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33815\Downloads\"/>
    </mc:Choice>
  </mc:AlternateContent>
  <xr:revisionPtr revIDLastSave="0" documentId="13_ncr:1_{3AE56EEF-A40B-41CC-B822-C28C866B9CDD}" xr6:coauthVersionLast="47" xr6:coauthVersionMax="47" xr10:uidLastSave="{00000000-0000-0000-0000-000000000000}"/>
  <bookViews>
    <workbookView xWindow="-120" yWindow="-120" windowWidth="29040" windowHeight="15720" xr2:uid="{C86F6F84-7734-4D95-93CC-8F371AEF496F}"/>
  </bookViews>
  <sheets>
    <sheet name="FICHE" sheetId="45" r:id="rId1"/>
    <sheet name="Mode d'emploi" sheetId="8" r:id="rId2"/>
    <sheet name="1B Tableau financier" sheetId="1" r:id="rId3"/>
    <sheet name="1C TSsalarié1" sheetId="3" r:id="rId4"/>
    <sheet name="1C TSsalarié2" sheetId="10" state="hidden" r:id="rId5"/>
    <sheet name="1C TSsalarié3" sheetId="11" state="hidden" r:id="rId6"/>
    <sheet name="1C TSsalarié4" sheetId="12" state="hidden" r:id="rId7"/>
    <sheet name="1C TSsalarié5" sheetId="13" state="hidden" r:id="rId8"/>
    <sheet name="1C TSsalarié6" sheetId="19" state="hidden" r:id="rId9"/>
    <sheet name="1C TSsalarié7" sheetId="21" state="hidden" r:id="rId10"/>
    <sheet name="1C TSsalarié8" sheetId="20" state="hidden" r:id="rId11"/>
    <sheet name="1C TSsalarié9" sheetId="22" state="hidden" r:id="rId12"/>
    <sheet name="1C TSsalarié10" sheetId="23" state="hidden" r:id="rId13"/>
    <sheet name="1C TSsalarié11" sheetId="32" state="hidden" r:id="rId14"/>
    <sheet name="1C TSsalarié12" sheetId="33" state="hidden" r:id="rId15"/>
    <sheet name="1C TSrécur1" sheetId="18" r:id="rId16"/>
    <sheet name="1C TSrécur2" sheetId="16" state="hidden" r:id="rId17"/>
    <sheet name="1C TSrécur3" sheetId="15" state="hidden" r:id="rId18"/>
    <sheet name="1C TSrécur4" sheetId="17" state="hidden" r:id="rId19"/>
    <sheet name="1C TSrécur5" sheetId="24" state="hidden" r:id="rId20"/>
    <sheet name="1C TSrécur6" sheetId="25" state="hidden" r:id="rId21"/>
    <sheet name="1C TSrécur7" sheetId="26" state="hidden" r:id="rId22"/>
    <sheet name="1C TSrécur8" sheetId="27" state="hidden" r:id="rId23"/>
    <sheet name="1C TSrécur9" sheetId="28" state="hidden" r:id="rId24"/>
    <sheet name="1C TSrécur10" sheetId="29" state="hidden" r:id="rId25"/>
    <sheet name="1C TSrécur11" sheetId="30" state="hidden" r:id="rId26"/>
    <sheet name="1C TSrécur12" sheetId="31" state="hidden" r:id="rId27"/>
    <sheet name="1C TSspéc1" sheetId="7" r:id="rId28"/>
    <sheet name="1C TSspéc2" sheetId="34" state="hidden" r:id="rId29"/>
    <sheet name="1C TSspéc3" sheetId="35" state="hidden" r:id="rId30"/>
    <sheet name="1C TSspéc4" sheetId="36" state="hidden" r:id="rId31"/>
    <sheet name="1C TSspéc5" sheetId="37" state="hidden" r:id="rId32"/>
    <sheet name="1C TSspéc6" sheetId="38" state="hidden" r:id="rId33"/>
    <sheet name="1C TSspéc7" sheetId="39" state="hidden" r:id="rId34"/>
    <sheet name="1C TSspéc8" sheetId="40" state="hidden" r:id="rId35"/>
    <sheet name="1C TSspéc9" sheetId="41" state="hidden" r:id="rId36"/>
    <sheet name="1C TSspéc10" sheetId="42" state="hidden" r:id="rId37"/>
    <sheet name="1C TSspéc11" sheetId="43" state="hidden" r:id="rId38"/>
    <sheet name="1C TSspéc12" sheetId="44" state="hidden" r:id="rId39"/>
    <sheet name="1D Frais de déplacement" sheetId="4" r:id="rId40"/>
  </sheets>
  <definedNames>
    <definedName name="_xlnm.Print_Titles" localSheetId="2">'1B Tableau financier'!$1:$6</definedName>
    <definedName name="_xlnm.Print_Titles" localSheetId="15">'1C TSrécur1'!$1:$4</definedName>
    <definedName name="_xlnm.Print_Titles" localSheetId="24">'1C TSrécur10'!$1:$4</definedName>
    <definedName name="_xlnm.Print_Titles" localSheetId="25">'1C TSrécur11'!$1:$4</definedName>
    <definedName name="_xlnm.Print_Titles" localSheetId="26">'1C TSrécur12'!$1:$4</definedName>
    <definedName name="_xlnm.Print_Titles" localSheetId="16">'1C TSrécur2'!$1:$4</definedName>
    <definedName name="_xlnm.Print_Titles" localSheetId="17">'1C TSrécur3'!$1:$4</definedName>
    <definedName name="_xlnm.Print_Titles" localSheetId="18">'1C TSrécur4'!$1:$4</definedName>
    <definedName name="_xlnm.Print_Titles" localSheetId="19">'1C TSrécur5'!$1:$4</definedName>
    <definedName name="_xlnm.Print_Titles" localSheetId="20">'1C TSrécur6'!$1:$4</definedName>
    <definedName name="_xlnm.Print_Titles" localSheetId="21">'1C TSrécur7'!$1:$4</definedName>
    <definedName name="_xlnm.Print_Titles" localSheetId="22">'1C TSrécur8'!$1:$4</definedName>
    <definedName name="_xlnm.Print_Titles" localSheetId="23">'1C TSrécur9'!$1:$4</definedName>
    <definedName name="_xlnm.Print_Titles" localSheetId="3">'1C TSsalarié1'!$1:$4</definedName>
    <definedName name="_xlnm.Print_Titles" localSheetId="12">'1C TSsalarié10'!$1:$4</definedName>
    <definedName name="_xlnm.Print_Titles" localSheetId="13">'1C TSsalarié11'!$1:$4</definedName>
    <definedName name="_xlnm.Print_Titles" localSheetId="14">'1C TSsalarié12'!$1:$4</definedName>
    <definedName name="_xlnm.Print_Titles" localSheetId="4">'1C TSsalarié2'!$1:$4</definedName>
    <definedName name="_xlnm.Print_Titles" localSheetId="5">'1C TSsalarié3'!$1:$4</definedName>
    <definedName name="_xlnm.Print_Titles" localSheetId="6">'1C TSsalarié4'!$1:$4</definedName>
    <definedName name="_xlnm.Print_Titles" localSheetId="7">'1C TSsalarié5'!$1:$4</definedName>
    <definedName name="_xlnm.Print_Titles" localSheetId="8">'1C TSsalarié6'!$1:$4</definedName>
    <definedName name="_xlnm.Print_Titles" localSheetId="9">'1C TSsalarié7'!$1:$4</definedName>
    <definedName name="_xlnm.Print_Titles" localSheetId="10">'1C TSsalarié8'!$1:$4</definedName>
    <definedName name="_xlnm.Print_Titles" localSheetId="11">'1C TSsalarié9'!$1:$4</definedName>
    <definedName name="_xlnm.Print_Titles" localSheetId="39">'1D Frais de déplacement'!$1:$14</definedName>
    <definedName name="_xlnm.Print_Area" localSheetId="2">'1B Tableau financier'!$A$1:$AT$794</definedName>
    <definedName name="_xlnm.Print_Area" localSheetId="15">'1C TSrécur1'!$A$1:$O$58</definedName>
    <definedName name="_xlnm.Print_Area" localSheetId="24">'1C TSrécur10'!$A$1:$O$58</definedName>
    <definedName name="_xlnm.Print_Area" localSheetId="25">'1C TSrécur11'!$A$1:$O$58</definedName>
    <definedName name="_xlnm.Print_Area" localSheetId="26">'1C TSrécur12'!$A$1:$O$58</definedName>
    <definedName name="_xlnm.Print_Area" localSheetId="16">'1C TSrécur2'!$A$1:$O$58</definedName>
    <definedName name="_xlnm.Print_Area" localSheetId="17">'1C TSrécur3'!$A$1:$O$58</definedName>
    <definedName name="_xlnm.Print_Area" localSheetId="18">'1C TSrécur4'!$A$1:$O$58</definedName>
    <definedName name="_xlnm.Print_Area" localSheetId="19">'1C TSrécur5'!$A$1:$O$58</definedName>
    <definedName name="_xlnm.Print_Area" localSheetId="20">'1C TSrécur6'!$A$1:$O$58</definedName>
    <definedName name="_xlnm.Print_Area" localSheetId="21">'1C TSrécur7'!$A$1:$O$58</definedName>
    <definedName name="_xlnm.Print_Area" localSheetId="22">'1C TSrécur8'!$A$1:$O$58</definedName>
    <definedName name="_xlnm.Print_Area" localSheetId="23">'1C TSrécur9'!$A$1:$O$58</definedName>
    <definedName name="_xlnm.Print_Area" localSheetId="3">'1C TSsalarié1'!$A$1:$O$55</definedName>
    <definedName name="_xlnm.Print_Area" localSheetId="12">'1C TSsalarié10'!$A$1:$O$55</definedName>
    <definedName name="_xlnm.Print_Area" localSheetId="13">'1C TSsalarié11'!$A$1:$O$55</definedName>
    <definedName name="_xlnm.Print_Area" localSheetId="14">'1C TSsalarié12'!$A$1:$O$55</definedName>
    <definedName name="_xlnm.Print_Area" localSheetId="4">'1C TSsalarié2'!$A$1:$O$55</definedName>
    <definedName name="_xlnm.Print_Area" localSheetId="5">'1C TSsalarié3'!$A$1:$O$55</definedName>
    <definedName name="_xlnm.Print_Area" localSheetId="6">'1C TSsalarié4'!$A$1:$O$55</definedName>
    <definedName name="_xlnm.Print_Area" localSheetId="7">'1C TSsalarié5'!$A$1:$O$55</definedName>
    <definedName name="_xlnm.Print_Area" localSheetId="8">'1C TSsalarié6'!$A$1:$O$55</definedName>
    <definedName name="_xlnm.Print_Area" localSheetId="9">'1C TSsalarié7'!$A$1:$O$57</definedName>
    <definedName name="_xlnm.Print_Area" localSheetId="10">'1C TSsalarié8'!$A$1:$O$57</definedName>
    <definedName name="_xlnm.Print_Area" localSheetId="11">'1C TSsalarié9'!$A$1:$O$57</definedName>
    <definedName name="_xlnm.Print_Area" localSheetId="39">'1D Frais de déplacement'!$A$1:$T$1166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17" i="1" l="1"/>
  <c r="AT316" i="1"/>
  <c r="AT315" i="1"/>
  <c r="AT314" i="1"/>
  <c r="AT313" i="1"/>
  <c r="AT312" i="1"/>
  <c r="AT311" i="1"/>
  <c r="AT310" i="1"/>
  <c r="AT309" i="1"/>
  <c r="AT308" i="1"/>
  <c r="AT307" i="1"/>
  <c r="AT306" i="1"/>
  <c r="AT305" i="1"/>
  <c r="AT304" i="1"/>
  <c r="AT303" i="1"/>
  <c r="AT302" i="1"/>
  <c r="AT301" i="1"/>
  <c r="AT300" i="1"/>
  <c r="AT299" i="1"/>
  <c r="AT298" i="1"/>
  <c r="AT297" i="1"/>
  <c r="AT296" i="1"/>
  <c r="AT295" i="1"/>
  <c r="AT294" i="1"/>
  <c r="AT293" i="1"/>
  <c r="AT292" i="1"/>
  <c r="AT291" i="1"/>
  <c r="AT290" i="1"/>
  <c r="AT289" i="1"/>
  <c r="AT288" i="1"/>
  <c r="AT287" i="1"/>
  <c r="AT286" i="1"/>
  <c r="AT285" i="1"/>
  <c r="AT284" i="1"/>
  <c r="AT283" i="1"/>
  <c r="AT282" i="1"/>
  <c r="AT281" i="1"/>
  <c r="AT280" i="1"/>
  <c r="AT279" i="1"/>
  <c r="AT278" i="1"/>
  <c r="AT277" i="1"/>
  <c r="AT276" i="1"/>
  <c r="AT275" i="1"/>
  <c r="AT274" i="1"/>
  <c r="AT273" i="1"/>
  <c r="AT272" i="1"/>
  <c r="AT271" i="1"/>
  <c r="AT270" i="1"/>
  <c r="AT269" i="1"/>
  <c r="AT268" i="1"/>
  <c r="AT267" i="1"/>
  <c r="AT266" i="1"/>
  <c r="AT265" i="1"/>
  <c r="AT264" i="1"/>
  <c r="AT263" i="1"/>
  <c r="AT262" i="1"/>
  <c r="AT261" i="1"/>
  <c r="AT260" i="1"/>
  <c r="AT259" i="1"/>
  <c r="AT258" i="1"/>
  <c r="AT257" i="1"/>
  <c r="AT256" i="1"/>
  <c r="AT255" i="1"/>
  <c r="AT254" i="1"/>
  <c r="AT253" i="1"/>
  <c r="AT252" i="1"/>
  <c r="AT251" i="1"/>
  <c r="AT250" i="1"/>
  <c r="AT249" i="1"/>
  <c r="AT248" i="1"/>
  <c r="AT247" i="1"/>
  <c r="AT246" i="1"/>
  <c r="AT245" i="1"/>
  <c r="AT244" i="1"/>
  <c r="AT243" i="1"/>
  <c r="AT242" i="1"/>
  <c r="AT241" i="1"/>
  <c r="AT240" i="1"/>
  <c r="AT239" i="1"/>
  <c r="AT238" i="1"/>
  <c r="AT237" i="1"/>
  <c r="AT236" i="1"/>
  <c r="AT235" i="1"/>
  <c r="AT234" i="1"/>
  <c r="AT233" i="1"/>
  <c r="AT232" i="1"/>
  <c r="AT231" i="1"/>
  <c r="AT230" i="1"/>
  <c r="AT229" i="1"/>
  <c r="AT228" i="1"/>
  <c r="AT227" i="1"/>
  <c r="AT226" i="1"/>
  <c r="AT225" i="1"/>
  <c r="AT224" i="1"/>
  <c r="AT223" i="1"/>
  <c r="AT222" i="1"/>
  <c r="AT221" i="1"/>
  <c r="AT220" i="1"/>
  <c r="AT219" i="1"/>
  <c r="AT218" i="1"/>
  <c r="AT217" i="1"/>
  <c r="AT216" i="1"/>
  <c r="AT215" i="1"/>
  <c r="AT214" i="1"/>
  <c r="AT213" i="1"/>
  <c r="AT212" i="1"/>
  <c r="AT211" i="1"/>
  <c r="AT210" i="1"/>
  <c r="AT209" i="1"/>
  <c r="AT208" i="1"/>
  <c r="AT207" i="1"/>
  <c r="AT206" i="1"/>
  <c r="AT205" i="1"/>
  <c r="AT204" i="1"/>
  <c r="AT203" i="1"/>
  <c r="AT202" i="1"/>
  <c r="AT201" i="1"/>
  <c r="AT200" i="1"/>
  <c r="AT199" i="1"/>
  <c r="AT198" i="1"/>
  <c r="AT197" i="1"/>
  <c r="AT196" i="1"/>
  <c r="AT195" i="1"/>
  <c r="AT194" i="1"/>
  <c r="AT193" i="1"/>
  <c r="AT192" i="1"/>
  <c r="AT191" i="1"/>
  <c r="AT190" i="1"/>
  <c r="AT189" i="1"/>
  <c r="AT188" i="1"/>
  <c r="AT187" i="1"/>
  <c r="AT186" i="1"/>
  <c r="AT185" i="1"/>
  <c r="AT184" i="1"/>
  <c r="AT183" i="1"/>
  <c r="AT182" i="1"/>
  <c r="AT181" i="1"/>
  <c r="AT180" i="1"/>
  <c r="AT179" i="1"/>
  <c r="AT178" i="1"/>
  <c r="AT177" i="1"/>
  <c r="AT176" i="1"/>
  <c r="AT175" i="1"/>
  <c r="AT174" i="1"/>
  <c r="AT468" i="1"/>
  <c r="AT467" i="1"/>
  <c r="AT466" i="1"/>
  <c r="AT465" i="1"/>
  <c r="AT464" i="1"/>
  <c r="AT463" i="1"/>
  <c r="AT462" i="1"/>
  <c r="AT461" i="1"/>
  <c r="AT460" i="1"/>
  <c r="AT459" i="1"/>
  <c r="AT458" i="1"/>
  <c r="AT457" i="1"/>
  <c r="AT456" i="1"/>
  <c r="AT455" i="1"/>
  <c r="AT454" i="1"/>
  <c r="AT453" i="1"/>
  <c r="AT452" i="1"/>
  <c r="AT451" i="1"/>
  <c r="AT450" i="1"/>
  <c r="AT449" i="1"/>
  <c r="AT448" i="1"/>
  <c r="AT447" i="1"/>
  <c r="AT446" i="1"/>
  <c r="AT445" i="1"/>
  <c r="AT444" i="1"/>
  <c r="AT443" i="1"/>
  <c r="AT442" i="1"/>
  <c r="AT441" i="1"/>
  <c r="AT440" i="1"/>
  <c r="AT439" i="1"/>
  <c r="AT438" i="1"/>
  <c r="AT437" i="1"/>
  <c r="AT436" i="1"/>
  <c r="AT435" i="1"/>
  <c r="AT434" i="1"/>
  <c r="AT433" i="1"/>
  <c r="AT432" i="1"/>
  <c r="AT431" i="1"/>
  <c r="AT430" i="1"/>
  <c r="AT429" i="1"/>
  <c r="AT428" i="1"/>
  <c r="AT427" i="1"/>
  <c r="AT426" i="1"/>
  <c r="AT425" i="1"/>
  <c r="AT424" i="1"/>
  <c r="AT423" i="1"/>
  <c r="AT422" i="1"/>
  <c r="AT421" i="1"/>
  <c r="AT420" i="1"/>
  <c r="AT419" i="1"/>
  <c r="AT418" i="1"/>
  <c r="AT417" i="1"/>
  <c r="AT416" i="1"/>
  <c r="AT415" i="1"/>
  <c r="AT414" i="1"/>
  <c r="AT413" i="1"/>
  <c r="AT412" i="1"/>
  <c r="AT411" i="1"/>
  <c r="AT410" i="1"/>
  <c r="AT409" i="1"/>
  <c r="AT408" i="1"/>
  <c r="AT407" i="1"/>
  <c r="AT406" i="1"/>
  <c r="AT405" i="1"/>
  <c r="AT404" i="1"/>
  <c r="AT403" i="1"/>
  <c r="AT402" i="1"/>
  <c r="AT401" i="1"/>
  <c r="AT400" i="1"/>
  <c r="AT399" i="1"/>
  <c r="AT398" i="1"/>
  <c r="AT397" i="1"/>
  <c r="AT396" i="1"/>
  <c r="AT395" i="1"/>
  <c r="AT394" i="1"/>
  <c r="AT393" i="1"/>
  <c r="AT392" i="1"/>
  <c r="AT391" i="1"/>
  <c r="AT390" i="1"/>
  <c r="AT389" i="1"/>
  <c r="AT388" i="1"/>
  <c r="AT387" i="1"/>
  <c r="AT386" i="1"/>
  <c r="AT385" i="1"/>
  <c r="AT384" i="1"/>
  <c r="AT383" i="1"/>
  <c r="AT382" i="1"/>
  <c r="AT381" i="1"/>
  <c r="AT380" i="1"/>
  <c r="AT379" i="1"/>
  <c r="AT378" i="1"/>
  <c r="AT377" i="1"/>
  <c r="AT376" i="1"/>
  <c r="AT375" i="1"/>
  <c r="AT374" i="1"/>
  <c r="AT373" i="1"/>
  <c r="AT372" i="1"/>
  <c r="AT371" i="1"/>
  <c r="AT370" i="1"/>
  <c r="AT369" i="1"/>
  <c r="AT368" i="1"/>
  <c r="AT367" i="1"/>
  <c r="AT366" i="1"/>
  <c r="AT365" i="1"/>
  <c r="AT364" i="1"/>
  <c r="AT363" i="1"/>
  <c r="AT362" i="1"/>
  <c r="AT361" i="1"/>
  <c r="AT360" i="1"/>
  <c r="AT359" i="1"/>
  <c r="AT358" i="1"/>
  <c r="AT357" i="1"/>
  <c r="AT356" i="1"/>
  <c r="AT355" i="1"/>
  <c r="AT354" i="1"/>
  <c r="AT353" i="1"/>
  <c r="AT352" i="1"/>
  <c r="AT351" i="1"/>
  <c r="AT350" i="1"/>
  <c r="AT349" i="1"/>
  <c r="AT348" i="1"/>
  <c r="AT347" i="1"/>
  <c r="AT346" i="1"/>
  <c r="AT345" i="1"/>
  <c r="AT344" i="1"/>
  <c r="AT343" i="1"/>
  <c r="AT342" i="1"/>
  <c r="AT341" i="1"/>
  <c r="AT340" i="1"/>
  <c r="AT339" i="1"/>
  <c r="AT338" i="1"/>
  <c r="AT337" i="1"/>
  <c r="AT336" i="1"/>
  <c r="AT335" i="1"/>
  <c r="AT334" i="1"/>
  <c r="AT333" i="1"/>
  <c r="AT332" i="1"/>
  <c r="AT331" i="1"/>
  <c r="AT330" i="1"/>
  <c r="AT329" i="1"/>
  <c r="AT328" i="1"/>
  <c r="AT327" i="1"/>
  <c r="AT326" i="1"/>
  <c r="AT325" i="1"/>
  <c r="B52" i="10" l="1"/>
  <c r="B51" i="10"/>
  <c r="B50" i="10"/>
  <c r="B49" i="10"/>
  <c r="B48" i="10"/>
  <c r="B47" i="10"/>
  <c r="B46" i="10"/>
  <c r="B45" i="10"/>
  <c r="B44" i="10"/>
  <c r="B43" i="10"/>
  <c r="B42" i="10"/>
  <c r="B41" i="10"/>
  <c r="B40" i="10"/>
  <c r="B39" i="10"/>
  <c r="B38" i="10"/>
  <c r="B37" i="10"/>
  <c r="B36" i="10"/>
  <c r="B35" i="10"/>
  <c r="B34" i="10"/>
  <c r="B33" i="10"/>
  <c r="B32" i="10"/>
  <c r="B31" i="10"/>
  <c r="B52" i="11"/>
  <c r="B51" i="11"/>
  <c r="B50" i="11"/>
  <c r="B49" i="11"/>
  <c r="B48" i="11"/>
  <c r="B47" i="11"/>
  <c r="B46" i="11"/>
  <c r="B45" i="11"/>
  <c r="B44" i="11"/>
  <c r="B43" i="11"/>
  <c r="B42" i="11"/>
  <c r="B41" i="11"/>
  <c r="B40" i="11"/>
  <c r="B39" i="11"/>
  <c r="B38" i="11"/>
  <c r="B37" i="11"/>
  <c r="B36" i="11"/>
  <c r="B35" i="11"/>
  <c r="B34" i="11"/>
  <c r="B33" i="11"/>
  <c r="B32" i="11"/>
  <c r="B31" i="11"/>
  <c r="B52" i="12"/>
  <c r="B51" i="12"/>
  <c r="B50" i="12"/>
  <c r="B49" i="12"/>
  <c r="B48" i="12"/>
  <c r="B47" i="12"/>
  <c r="B46" i="12"/>
  <c r="B45" i="12"/>
  <c r="B44" i="12"/>
  <c r="B43" i="12"/>
  <c r="B42" i="12"/>
  <c r="B41" i="12"/>
  <c r="B40" i="12"/>
  <c r="B39" i="12"/>
  <c r="B38" i="12"/>
  <c r="B37" i="12"/>
  <c r="B36" i="12"/>
  <c r="B35" i="12"/>
  <c r="B34" i="12"/>
  <c r="B33" i="12"/>
  <c r="B32" i="12"/>
  <c r="B31" i="12"/>
  <c r="B52" i="13"/>
  <c r="B51" i="13"/>
  <c r="B50" i="13"/>
  <c r="B49" i="13"/>
  <c r="B48" i="13"/>
  <c r="B47" i="13"/>
  <c r="B46" i="13"/>
  <c r="B45" i="13"/>
  <c r="B44" i="13"/>
  <c r="B43" i="13"/>
  <c r="B42" i="13"/>
  <c r="B41" i="13"/>
  <c r="B40" i="13"/>
  <c r="B39" i="13"/>
  <c r="B38" i="13"/>
  <c r="B37" i="13"/>
  <c r="B36" i="13"/>
  <c r="B35" i="13"/>
  <c r="B34" i="13"/>
  <c r="B33" i="13"/>
  <c r="B32" i="13"/>
  <c r="B31" i="13"/>
  <c r="B52" i="19"/>
  <c r="B51" i="19"/>
  <c r="B50" i="19"/>
  <c r="B49" i="19"/>
  <c r="B48" i="19"/>
  <c r="B47" i="19"/>
  <c r="B46" i="19"/>
  <c r="B45" i="19"/>
  <c r="B44" i="19"/>
  <c r="B43" i="19"/>
  <c r="B42" i="19"/>
  <c r="B41" i="19"/>
  <c r="B40" i="19"/>
  <c r="B39" i="19"/>
  <c r="B38" i="19"/>
  <c r="B37" i="19"/>
  <c r="B36" i="19"/>
  <c r="B35" i="19"/>
  <c r="B34" i="19"/>
  <c r="B33" i="19"/>
  <c r="B32" i="19"/>
  <c r="B31" i="19"/>
  <c r="B52" i="21"/>
  <c r="B51" i="21"/>
  <c r="B50" i="21"/>
  <c r="B49" i="21"/>
  <c r="B48" i="21"/>
  <c r="B47" i="21"/>
  <c r="B46" i="21"/>
  <c r="B45" i="21"/>
  <c r="B44" i="21"/>
  <c r="B43" i="21"/>
  <c r="B42" i="21"/>
  <c r="B41" i="21"/>
  <c r="B40" i="21"/>
  <c r="B39" i="21"/>
  <c r="B38" i="21"/>
  <c r="B37" i="21"/>
  <c r="B36" i="21"/>
  <c r="B35" i="21"/>
  <c r="B34" i="21"/>
  <c r="B33" i="21"/>
  <c r="B32" i="21"/>
  <c r="B31" i="21"/>
  <c r="B52" i="20"/>
  <c r="B51" i="20"/>
  <c r="B50" i="20"/>
  <c r="B49" i="20"/>
  <c r="B48" i="20"/>
  <c r="B47" i="20"/>
  <c r="B46" i="20"/>
  <c r="B45" i="20"/>
  <c r="B44" i="20"/>
  <c r="B43" i="20"/>
  <c r="B42" i="20"/>
  <c r="B41" i="20"/>
  <c r="B40" i="20"/>
  <c r="B39" i="20"/>
  <c r="B38" i="20"/>
  <c r="B37" i="20"/>
  <c r="B36" i="20"/>
  <c r="B35" i="20"/>
  <c r="B34" i="20"/>
  <c r="B33" i="20"/>
  <c r="B32" i="20"/>
  <c r="B31" i="20"/>
  <c r="B52" i="22"/>
  <c r="B51" i="22"/>
  <c r="B50" i="22"/>
  <c r="B49" i="22"/>
  <c r="B48" i="22"/>
  <c r="B47" i="22"/>
  <c r="B46" i="22"/>
  <c r="B45" i="22"/>
  <c r="B44" i="22"/>
  <c r="B43" i="22"/>
  <c r="B42" i="22"/>
  <c r="B41" i="22"/>
  <c r="B40" i="22"/>
  <c r="B39" i="22"/>
  <c r="B38" i="22"/>
  <c r="B37" i="22"/>
  <c r="B36" i="22"/>
  <c r="B35" i="22"/>
  <c r="B34" i="22"/>
  <c r="B33" i="22"/>
  <c r="B32" i="22"/>
  <c r="B31" i="22"/>
  <c r="B52" i="23"/>
  <c r="B51" i="23"/>
  <c r="B50" i="23"/>
  <c r="B49" i="23"/>
  <c r="B48" i="23"/>
  <c r="B47" i="23"/>
  <c r="B46" i="23"/>
  <c r="B45" i="23"/>
  <c r="B44" i="23"/>
  <c r="B43" i="23"/>
  <c r="B42" i="23"/>
  <c r="B41" i="23"/>
  <c r="B40" i="23"/>
  <c r="B39" i="23"/>
  <c r="B38" i="23"/>
  <c r="B37" i="23"/>
  <c r="B36" i="23"/>
  <c r="B35" i="23"/>
  <c r="B34" i="23"/>
  <c r="B33" i="23"/>
  <c r="B32" i="23"/>
  <c r="B31" i="23"/>
  <c r="B52" i="32"/>
  <c r="B51" i="32"/>
  <c r="B50" i="32"/>
  <c r="B49" i="32"/>
  <c r="B48" i="32"/>
  <c r="B47" i="32"/>
  <c r="B46" i="32"/>
  <c r="B45" i="32"/>
  <c r="B44" i="32"/>
  <c r="B43" i="32"/>
  <c r="B42" i="32"/>
  <c r="B41" i="32"/>
  <c r="B40" i="32"/>
  <c r="B39" i="32"/>
  <c r="B38" i="32"/>
  <c r="B37" i="32"/>
  <c r="B36" i="32"/>
  <c r="B35" i="32"/>
  <c r="B34" i="32"/>
  <c r="B33" i="32"/>
  <c r="B32" i="32"/>
  <c r="B31" i="32"/>
  <c r="B52" i="33"/>
  <c r="B51" i="33"/>
  <c r="B50" i="33"/>
  <c r="B49" i="33"/>
  <c r="B48" i="33"/>
  <c r="B47" i="33"/>
  <c r="B46" i="33"/>
  <c r="B45" i="33"/>
  <c r="B44" i="33"/>
  <c r="B43" i="33"/>
  <c r="B42" i="33"/>
  <c r="B41" i="33"/>
  <c r="B40" i="33"/>
  <c r="B39" i="33"/>
  <c r="B38" i="33"/>
  <c r="B37" i="33"/>
  <c r="B36" i="33"/>
  <c r="B35" i="33"/>
  <c r="B34" i="33"/>
  <c r="B33" i="33"/>
  <c r="B32" i="33"/>
  <c r="B31" i="33"/>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L754" i="1"/>
  <c r="L753" i="1"/>
  <c r="L752" i="1"/>
  <c r="L751" i="1"/>
  <c r="L750" i="1"/>
  <c r="L749" i="1"/>
  <c r="L748" i="1"/>
  <c r="L747" i="1"/>
  <c r="L746" i="1"/>
  <c r="L745" i="1"/>
  <c r="L744" i="1"/>
  <c r="L743" i="1"/>
  <c r="L742" i="1"/>
  <c r="L741" i="1"/>
  <c r="L740" i="1"/>
  <c r="L739" i="1"/>
  <c r="L738" i="1"/>
  <c r="L737" i="1"/>
  <c r="L736" i="1"/>
  <c r="L735" i="1"/>
  <c r="L734" i="1"/>
  <c r="L733" i="1"/>
  <c r="L732" i="1"/>
  <c r="L731" i="1"/>
  <c r="J754" i="1"/>
  <c r="J753" i="1"/>
  <c r="J752" i="1"/>
  <c r="J751" i="1"/>
  <c r="J750" i="1"/>
  <c r="J749" i="1"/>
  <c r="J748" i="1"/>
  <c r="J747" i="1"/>
  <c r="J746" i="1"/>
  <c r="J745" i="1"/>
  <c r="J744" i="1"/>
  <c r="J743" i="1"/>
  <c r="J742" i="1"/>
  <c r="J741" i="1"/>
  <c r="J740" i="1"/>
  <c r="J739" i="1"/>
  <c r="J738" i="1"/>
  <c r="J737" i="1"/>
  <c r="J736" i="1"/>
  <c r="J735" i="1"/>
  <c r="J734" i="1"/>
  <c r="J733" i="1"/>
  <c r="J732" i="1"/>
  <c r="J731"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25" i="1" l="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AO768" i="1"/>
  <c r="AO773" i="1"/>
  <c r="AO779" i="1"/>
  <c r="AM763" i="1"/>
  <c r="AO763" i="1" s="1"/>
  <c r="AN763" i="1"/>
  <c r="AM764" i="1"/>
  <c r="AO764" i="1" s="1"/>
  <c r="AN764" i="1"/>
  <c r="AM765" i="1"/>
  <c r="AO765" i="1" s="1"/>
  <c r="AN765" i="1"/>
  <c r="AM766" i="1"/>
  <c r="AO766" i="1" s="1"/>
  <c r="AN766" i="1"/>
  <c r="AM767" i="1"/>
  <c r="AO767" i="1" s="1"/>
  <c r="AN767" i="1"/>
  <c r="AM768" i="1"/>
  <c r="AN768" i="1"/>
  <c r="AM769" i="1"/>
  <c r="AN769" i="1"/>
  <c r="AO769" i="1" s="1"/>
  <c r="AM770" i="1"/>
  <c r="AN770" i="1"/>
  <c r="AO770" i="1" s="1"/>
  <c r="AM771" i="1"/>
  <c r="AN771" i="1"/>
  <c r="AM772" i="1"/>
  <c r="AN772" i="1"/>
  <c r="AM773" i="1"/>
  <c r="AN773" i="1"/>
  <c r="AM774" i="1"/>
  <c r="AO774" i="1" s="1"/>
  <c r="AN774" i="1"/>
  <c r="AM775" i="1"/>
  <c r="AN775" i="1"/>
  <c r="AM776" i="1"/>
  <c r="AN776" i="1"/>
  <c r="AM777" i="1"/>
  <c r="AO777" i="1" s="1"/>
  <c r="AN777" i="1"/>
  <c r="AM778" i="1"/>
  <c r="AN778" i="1"/>
  <c r="AM779" i="1"/>
  <c r="AN779" i="1"/>
  <c r="AM780" i="1"/>
  <c r="AO780" i="1" s="1"/>
  <c r="AN780" i="1"/>
  <c r="AM781" i="1"/>
  <c r="AN781" i="1"/>
  <c r="AM782" i="1"/>
  <c r="AN782" i="1"/>
  <c r="AM783" i="1"/>
  <c r="AO783" i="1" s="1"/>
  <c r="AN783" i="1"/>
  <c r="AM784" i="1"/>
  <c r="AN784" i="1"/>
  <c r="AM785" i="1"/>
  <c r="AN785" i="1"/>
  <c r="AM786" i="1"/>
  <c r="AO786" i="1" s="1"/>
  <c r="AN786" i="1"/>
  <c r="AM787" i="1"/>
  <c r="AN787" i="1"/>
  <c r="AM788" i="1"/>
  <c r="AN788" i="1"/>
  <c r="AM789" i="1"/>
  <c r="AO789" i="1" s="1"/>
  <c r="AN789" i="1"/>
  <c r="AN762" i="1"/>
  <c r="AM762"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63" i="1"/>
  <c r="K762" i="1"/>
  <c r="AO663" i="1"/>
  <c r="AO665" i="1"/>
  <c r="AO675" i="1"/>
  <c r="AO677" i="1"/>
  <c r="AO687" i="1"/>
  <c r="AO689" i="1"/>
  <c r="AN659" i="1"/>
  <c r="AN660" i="1"/>
  <c r="AN661" i="1"/>
  <c r="AN662" i="1"/>
  <c r="AN663" i="1"/>
  <c r="AN664" i="1"/>
  <c r="AN665" i="1"/>
  <c r="AN666" i="1"/>
  <c r="AN667" i="1"/>
  <c r="AN668" i="1"/>
  <c r="AN669" i="1"/>
  <c r="AN670" i="1"/>
  <c r="AN671" i="1"/>
  <c r="AN672" i="1"/>
  <c r="AN673" i="1"/>
  <c r="AN674" i="1"/>
  <c r="AN675" i="1"/>
  <c r="AN676" i="1"/>
  <c r="AN677" i="1"/>
  <c r="AN678" i="1"/>
  <c r="AN679" i="1"/>
  <c r="AN680" i="1"/>
  <c r="AN681" i="1"/>
  <c r="AN682" i="1"/>
  <c r="AN683" i="1"/>
  <c r="AN684" i="1"/>
  <c r="AN685" i="1"/>
  <c r="AN686" i="1"/>
  <c r="AN687" i="1"/>
  <c r="AN688" i="1"/>
  <c r="AN689" i="1"/>
  <c r="AN690" i="1"/>
  <c r="AN691" i="1"/>
  <c r="AN692" i="1"/>
  <c r="AN693" i="1"/>
  <c r="AN694" i="1"/>
  <c r="AN695" i="1"/>
  <c r="AN696" i="1"/>
  <c r="AN697" i="1"/>
  <c r="AN698" i="1"/>
  <c r="AN699" i="1"/>
  <c r="AN700" i="1"/>
  <c r="AN701" i="1"/>
  <c r="AN702" i="1"/>
  <c r="AN703" i="1"/>
  <c r="AN704" i="1"/>
  <c r="AN705" i="1"/>
  <c r="AN706" i="1"/>
  <c r="AN707" i="1"/>
  <c r="AN708" i="1"/>
  <c r="AN709" i="1"/>
  <c r="AN710" i="1"/>
  <c r="AN711" i="1"/>
  <c r="AN712" i="1"/>
  <c r="AN713" i="1"/>
  <c r="AN714" i="1"/>
  <c r="AN715" i="1"/>
  <c r="AN716" i="1"/>
  <c r="AN717" i="1"/>
  <c r="AN718" i="1"/>
  <c r="AN719" i="1"/>
  <c r="AN720" i="1"/>
  <c r="AN658" i="1"/>
  <c r="AO483" i="1"/>
  <c r="AO484" i="1"/>
  <c r="AO486" i="1"/>
  <c r="AO495" i="1"/>
  <c r="AO510"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501" i="1"/>
  <c r="AN502" i="1"/>
  <c r="AN503" i="1"/>
  <c r="AN504" i="1"/>
  <c r="AN505" i="1"/>
  <c r="AN506" i="1"/>
  <c r="AN507" i="1"/>
  <c r="AN508" i="1"/>
  <c r="AN509" i="1"/>
  <c r="AN510" i="1"/>
  <c r="AN511" i="1"/>
  <c r="AN512" i="1"/>
  <c r="AN513" i="1"/>
  <c r="AN514" i="1"/>
  <c r="AN515" i="1"/>
  <c r="AN516" i="1"/>
  <c r="AN517" i="1"/>
  <c r="AN518" i="1"/>
  <c r="AN519" i="1"/>
  <c r="AN520" i="1"/>
  <c r="AN521" i="1"/>
  <c r="AN522" i="1"/>
  <c r="AN523" i="1"/>
  <c r="AN524" i="1"/>
  <c r="AN525" i="1"/>
  <c r="AN526" i="1"/>
  <c r="AN527" i="1"/>
  <c r="AN528" i="1"/>
  <c r="AN529" i="1"/>
  <c r="AN530" i="1"/>
  <c r="AN531" i="1"/>
  <c r="AN532" i="1"/>
  <c r="AN533" i="1"/>
  <c r="AN534" i="1"/>
  <c r="AN535" i="1"/>
  <c r="AN536" i="1"/>
  <c r="AN537" i="1"/>
  <c r="AN538" i="1"/>
  <c r="AN539" i="1"/>
  <c r="AN540" i="1"/>
  <c r="AN541" i="1"/>
  <c r="AN542" i="1"/>
  <c r="AN543" i="1"/>
  <c r="AN544" i="1"/>
  <c r="AN545" i="1"/>
  <c r="AN546" i="1"/>
  <c r="AN547" i="1"/>
  <c r="AN548" i="1"/>
  <c r="AN549" i="1"/>
  <c r="AN550" i="1"/>
  <c r="AN551" i="1"/>
  <c r="AN552" i="1"/>
  <c r="AN553" i="1"/>
  <c r="AN554" i="1"/>
  <c r="AN555" i="1"/>
  <c r="AN476" i="1"/>
  <c r="AM478" i="1"/>
  <c r="AO478" i="1" s="1"/>
  <c r="AM479" i="1"/>
  <c r="AO479" i="1" s="1"/>
  <c r="AM480" i="1"/>
  <c r="AO480" i="1" s="1"/>
  <c r="AM481" i="1"/>
  <c r="AO481" i="1" s="1"/>
  <c r="AM482" i="1"/>
  <c r="AO482" i="1" s="1"/>
  <c r="AM483" i="1"/>
  <c r="AM484" i="1"/>
  <c r="AM485" i="1"/>
  <c r="AO485" i="1" s="1"/>
  <c r="AM486" i="1"/>
  <c r="AM487" i="1"/>
  <c r="AO487" i="1" s="1"/>
  <c r="AM488" i="1"/>
  <c r="AO488" i="1" s="1"/>
  <c r="AM489" i="1"/>
  <c r="AO489" i="1" s="1"/>
  <c r="AM490" i="1"/>
  <c r="AO490" i="1" s="1"/>
  <c r="AM491" i="1"/>
  <c r="AO491" i="1" s="1"/>
  <c r="AM492" i="1"/>
  <c r="AO492" i="1" s="1"/>
  <c r="AM493" i="1"/>
  <c r="AO493" i="1" s="1"/>
  <c r="AM494" i="1"/>
  <c r="AO494" i="1" s="1"/>
  <c r="AM495" i="1"/>
  <c r="AM496" i="1"/>
  <c r="AO496" i="1" s="1"/>
  <c r="AM497" i="1"/>
  <c r="AO497" i="1" s="1"/>
  <c r="AM498" i="1"/>
  <c r="AM499" i="1"/>
  <c r="AM500" i="1"/>
  <c r="AO500" i="1" s="1"/>
  <c r="AM501" i="1"/>
  <c r="AM502" i="1"/>
  <c r="AO502" i="1" s="1"/>
  <c r="AM503" i="1"/>
  <c r="AM504" i="1"/>
  <c r="AO504" i="1" s="1"/>
  <c r="AM505" i="1"/>
  <c r="AM506" i="1"/>
  <c r="AM507" i="1"/>
  <c r="AO507" i="1" s="1"/>
  <c r="AM508" i="1"/>
  <c r="AO508" i="1" s="1"/>
  <c r="AM509" i="1"/>
  <c r="AO509" i="1" s="1"/>
  <c r="AM510" i="1"/>
  <c r="AM511" i="1"/>
  <c r="AM512" i="1"/>
  <c r="AM513" i="1"/>
  <c r="AM514" i="1"/>
  <c r="AM515" i="1"/>
  <c r="AM516" i="1"/>
  <c r="AM517" i="1"/>
  <c r="AM518" i="1"/>
  <c r="AM519" i="1"/>
  <c r="AO519" i="1" s="1"/>
  <c r="AM520" i="1"/>
  <c r="AO520" i="1" s="1"/>
  <c r="AM521" i="1"/>
  <c r="AO521" i="1" s="1"/>
  <c r="AM522" i="1"/>
  <c r="AO522" i="1" s="1"/>
  <c r="AM523" i="1"/>
  <c r="AM524" i="1"/>
  <c r="AO524" i="1" s="1"/>
  <c r="AM525" i="1"/>
  <c r="AM526" i="1"/>
  <c r="AO526" i="1" s="1"/>
  <c r="AM527" i="1"/>
  <c r="AO527" i="1" s="1"/>
  <c r="AM528" i="1"/>
  <c r="AO528" i="1" s="1"/>
  <c r="AM529" i="1"/>
  <c r="AM530" i="1"/>
  <c r="AM531" i="1"/>
  <c r="AO531" i="1" s="1"/>
  <c r="AM532" i="1"/>
  <c r="AO532" i="1" s="1"/>
  <c r="AM533" i="1"/>
  <c r="AO533" i="1" s="1"/>
  <c r="AM534" i="1"/>
  <c r="AO534" i="1" s="1"/>
  <c r="AM535" i="1"/>
  <c r="AM536" i="1"/>
  <c r="AO536" i="1" s="1"/>
  <c r="AM537" i="1"/>
  <c r="AM538" i="1"/>
  <c r="AO538" i="1" s="1"/>
  <c r="AM539" i="1"/>
  <c r="AO539" i="1" s="1"/>
  <c r="AM540" i="1"/>
  <c r="AO540" i="1" s="1"/>
  <c r="AM541" i="1"/>
  <c r="AM542" i="1"/>
  <c r="AM543" i="1"/>
  <c r="AO543" i="1" s="1"/>
  <c r="AM544" i="1"/>
  <c r="AO544" i="1" s="1"/>
  <c r="AM545" i="1"/>
  <c r="AO545" i="1" s="1"/>
  <c r="AM546" i="1"/>
  <c r="AO546" i="1" s="1"/>
  <c r="AM547" i="1"/>
  <c r="AM548" i="1"/>
  <c r="AO548" i="1" s="1"/>
  <c r="AM549" i="1"/>
  <c r="AM550" i="1"/>
  <c r="AO550" i="1" s="1"/>
  <c r="AM551" i="1"/>
  <c r="AO551" i="1" s="1"/>
  <c r="AM552" i="1"/>
  <c r="AO552" i="1" s="1"/>
  <c r="AM553" i="1"/>
  <c r="AM554" i="1"/>
  <c r="AM555" i="1"/>
  <c r="AO555" i="1" s="1"/>
  <c r="AM477" i="1"/>
  <c r="AO477" i="1" s="1"/>
  <c r="AM476" i="1"/>
  <c r="AO581" i="1"/>
  <c r="AO583" i="1"/>
  <c r="AO593" i="1"/>
  <c r="AO595" i="1"/>
  <c r="AO605" i="1"/>
  <c r="AN575" i="1"/>
  <c r="AN576" i="1"/>
  <c r="AN577" i="1"/>
  <c r="AN578" i="1"/>
  <c r="AN579" i="1"/>
  <c r="AN580" i="1"/>
  <c r="AN581" i="1"/>
  <c r="AN582" i="1"/>
  <c r="AN583" i="1"/>
  <c r="AN584" i="1"/>
  <c r="AN585" i="1"/>
  <c r="AN586" i="1"/>
  <c r="AN587" i="1"/>
  <c r="AN588" i="1"/>
  <c r="AN589" i="1"/>
  <c r="AN590" i="1"/>
  <c r="AN591" i="1"/>
  <c r="AN592" i="1"/>
  <c r="AN593" i="1"/>
  <c r="AN594" i="1"/>
  <c r="AN595" i="1"/>
  <c r="AN596" i="1"/>
  <c r="AN597" i="1"/>
  <c r="AN598" i="1"/>
  <c r="AN599" i="1"/>
  <c r="AN600" i="1"/>
  <c r="AN601" i="1"/>
  <c r="AN602" i="1"/>
  <c r="AN60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N627" i="1"/>
  <c r="AN628" i="1"/>
  <c r="AN629" i="1"/>
  <c r="AN630" i="1"/>
  <c r="AN631" i="1"/>
  <c r="AN632" i="1"/>
  <c r="AN633" i="1"/>
  <c r="AN634" i="1"/>
  <c r="AN635" i="1"/>
  <c r="AN636" i="1"/>
  <c r="AN637" i="1"/>
  <c r="AN638" i="1"/>
  <c r="AN639" i="1"/>
  <c r="AN640" i="1"/>
  <c r="AN641" i="1"/>
  <c r="AN642" i="1"/>
  <c r="AN643" i="1"/>
  <c r="AN644" i="1"/>
  <c r="AN645" i="1"/>
  <c r="AN646" i="1"/>
  <c r="AN647" i="1"/>
  <c r="AN648" i="1"/>
  <c r="AN649" i="1"/>
  <c r="AN650" i="1"/>
  <c r="AN574" i="1"/>
  <c r="AM574" i="1"/>
  <c r="AM575" i="1"/>
  <c r="AO575" i="1" s="1"/>
  <c r="AM576" i="1"/>
  <c r="AO576" i="1" s="1"/>
  <c r="AM577" i="1"/>
  <c r="AO577" i="1" s="1"/>
  <c r="AM578" i="1"/>
  <c r="AO578" i="1" s="1"/>
  <c r="AM579" i="1"/>
  <c r="AO579" i="1" s="1"/>
  <c r="AM580" i="1"/>
  <c r="AO580" i="1" s="1"/>
  <c r="AM581" i="1"/>
  <c r="AM582" i="1"/>
  <c r="AO582" i="1" s="1"/>
  <c r="AM583" i="1"/>
  <c r="AM584" i="1"/>
  <c r="AO584" i="1" s="1"/>
  <c r="AM585" i="1"/>
  <c r="AO585" i="1" s="1"/>
  <c r="AM586" i="1"/>
  <c r="AO586" i="1" s="1"/>
  <c r="AM587" i="1"/>
  <c r="AO587" i="1" s="1"/>
  <c r="AM588" i="1"/>
  <c r="AO588" i="1" s="1"/>
  <c r="AM589" i="1"/>
  <c r="AO589" i="1" s="1"/>
  <c r="AM590" i="1"/>
  <c r="AO590" i="1" s="1"/>
  <c r="AM591" i="1"/>
  <c r="AO591" i="1" s="1"/>
  <c r="AM592" i="1"/>
  <c r="AO592" i="1" s="1"/>
  <c r="AM593" i="1"/>
  <c r="AM594" i="1"/>
  <c r="AO594" i="1" s="1"/>
  <c r="AM595" i="1"/>
  <c r="AM596" i="1"/>
  <c r="AO596" i="1" s="1"/>
  <c r="AM597" i="1"/>
  <c r="AO597" i="1" s="1"/>
  <c r="AM598" i="1"/>
  <c r="AO598" i="1" s="1"/>
  <c r="AM599" i="1"/>
  <c r="AO599" i="1" s="1"/>
  <c r="AM600" i="1"/>
  <c r="AO600" i="1" s="1"/>
  <c r="AM601" i="1"/>
  <c r="AO601" i="1" s="1"/>
  <c r="AM602" i="1"/>
  <c r="AO602" i="1" s="1"/>
  <c r="AM603" i="1"/>
  <c r="AO603" i="1" s="1"/>
  <c r="AM604" i="1"/>
  <c r="AO604" i="1" s="1"/>
  <c r="AM605" i="1"/>
  <c r="AM606" i="1"/>
  <c r="AO606" i="1" s="1"/>
  <c r="AM607" i="1"/>
  <c r="AO607" i="1" s="1"/>
  <c r="AM608" i="1"/>
  <c r="AO608" i="1" s="1"/>
  <c r="AM609" i="1"/>
  <c r="AO609" i="1" s="1"/>
  <c r="AM610" i="1"/>
  <c r="AO610" i="1" s="1"/>
  <c r="AM611" i="1"/>
  <c r="AO611" i="1" s="1"/>
  <c r="AM612" i="1"/>
  <c r="AO612" i="1" s="1"/>
  <c r="AM613" i="1"/>
  <c r="AO613" i="1" s="1"/>
  <c r="AM614" i="1"/>
  <c r="AO614" i="1" s="1"/>
  <c r="AM615" i="1"/>
  <c r="AO615" i="1" s="1"/>
  <c r="AM616" i="1"/>
  <c r="AM617" i="1"/>
  <c r="AO617" i="1" s="1"/>
  <c r="AM618" i="1"/>
  <c r="AO618" i="1" s="1"/>
  <c r="AM619" i="1"/>
  <c r="AO619" i="1" s="1"/>
  <c r="AM620" i="1"/>
  <c r="AO620" i="1" s="1"/>
  <c r="AM621" i="1"/>
  <c r="AO621" i="1" s="1"/>
  <c r="AM622" i="1"/>
  <c r="AO622" i="1" s="1"/>
  <c r="AM623" i="1"/>
  <c r="AO623" i="1" s="1"/>
  <c r="AM624" i="1"/>
  <c r="AO624" i="1" s="1"/>
  <c r="AM625" i="1"/>
  <c r="AO625" i="1" s="1"/>
  <c r="AM626" i="1"/>
  <c r="AO626" i="1" s="1"/>
  <c r="AM627" i="1"/>
  <c r="AO627" i="1" s="1"/>
  <c r="AM628" i="1"/>
  <c r="AM629" i="1"/>
  <c r="AO629" i="1" s="1"/>
  <c r="AM630" i="1"/>
  <c r="AM631" i="1"/>
  <c r="AO631" i="1" s="1"/>
  <c r="AM632" i="1"/>
  <c r="AO632" i="1" s="1"/>
  <c r="AM633" i="1"/>
  <c r="AO633" i="1" s="1"/>
  <c r="AM634" i="1"/>
  <c r="AO634" i="1" s="1"/>
  <c r="AM635" i="1"/>
  <c r="AO635" i="1" s="1"/>
  <c r="AM636" i="1"/>
  <c r="AO636" i="1" s="1"/>
  <c r="AM637" i="1"/>
  <c r="AO637" i="1" s="1"/>
  <c r="AM638" i="1"/>
  <c r="AO638" i="1" s="1"/>
  <c r="AM639" i="1"/>
  <c r="AO639" i="1" s="1"/>
  <c r="AM640" i="1"/>
  <c r="AM641" i="1"/>
  <c r="AO641" i="1" s="1"/>
  <c r="AM642" i="1"/>
  <c r="AM643" i="1"/>
  <c r="AO643" i="1" s="1"/>
  <c r="AM644" i="1"/>
  <c r="AO644" i="1" s="1"/>
  <c r="AM645" i="1"/>
  <c r="AO645" i="1" s="1"/>
  <c r="AM646" i="1"/>
  <c r="AO646" i="1" s="1"/>
  <c r="AM647" i="1"/>
  <c r="AO647" i="1" s="1"/>
  <c r="AM648" i="1"/>
  <c r="AO648" i="1" s="1"/>
  <c r="AM649" i="1"/>
  <c r="AO649" i="1" s="1"/>
  <c r="AM650" i="1"/>
  <c r="AO650" i="1" s="1"/>
  <c r="AM720" i="1"/>
  <c r="AM706" i="1"/>
  <c r="AM707" i="1"/>
  <c r="AO707" i="1" s="1"/>
  <c r="AM708" i="1"/>
  <c r="AM709" i="1"/>
  <c r="AO709" i="1" s="1"/>
  <c r="AM710" i="1"/>
  <c r="AM711" i="1"/>
  <c r="AO711" i="1" s="1"/>
  <c r="AM712" i="1"/>
  <c r="AM713" i="1"/>
  <c r="AO713" i="1" s="1"/>
  <c r="AM714" i="1"/>
  <c r="AO714" i="1" s="1"/>
  <c r="AM715" i="1"/>
  <c r="AO715" i="1" s="1"/>
  <c r="AM716" i="1"/>
  <c r="AM717" i="1"/>
  <c r="AO717" i="1" s="1"/>
  <c r="AM718" i="1"/>
  <c r="AM719" i="1"/>
  <c r="AO719" i="1" s="1"/>
  <c r="AM684" i="1"/>
  <c r="AO684" i="1" s="1"/>
  <c r="AM685" i="1"/>
  <c r="AO685" i="1" s="1"/>
  <c r="AM686" i="1"/>
  <c r="AO686" i="1" s="1"/>
  <c r="AM687" i="1"/>
  <c r="AM688" i="1"/>
  <c r="AO688" i="1" s="1"/>
  <c r="AM689" i="1"/>
  <c r="AM690" i="1"/>
  <c r="AO690" i="1" s="1"/>
  <c r="AM691" i="1"/>
  <c r="AO691" i="1" s="1"/>
  <c r="AM692" i="1"/>
  <c r="AM693" i="1"/>
  <c r="AO693" i="1" s="1"/>
  <c r="AM694" i="1"/>
  <c r="AM695" i="1"/>
  <c r="AO695" i="1" s="1"/>
  <c r="AM696" i="1"/>
  <c r="AM697" i="1"/>
  <c r="AO697" i="1" s="1"/>
  <c r="AM698" i="1"/>
  <c r="AM699" i="1"/>
  <c r="AO699" i="1" s="1"/>
  <c r="AM700" i="1"/>
  <c r="AM701" i="1"/>
  <c r="AO701" i="1" s="1"/>
  <c r="AM702" i="1"/>
  <c r="AO702" i="1" s="1"/>
  <c r="AM703" i="1"/>
  <c r="AO703" i="1" s="1"/>
  <c r="AM704" i="1"/>
  <c r="AM705" i="1"/>
  <c r="AO705" i="1" s="1"/>
  <c r="AM661" i="1"/>
  <c r="AO661" i="1" s="1"/>
  <c r="AM662" i="1"/>
  <c r="AO662" i="1" s="1"/>
  <c r="AM663" i="1"/>
  <c r="AM664" i="1"/>
  <c r="AO664" i="1" s="1"/>
  <c r="AM665" i="1"/>
  <c r="AM666" i="1"/>
  <c r="AO666" i="1" s="1"/>
  <c r="AM667" i="1"/>
  <c r="AO667" i="1" s="1"/>
  <c r="AM668" i="1"/>
  <c r="AO668" i="1" s="1"/>
  <c r="AM669" i="1"/>
  <c r="AO669" i="1" s="1"/>
  <c r="AM670" i="1"/>
  <c r="AO670" i="1" s="1"/>
  <c r="AM671" i="1"/>
  <c r="AO671" i="1" s="1"/>
  <c r="AM672" i="1"/>
  <c r="AO672" i="1" s="1"/>
  <c r="AM673" i="1"/>
  <c r="AO673" i="1" s="1"/>
  <c r="AM674" i="1"/>
  <c r="AO674" i="1" s="1"/>
  <c r="AM675" i="1"/>
  <c r="AM676" i="1"/>
  <c r="AO676" i="1" s="1"/>
  <c r="AM677" i="1"/>
  <c r="AM678" i="1"/>
  <c r="AO678" i="1" s="1"/>
  <c r="AM679" i="1"/>
  <c r="AO679" i="1" s="1"/>
  <c r="AM680" i="1"/>
  <c r="AO680" i="1" s="1"/>
  <c r="AM681" i="1"/>
  <c r="AO681" i="1" s="1"/>
  <c r="AM682" i="1"/>
  <c r="AO682" i="1" s="1"/>
  <c r="AM683" i="1"/>
  <c r="AO683" i="1" s="1"/>
  <c r="AM659" i="1"/>
  <c r="AO659" i="1" s="1"/>
  <c r="AM660" i="1"/>
  <c r="AO660" i="1" s="1"/>
  <c r="AM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658"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574"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477" i="1"/>
  <c r="K478" i="1"/>
  <c r="K476" i="1"/>
  <c r="C468" i="1"/>
  <c r="F468" i="1" s="1"/>
  <c r="C467" i="1"/>
  <c r="F467" i="1" s="1"/>
  <c r="C466" i="1"/>
  <c r="F466" i="1" s="1"/>
  <c r="C465" i="1"/>
  <c r="F465" i="1" s="1"/>
  <c r="C464" i="1"/>
  <c r="F464" i="1" s="1"/>
  <c r="C463" i="1"/>
  <c r="F463" i="1" s="1"/>
  <c r="C462" i="1"/>
  <c r="F462" i="1" s="1"/>
  <c r="C461" i="1"/>
  <c r="F461" i="1" s="1"/>
  <c r="C460" i="1"/>
  <c r="F460" i="1" s="1"/>
  <c r="C459" i="1"/>
  <c r="F459" i="1" s="1"/>
  <c r="C458" i="1"/>
  <c r="F458" i="1" s="1"/>
  <c r="C457" i="1"/>
  <c r="F457" i="1" s="1"/>
  <c r="C456" i="1"/>
  <c r="F456" i="1" s="1"/>
  <c r="C455" i="1"/>
  <c r="F455" i="1" s="1"/>
  <c r="C454" i="1"/>
  <c r="F454" i="1" s="1"/>
  <c r="C453" i="1"/>
  <c r="F453" i="1" s="1"/>
  <c r="C452" i="1"/>
  <c r="F452" i="1" s="1"/>
  <c r="C451" i="1"/>
  <c r="F451" i="1" s="1"/>
  <c r="C450" i="1"/>
  <c r="F450" i="1" s="1"/>
  <c r="C449" i="1"/>
  <c r="F449" i="1" s="1"/>
  <c r="C448" i="1"/>
  <c r="F448" i="1" s="1"/>
  <c r="C447" i="1"/>
  <c r="F447" i="1" s="1"/>
  <c r="C446" i="1"/>
  <c r="F446" i="1" s="1"/>
  <c r="C445" i="1"/>
  <c r="F445" i="1" s="1"/>
  <c r="C444" i="1"/>
  <c r="F444" i="1" s="1"/>
  <c r="C443" i="1"/>
  <c r="F443" i="1" s="1"/>
  <c r="C442" i="1"/>
  <c r="F442" i="1" s="1"/>
  <c r="C441" i="1"/>
  <c r="F441" i="1" s="1"/>
  <c r="C440" i="1"/>
  <c r="F440" i="1" s="1"/>
  <c r="C439" i="1"/>
  <c r="F439" i="1" s="1"/>
  <c r="C438" i="1"/>
  <c r="F438" i="1" s="1"/>
  <c r="C437" i="1"/>
  <c r="F437" i="1" s="1"/>
  <c r="C436" i="1"/>
  <c r="F436" i="1" s="1"/>
  <c r="C435" i="1"/>
  <c r="F435" i="1" s="1"/>
  <c r="C434" i="1"/>
  <c r="F434" i="1" s="1"/>
  <c r="C433" i="1"/>
  <c r="F433" i="1" s="1"/>
  <c r="C432" i="1"/>
  <c r="F432" i="1" s="1"/>
  <c r="C431" i="1"/>
  <c r="F431" i="1" s="1"/>
  <c r="C430" i="1"/>
  <c r="F430" i="1" s="1"/>
  <c r="C429" i="1"/>
  <c r="F429" i="1" s="1"/>
  <c r="C428" i="1"/>
  <c r="F428" i="1" s="1"/>
  <c r="C427" i="1"/>
  <c r="F427" i="1" s="1"/>
  <c r="C426" i="1"/>
  <c r="F426" i="1" s="1"/>
  <c r="C425" i="1"/>
  <c r="F425" i="1" s="1"/>
  <c r="C424" i="1"/>
  <c r="F424" i="1" s="1"/>
  <c r="C423" i="1"/>
  <c r="F423" i="1" s="1"/>
  <c r="C422" i="1"/>
  <c r="F422" i="1" s="1"/>
  <c r="C421" i="1"/>
  <c r="F421" i="1" s="1"/>
  <c r="C420" i="1"/>
  <c r="F420" i="1" s="1"/>
  <c r="C419" i="1"/>
  <c r="F419" i="1" s="1"/>
  <c r="C418" i="1"/>
  <c r="F418" i="1" s="1"/>
  <c r="C417" i="1"/>
  <c r="F417" i="1" s="1"/>
  <c r="C416" i="1"/>
  <c r="F416" i="1" s="1"/>
  <c r="C415" i="1"/>
  <c r="F415" i="1" s="1"/>
  <c r="C414" i="1"/>
  <c r="F414" i="1" s="1"/>
  <c r="C413" i="1"/>
  <c r="F413" i="1" s="1"/>
  <c r="C412" i="1"/>
  <c r="F412" i="1" s="1"/>
  <c r="C411" i="1"/>
  <c r="F411" i="1" s="1"/>
  <c r="C410" i="1"/>
  <c r="F410" i="1" s="1"/>
  <c r="C409" i="1"/>
  <c r="F409" i="1" s="1"/>
  <c r="C408" i="1"/>
  <c r="F408" i="1" s="1"/>
  <c r="C407" i="1"/>
  <c r="F407" i="1" s="1"/>
  <c r="C406" i="1"/>
  <c r="F406" i="1" s="1"/>
  <c r="C405" i="1"/>
  <c r="F405" i="1" s="1"/>
  <c r="C404" i="1"/>
  <c r="F404" i="1" s="1"/>
  <c r="C403" i="1"/>
  <c r="F403" i="1" s="1"/>
  <c r="C402" i="1"/>
  <c r="F402" i="1" s="1"/>
  <c r="C401" i="1"/>
  <c r="F401" i="1" s="1"/>
  <c r="C400" i="1"/>
  <c r="F400" i="1" s="1"/>
  <c r="C399" i="1"/>
  <c r="F399" i="1" s="1"/>
  <c r="C398" i="1"/>
  <c r="F398" i="1" s="1"/>
  <c r="C397" i="1"/>
  <c r="F397" i="1" s="1"/>
  <c r="C396" i="1"/>
  <c r="F396" i="1" s="1"/>
  <c r="C395" i="1"/>
  <c r="F395" i="1" s="1"/>
  <c r="C394" i="1"/>
  <c r="F394" i="1" s="1"/>
  <c r="C393" i="1"/>
  <c r="F393" i="1" s="1"/>
  <c r="C392" i="1"/>
  <c r="F392" i="1" s="1"/>
  <c r="C391" i="1"/>
  <c r="F391" i="1" s="1"/>
  <c r="C390" i="1"/>
  <c r="F390" i="1" s="1"/>
  <c r="C389" i="1"/>
  <c r="F389" i="1" s="1"/>
  <c r="C388" i="1"/>
  <c r="F388" i="1" s="1"/>
  <c r="C387" i="1"/>
  <c r="F387" i="1" s="1"/>
  <c r="C386" i="1"/>
  <c r="F386" i="1" s="1"/>
  <c r="C385" i="1"/>
  <c r="F385" i="1" s="1"/>
  <c r="C384" i="1"/>
  <c r="F384" i="1" s="1"/>
  <c r="C383" i="1"/>
  <c r="F383" i="1" s="1"/>
  <c r="C382" i="1"/>
  <c r="F382" i="1" s="1"/>
  <c r="C381" i="1"/>
  <c r="F381" i="1" s="1"/>
  <c r="C380" i="1"/>
  <c r="F380" i="1" s="1"/>
  <c r="C379" i="1"/>
  <c r="F379" i="1" s="1"/>
  <c r="C378" i="1"/>
  <c r="F378" i="1" s="1"/>
  <c r="C377" i="1"/>
  <c r="F377" i="1" s="1"/>
  <c r="C376" i="1"/>
  <c r="F376" i="1" s="1"/>
  <c r="C375" i="1"/>
  <c r="F375" i="1" s="1"/>
  <c r="C374" i="1"/>
  <c r="F374" i="1" s="1"/>
  <c r="C373" i="1"/>
  <c r="F373" i="1" s="1"/>
  <c r="C372" i="1"/>
  <c r="F372" i="1" s="1"/>
  <c r="C371" i="1"/>
  <c r="F371" i="1" s="1"/>
  <c r="C370" i="1"/>
  <c r="F370" i="1" s="1"/>
  <c r="C369" i="1"/>
  <c r="F369" i="1" s="1"/>
  <c r="C368" i="1"/>
  <c r="F368" i="1" s="1"/>
  <c r="C367" i="1"/>
  <c r="F367" i="1" s="1"/>
  <c r="C366" i="1"/>
  <c r="F366" i="1" s="1"/>
  <c r="C365" i="1"/>
  <c r="F365" i="1" s="1"/>
  <c r="C364" i="1"/>
  <c r="F364" i="1" s="1"/>
  <c r="C363" i="1"/>
  <c r="F363" i="1" s="1"/>
  <c r="C362" i="1"/>
  <c r="F362" i="1" s="1"/>
  <c r="C361" i="1"/>
  <c r="F361" i="1" s="1"/>
  <c r="C360" i="1"/>
  <c r="F360" i="1" s="1"/>
  <c r="C359" i="1"/>
  <c r="F359" i="1" s="1"/>
  <c r="C358" i="1"/>
  <c r="F358" i="1" s="1"/>
  <c r="C357" i="1"/>
  <c r="F357" i="1" s="1"/>
  <c r="C356" i="1"/>
  <c r="F356" i="1" s="1"/>
  <c r="C355" i="1"/>
  <c r="F355" i="1" s="1"/>
  <c r="C354" i="1"/>
  <c r="F354" i="1" s="1"/>
  <c r="C353" i="1"/>
  <c r="F353" i="1" s="1"/>
  <c r="C352" i="1"/>
  <c r="F352" i="1" s="1"/>
  <c r="C351" i="1"/>
  <c r="F351" i="1" s="1"/>
  <c r="C350" i="1"/>
  <c r="F350" i="1" s="1"/>
  <c r="C349" i="1"/>
  <c r="F349" i="1" s="1"/>
  <c r="C348" i="1"/>
  <c r="F348" i="1" s="1"/>
  <c r="C347" i="1"/>
  <c r="F347" i="1" s="1"/>
  <c r="C346" i="1"/>
  <c r="F346" i="1" s="1"/>
  <c r="C345" i="1"/>
  <c r="F345" i="1" s="1"/>
  <c r="C344" i="1"/>
  <c r="F344" i="1" s="1"/>
  <c r="C343" i="1"/>
  <c r="F343" i="1" s="1"/>
  <c r="C342" i="1"/>
  <c r="F342" i="1" s="1"/>
  <c r="C341" i="1"/>
  <c r="F341" i="1" s="1"/>
  <c r="C340" i="1"/>
  <c r="F340" i="1" s="1"/>
  <c r="C339" i="1"/>
  <c r="F339" i="1" s="1"/>
  <c r="C338" i="1"/>
  <c r="F338" i="1" s="1"/>
  <c r="C337" i="1"/>
  <c r="F337" i="1" s="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AO616" i="1" l="1"/>
  <c r="AO696" i="1"/>
  <c r="AO708" i="1"/>
  <c r="AO720" i="1"/>
  <c r="AO772" i="1"/>
  <c r="AO771" i="1"/>
  <c r="AO778" i="1"/>
  <c r="AO782" i="1"/>
  <c r="AO784" i="1"/>
  <c r="AO781" i="1"/>
  <c r="AO785" i="1"/>
  <c r="AO516" i="1"/>
  <c r="AO515" i="1"/>
  <c r="AO514" i="1"/>
  <c r="AO512" i="1"/>
  <c r="AO788" i="1"/>
  <c r="AO776" i="1"/>
  <c r="AO642" i="1"/>
  <c r="AO630" i="1"/>
  <c r="AO787" i="1"/>
  <c r="AO775" i="1"/>
  <c r="AO547" i="1"/>
  <c r="AO535" i="1"/>
  <c r="AO523" i="1"/>
  <c r="AO511" i="1"/>
  <c r="AO640" i="1"/>
  <c r="AO628" i="1"/>
  <c r="AO498" i="1"/>
  <c r="AO704" i="1"/>
  <c r="AO692" i="1"/>
  <c r="AO716" i="1"/>
  <c r="AO499" i="1"/>
  <c r="AO554" i="1"/>
  <c r="AO542" i="1"/>
  <c r="AO530" i="1"/>
  <c r="AO518" i="1"/>
  <c r="AO506" i="1"/>
  <c r="AO553" i="1"/>
  <c r="AO541" i="1"/>
  <c r="AO529" i="1"/>
  <c r="AO517" i="1"/>
  <c r="AO505" i="1"/>
  <c r="AO503" i="1"/>
  <c r="AO549" i="1"/>
  <c r="AO537" i="1"/>
  <c r="AO525" i="1"/>
  <c r="AO513" i="1"/>
  <c r="AO501" i="1"/>
  <c r="AO574" i="1"/>
  <c r="AO694" i="1"/>
  <c r="AO718" i="1"/>
  <c r="AO706" i="1"/>
  <c r="AO700" i="1"/>
  <c r="AO712" i="1"/>
  <c r="AO698" i="1"/>
  <c r="AO710" i="1"/>
  <c r="B809" i="1"/>
  <c r="AK716" i="1"/>
  <c r="AQ523" i="1" l="1"/>
  <c r="AP524" i="1"/>
  <c r="AP536" i="1"/>
  <c r="AP522" i="1"/>
  <c r="AP534" i="1"/>
  <c r="K23" i="1"/>
  <c r="N2" i="1"/>
  <c r="K2" i="1"/>
  <c r="K3" i="1"/>
  <c r="M5" i="1"/>
  <c r="K5" i="1"/>
  <c r="K1" i="1"/>
  <c r="K4" i="1"/>
  <c r="N12" i="13"/>
  <c r="M12" i="13"/>
  <c r="L12" i="13"/>
  <c r="K12" i="13"/>
  <c r="J12" i="13"/>
  <c r="I12" i="13"/>
  <c r="H12" i="13"/>
  <c r="G12" i="13"/>
  <c r="F12" i="13"/>
  <c r="E12" i="13"/>
  <c r="D12" i="13"/>
  <c r="C12" i="13"/>
  <c r="N12" i="12"/>
  <c r="M12" i="12"/>
  <c r="L12" i="12"/>
  <c r="K12" i="12"/>
  <c r="J12" i="12"/>
  <c r="I12" i="12"/>
  <c r="H12" i="12"/>
  <c r="G12" i="12"/>
  <c r="F12" i="12"/>
  <c r="E12" i="12"/>
  <c r="D12" i="12"/>
  <c r="C12" i="12"/>
  <c r="N12" i="11"/>
  <c r="M12" i="11"/>
  <c r="L12" i="11"/>
  <c r="K12" i="11"/>
  <c r="J12" i="11"/>
  <c r="I12" i="11"/>
  <c r="H12" i="11"/>
  <c r="G12" i="11"/>
  <c r="F12" i="11"/>
  <c r="E12" i="11"/>
  <c r="D12" i="11"/>
  <c r="C12" i="11"/>
  <c r="N12" i="10"/>
  <c r="M12" i="10"/>
  <c r="L12" i="10"/>
  <c r="K12" i="10"/>
  <c r="J12" i="10"/>
  <c r="I12" i="10"/>
  <c r="H12" i="10"/>
  <c r="G12" i="10"/>
  <c r="F12" i="10"/>
  <c r="E12" i="10"/>
  <c r="D12" i="10"/>
  <c r="C12" i="10"/>
  <c r="N12" i="3"/>
  <c r="M12" i="3"/>
  <c r="L12" i="3"/>
  <c r="K12" i="3"/>
  <c r="J12" i="3"/>
  <c r="I12" i="3"/>
  <c r="H12" i="3"/>
  <c r="G12" i="3"/>
  <c r="F12" i="3"/>
  <c r="E12" i="3"/>
  <c r="N12" i="33"/>
  <c r="M12" i="33"/>
  <c r="L12" i="33"/>
  <c r="K12" i="33"/>
  <c r="J12" i="33"/>
  <c r="I12" i="33"/>
  <c r="H12" i="33"/>
  <c r="G12" i="33"/>
  <c r="F12" i="33"/>
  <c r="E12" i="33"/>
  <c r="D12" i="33"/>
  <c r="C12" i="33"/>
  <c r="N12" i="32"/>
  <c r="M12" i="32"/>
  <c r="L12" i="32"/>
  <c r="K12" i="32"/>
  <c r="J12" i="32"/>
  <c r="I12" i="32"/>
  <c r="H12" i="32"/>
  <c r="G12" i="32"/>
  <c r="F12" i="32"/>
  <c r="E12" i="32"/>
  <c r="D12" i="32"/>
  <c r="C12" i="32"/>
  <c r="N12" i="23"/>
  <c r="M12" i="23"/>
  <c r="L12" i="23"/>
  <c r="K12" i="23"/>
  <c r="J12" i="23"/>
  <c r="I12" i="23"/>
  <c r="H12" i="23"/>
  <c r="G12" i="23"/>
  <c r="F12" i="23"/>
  <c r="E12" i="23"/>
  <c r="D12" i="23"/>
  <c r="C12" i="23"/>
  <c r="N12" i="19"/>
  <c r="M12" i="19"/>
  <c r="L12" i="19"/>
  <c r="K12" i="19"/>
  <c r="J12" i="19"/>
  <c r="I12" i="19"/>
  <c r="H12" i="19"/>
  <c r="G12" i="19"/>
  <c r="F12" i="19"/>
  <c r="E12" i="19"/>
  <c r="D12" i="19"/>
  <c r="C12" i="19"/>
  <c r="N12" i="21"/>
  <c r="M12" i="21"/>
  <c r="L12" i="21"/>
  <c r="K12" i="21"/>
  <c r="J12" i="21"/>
  <c r="I12" i="21"/>
  <c r="H12" i="21"/>
  <c r="G12" i="21"/>
  <c r="F12" i="21"/>
  <c r="E12" i="21"/>
  <c r="D12" i="21"/>
  <c r="C12" i="21"/>
  <c r="N12" i="20"/>
  <c r="M12" i="20"/>
  <c r="L12" i="20"/>
  <c r="K12" i="20"/>
  <c r="J12" i="20"/>
  <c r="I12" i="20"/>
  <c r="H12" i="20"/>
  <c r="G12" i="20"/>
  <c r="F12" i="20"/>
  <c r="E12" i="20"/>
  <c r="D12" i="20"/>
  <c r="C12" i="20"/>
  <c r="E12" i="22"/>
  <c r="F12" i="22"/>
  <c r="G12" i="22"/>
  <c r="H12" i="22"/>
  <c r="I12" i="22"/>
  <c r="J12" i="22"/>
  <c r="K12" i="22"/>
  <c r="L12" i="22"/>
  <c r="M12" i="22"/>
  <c r="N12" i="22"/>
  <c r="D12" i="22"/>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24" i="1"/>
  <c r="K25" i="1"/>
  <c r="K26" i="1"/>
  <c r="K27" i="1"/>
  <c r="AQ611" i="1"/>
  <c r="AP611" i="1"/>
  <c r="AK611" i="1"/>
  <c r="N611" i="1"/>
  <c r="AQ610" i="1"/>
  <c r="AP610" i="1"/>
  <c r="AK610" i="1"/>
  <c r="N610" i="1"/>
  <c r="AQ609" i="1"/>
  <c r="AP609" i="1"/>
  <c r="AK609" i="1"/>
  <c r="N609" i="1"/>
  <c r="AQ608" i="1"/>
  <c r="AP608" i="1"/>
  <c r="AK608" i="1"/>
  <c r="N608" i="1"/>
  <c r="AP607" i="1"/>
  <c r="AQ607" i="1"/>
  <c r="AK607" i="1"/>
  <c r="N607" i="1"/>
  <c r="AQ606" i="1"/>
  <c r="AP606" i="1"/>
  <c r="AK606" i="1"/>
  <c r="N606" i="1"/>
  <c r="AQ605" i="1"/>
  <c r="AP605" i="1"/>
  <c r="AK605" i="1"/>
  <c r="N605" i="1"/>
  <c r="AK604" i="1"/>
  <c r="N604" i="1"/>
  <c r="AK603" i="1"/>
  <c r="N603" i="1"/>
  <c r="AK602" i="1"/>
  <c r="N602" i="1"/>
  <c r="AK601" i="1"/>
  <c r="N601" i="1"/>
  <c r="AK600" i="1"/>
  <c r="N600" i="1"/>
  <c r="AK599" i="1"/>
  <c r="N599" i="1"/>
  <c r="AK598" i="1"/>
  <c r="N598" i="1"/>
  <c r="AK597" i="1"/>
  <c r="N597" i="1"/>
  <c r="AK596" i="1"/>
  <c r="N596" i="1"/>
  <c r="AQ544" i="1"/>
  <c r="AP544" i="1"/>
  <c r="AK544" i="1"/>
  <c r="N544" i="1"/>
  <c r="AQ543" i="1"/>
  <c r="AP543" i="1"/>
  <c r="AK543" i="1"/>
  <c r="N543" i="1"/>
  <c r="AQ542" i="1"/>
  <c r="AP542" i="1"/>
  <c r="AK542" i="1"/>
  <c r="N542" i="1"/>
  <c r="AQ541" i="1"/>
  <c r="AP541" i="1"/>
  <c r="AK541" i="1"/>
  <c r="N541" i="1"/>
  <c r="AP540" i="1"/>
  <c r="AQ540" i="1"/>
  <c r="AK540" i="1"/>
  <c r="N540" i="1"/>
  <c r="AQ539" i="1"/>
  <c r="AP539" i="1"/>
  <c r="AK539" i="1"/>
  <c r="N539" i="1"/>
  <c r="AQ538" i="1"/>
  <c r="AP538" i="1"/>
  <c r="AK538" i="1"/>
  <c r="N538" i="1"/>
  <c r="AQ537" i="1"/>
  <c r="AP537" i="1"/>
  <c r="AK537" i="1"/>
  <c r="N537" i="1"/>
  <c r="AQ536" i="1"/>
  <c r="AK536" i="1"/>
  <c r="N536" i="1"/>
  <c r="AQ535" i="1"/>
  <c r="AP535" i="1"/>
  <c r="AK535" i="1"/>
  <c r="N535" i="1"/>
  <c r="AQ534" i="1"/>
  <c r="AK534" i="1"/>
  <c r="N534" i="1"/>
  <c r="AQ533" i="1"/>
  <c r="AP533" i="1"/>
  <c r="AK533" i="1"/>
  <c r="N533" i="1"/>
  <c r="AQ532" i="1"/>
  <c r="AP532" i="1"/>
  <c r="AK532" i="1"/>
  <c r="N532" i="1"/>
  <c r="AQ531" i="1"/>
  <c r="AP531" i="1"/>
  <c r="AK531" i="1"/>
  <c r="N531" i="1"/>
  <c r="AQ530" i="1"/>
  <c r="AP530" i="1"/>
  <c r="AK530" i="1"/>
  <c r="N530" i="1"/>
  <c r="AQ545" i="1"/>
  <c r="AP545" i="1"/>
  <c r="AK545" i="1"/>
  <c r="N545" i="1"/>
  <c r="AQ529" i="1"/>
  <c r="AP529" i="1"/>
  <c r="AK529" i="1"/>
  <c r="N529" i="1"/>
  <c r="AQ528" i="1"/>
  <c r="AP528" i="1"/>
  <c r="AK528" i="1"/>
  <c r="N528" i="1"/>
  <c r="AQ527" i="1"/>
  <c r="AP527" i="1"/>
  <c r="AK527" i="1"/>
  <c r="N527" i="1"/>
  <c r="AQ526" i="1"/>
  <c r="AP526" i="1"/>
  <c r="AK526" i="1"/>
  <c r="N526" i="1"/>
  <c r="AQ525" i="1"/>
  <c r="AP525" i="1"/>
  <c r="AK525" i="1"/>
  <c r="N525" i="1"/>
  <c r="AQ524" i="1"/>
  <c r="AK524" i="1"/>
  <c r="N524" i="1"/>
  <c r="AP523" i="1"/>
  <c r="AK523" i="1"/>
  <c r="N523" i="1"/>
  <c r="AQ522" i="1"/>
  <c r="AK522" i="1"/>
  <c r="N522" i="1"/>
  <c r="AQ521" i="1"/>
  <c r="AP521" i="1"/>
  <c r="AK521" i="1"/>
  <c r="N521" i="1"/>
  <c r="AQ520" i="1"/>
  <c r="AP520" i="1"/>
  <c r="AK520" i="1"/>
  <c r="N520" i="1"/>
  <c r="AQ519" i="1"/>
  <c r="AP519" i="1"/>
  <c r="AK519" i="1"/>
  <c r="N519" i="1"/>
  <c r="AQ518" i="1"/>
  <c r="AP518" i="1"/>
  <c r="AK518" i="1"/>
  <c r="N518" i="1"/>
  <c r="AQ517" i="1"/>
  <c r="AP517" i="1"/>
  <c r="AK517" i="1"/>
  <c r="N517" i="1"/>
  <c r="AQ516" i="1"/>
  <c r="AP516" i="1"/>
  <c r="AK516" i="1"/>
  <c r="N516" i="1"/>
  <c r="AL604" i="1" l="1"/>
  <c r="AL601" i="1"/>
  <c r="AL599" i="1"/>
  <c r="AL596" i="1"/>
  <c r="AQ604" i="1"/>
  <c r="AP604" i="1"/>
  <c r="AQ603" i="1"/>
  <c r="AP603" i="1"/>
  <c r="AQ601" i="1"/>
  <c r="AP601" i="1"/>
  <c r="AL602" i="1"/>
  <c r="AQ600" i="1"/>
  <c r="AP600" i="1"/>
  <c r="AQ599" i="1"/>
  <c r="AP599" i="1"/>
  <c r="AQ598" i="1"/>
  <c r="AP598" i="1"/>
  <c r="AP597" i="1"/>
  <c r="AQ597" i="1"/>
  <c r="AQ596" i="1"/>
  <c r="AP596" i="1"/>
  <c r="AQ602" i="1"/>
  <c r="AP602" i="1"/>
  <c r="AL598" i="1"/>
  <c r="AL605" i="1"/>
  <c r="AL608" i="1"/>
  <c r="AL526" i="1"/>
  <c r="AL517" i="1"/>
  <c r="AL531" i="1"/>
  <c r="AL540" i="1"/>
  <c r="AL610" i="1"/>
  <c r="AL611" i="1"/>
  <c r="AL607" i="1"/>
  <c r="AL597" i="1"/>
  <c r="AL600" i="1"/>
  <c r="AL603" i="1"/>
  <c r="AL606" i="1"/>
  <c r="AL609" i="1"/>
  <c r="AL534" i="1"/>
  <c r="AL543" i="1"/>
  <c r="AL537" i="1"/>
  <c r="AL520" i="1"/>
  <c r="AL529" i="1"/>
  <c r="AL530" i="1"/>
  <c r="AL533" i="1"/>
  <c r="AL536" i="1"/>
  <c r="AL539" i="1"/>
  <c r="AL542" i="1"/>
  <c r="AL523" i="1"/>
  <c r="AL532" i="1"/>
  <c r="AL535" i="1"/>
  <c r="AL538" i="1"/>
  <c r="AL541" i="1"/>
  <c r="AL544" i="1"/>
  <c r="AL516" i="1"/>
  <c r="AL519" i="1"/>
  <c r="AL522" i="1"/>
  <c r="AL525" i="1"/>
  <c r="AL528" i="1"/>
  <c r="AL518" i="1"/>
  <c r="AL521" i="1"/>
  <c r="AL524" i="1"/>
  <c r="AL527" i="1"/>
  <c r="AL545" i="1"/>
  <c r="L18" i="4" l="1"/>
  <c r="L19" i="4"/>
  <c r="L20" i="4"/>
  <c r="B22" i="3"/>
  <c r="B21" i="3"/>
  <c r="B20" i="3"/>
  <c r="B19" i="3"/>
  <c r="B18" i="3"/>
  <c r="B17" i="3"/>
  <c r="C166" i="1" l="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23" i="1"/>
  <c r="C47" i="1"/>
  <c r="C58" i="1"/>
  <c r="C57" i="1"/>
  <c r="C56" i="1"/>
  <c r="C55" i="1"/>
  <c r="C54" i="1"/>
  <c r="C53" i="1"/>
  <c r="C52" i="1"/>
  <c r="C51" i="1"/>
  <c r="C50" i="1"/>
  <c r="C49" i="1"/>
  <c r="C48" i="1"/>
  <c r="C35" i="1"/>
  <c r="E35" i="1" s="1"/>
  <c r="C46" i="1"/>
  <c r="E46" i="1" s="1"/>
  <c r="C45" i="1"/>
  <c r="E45" i="1" s="1"/>
  <c r="C44" i="1"/>
  <c r="E44" i="1" s="1"/>
  <c r="C43" i="1"/>
  <c r="E43" i="1" s="1"/>
  <c r="C42" i="1"/>
  <c r="E42" i="1" s="1"/>
  <c r="C41" i="1"/>
  <c r="E41" i="1" s="1"/>
  <c r="C40" i="1"/>
  <c r="E40" i="1" s="1"/>
  <c r="C39" i="1"/>
  <c r="E39" i="1" s="1"/>
  <c r="C38" i="1"/>
  <c r="E38" i="1" s="1"/>
  <c r="C37" i="1"/>
  <c r="E37" i="1" s="1"/>
  <c r="C36" i="1"/>
  <c r="E36" i="1" s="1"/>
  <c r="C28" i="1"/>
  <c r="E28" i="1" s="1"/>
  <c r="C27" i="1"/>
  <c r="E27" i="1" s="1"/>
  <c r="C26" i="1"/>
  <c r="E26" i="1" s="1"/>
  <c r="C25" i="1"/>
  <c r="E25" i="1" s="1"/>
  <c r="C24" i="1"/>
  <c r="C34" i="1"/>
  <c r="E34" i="1" s="1"/>
  <c r="C33" i="1"/>
  <c r="E33" i="1" s="1"/>
  <c r="C32" i="1"/>
  <c r="E32" i="1" s="1"/>
  <c r="C31" i="1"/>
  <c r="E31" i="1" s="1"/>
  <c r="C30" i="1"/>
  <c r="E30" i="1" s="1"/>
  <c r="C29" i="1"/>
  <c r="E29" i="1" s="1"/>
  <c r="L114" i="4"/>
  <c r="L115" i="4"/>
  <c r="L116" i="4"/>
  <c r="E24" i="1" l="1"/>
  <c r="E23" i="1"/>
  <c r="L211" i="4" l="1"/>
  <c r="R1165" i="4"/>
  <c r="Q1165" i="4"/>
  <c r="R1069" i="4"/>
  <c r="Q1069" i="4"/>
  <c r="R973" i="4"/>
  <c r="Q973" i="4"/>
  <c r="R877" i="4"/>
  <c r="Q877" i="4"/>
  <c r="R781" i="4"/>
  <c r="Q781" i="4"/>
  <c r="R685" i="4"/>
  <c r="Q685" i="4"/>
  <c r="R589" i="4"/>
  <c r="Q589" i="4"/>
  <c r="R493" i="4"/>
  <c r="Q493" i="4"/>
  <c r="R397" i="4"/>
  <c r="Q397" i="4"/>
  <c r="R301" i="4"/>
  <c r="Q301" i="4"/>
  <c r="R205" i="4"/>
  <c r="Q205" i="4"/>
  <c r="Q109" i="4"/>
  <c r="R109" i="4"/>
  <c r="L1164" i="4"/>
  <c r="N1164" i="4" s="1"/>
  <c r="P1164" i="4" s="1"/>
  <c r="L1163" i="4"/>
  <c r="N1163" i="4" s="1"/>
  <c r="P1163" i="4" s="1"/>
  <c r="L1162" i="4"/>
  <c r="N1162" i="4" s="1"/>
  <c r="P1162" i="4" s="1"/>
  <c r="L1161" i="4"/>
  <c r="M1161" i="4" s="1"/>
  <c r="O1161" i="4" s="1"/>
  <c r="L1160" i="4"/>
  <c r="N1160" i="4" s="1"/>
  <c r="P1160" i="4" s="1"/>
  <c r="L1159" i="4"/>
  <c r="M1159" i="4" s="1"/>
  <c r="O1159" i="4" s="1"/>
  <c r="L1158" i="4"/>
  <c r="N1158" i="4" s="1"/>
  <c r="P1158" i="4" s="1"/>
  <c r="L1157" i="4"/>
  <c r="N1157" i="4" s="1"/>
  <c r="P1157" i="4" s="1"/>
  <c r="L1156" i="4"/>
  <c r="N1156" i="4" s="1"/>
  <c r="P1156" i="4" s="1"/>
  <c r="L1155" i="4"/>
  <c r="M1155" i="4" s="1"/>
  <c r="O1155" i="4" s="1"/>
  <c r="L1154" i="4"/>
  <c r="N1154" i="4" s="1"/>
  <c r="P1154" i="4" s="1"/>
  <c r="L1153" i="4"/>
  <c r="M1153" i="4" s="1"/>
  <c r="O1153" i="4" s="1"/>
  <c r="L1152" i="4"/>
  <c r="N1152" i="4" s="1"/>
  <c r="P1152" i="4" s="1"/>
  <c r="L1151" i="4"/>
  <c r="L1150" i="4"/>
  <c r="N1150" i="4" s="1"/>
  <c r="P1150" i="4" s="1"/>
  <c r="L1149" i="4"/>
  <c r="N1149" i="4" s="1"/>
  <c r="P1149" i="4" s="1"/>
  <c r="L1148" i="4"/>
  <c r="M1148" i="4" s="1"/>
  <c r="O1148" i="4" s="1"/>
  <c r="L1147" i="4"/>
  <c r="N1147" i="4" s="1"/>
  <c r="P1147" i="4" s="1"/>
  <c r="L1146" i="4"/>
  <c r="N1146" i="4" s="1"/>
  <c r="P1146" i="4" s="1"/>
  <c r="L1145" i="4"/>
  <c r="N1145" i="4" s="1"/>
  <c r="P1145" i="4" s="1"/>
  <c r="L1144" i="4"/>
  <c r="N1144" i="4" s="1"/>
  <c r="P1144" i="4" s="1"/>
  <c r="L1143" i="4"/>
  <c r="N1143" i="4" s="1"/>
  <c r="P1143" i="4" s="1"/>
  <c r="L1142" i="4"/>
  <c r="M1142" i="4" s="1"/>
  <c r="O1142" i="4" s="1"/>
  <c r="L1141" i="4"/>
  <c r="N1141" i="4" s="1"/>
  <c r="P1141" i="4" s="1"/>
  <c r="L1140" i="4"/>
  <c r="N1140" i="4" s="1"/>
  <c r="P1140" i="4" s="1"/>
  <c r="L1139" i="4"/>
  <c r="N1139" i="4" s="1"/>
  <c r="P1139" i="4" s="1"/>
  <c r="L1138" i="4"/>
  <c r="M1138" i="4" s="1"/>
  <c r="O1138" i="4" s="1"/>
  <c r="L1137" i="4"/>
  <c r="N1137" i="4" s="1"/>
  <c r="P1137" i="4" s="1"/>
  <c r="L1136" i="4"/>
  <c r="N1136" i="4" s="1"/>
  <c r="P1136" i="4" s="1"/>
  <c r="L1135" i="4"/>
  <c r="N1135" i="4" s="1"/>
  <c r="P1135" i="4" s="1"/>
  <c r="L1134" i="4"/>
  <c r="N1134" i="4" s="1"/>
  <c r="P1134" i="4" s="1"/>
  <c r="L1133" i="4"/>
  <c r="N1133" i="4" s="1"/>
  <c r="P1133" i="4" s="1"/>
  <c r="L1132" i="4"/>
  <c r="N1132" i="4" s="1"/>
  <c r="P1132" i="4" s="1"/>
  <c r="L1131" i="4"/>
  <c r="N1131" i="4" s="1"/>
  <c r="P1131" i="4" s="1"/>
  <c r="L1130" i="4"/>
  <c r="M1130" i="4" s="1"/>
  <c r="O1130" i="4" s="1"/>
  <c r="L1129" i="4"/>
  <c r="N1129" i="4" s="1"/>
  <c r="P1129" i="4" s="1"/>
  <c r="L1128" i="4"/>
  <c r="N1128" i="4" s="1"/>
  <c r="P1128" i="4" s="1"/>
  <c r="L1127" i="4"/>
  <c r="N1127" i="4" s="1"/>
  <c r="P1127" i="4" s="1"/>
  <c r="L1126" i="4"/>
  <c r="N1126" i="4" s="1"/>
  <c r="P1126" i="4" s="1"/>
  <c r="L1125" i="4"/>
  <c r="N1125" i="4" s="1"/>
  <c r="P1125" i="4" s="1"/>
  <c r="L1124" i="4"/>
  <c r="M1124" i="4" s="1"/>
  <c r="O1124" i="4" s="1"/>
  <c r="L1123" i="4"/>
  <c r="L1122" i="4"/>
  <c r="N1122" i="4" s="1"/>
  <c r="P1122" i="4" s="1"/>
  <c r="L1121" i="4"/>
  <c r="N1121" i="4" s="1"/>
  <c r="P1121" i="4" s="1"/>
  <c r="L1120" i="4"/>
  <c r="N1120" i="4" s="1"/>
  <c r="P1120" i="4" s="1"/>
  <c r="L1119" i="4"/>
  <c r="N1119" i="4" s="1"/>
  <c r="P1119" i="4" s="1"/>
  <c r="L1118" i="4"/>
  <c r="M1118" i="4" s="1"/>
  <c r="O1118" i="4" s="1"/>
  <c r="L1117" i="4"/>
  <c r="N1117" i="4" s="1"/>
  <c r="P1117" i="4" s="1"/>
  <c r="L1116" i="4"/>
  <c r="N1116" i="4" s="1"/>
  <c r="P1116" i="4" s="1"/>
  <c r="L1115" i="4"/>
  <c r="N1115" i="4" s="1"/>
  <c r="P1115" i="4" s="1"/>
  <c r="L1114" i="4"/>
  <c r="N1114" i="4" s="1"/>
  <c r="P1114" i="4" s="1"/>
  <c r="L1113" i="4"/>
  <c r="M1113" i="4" s="1"/>
  <c r="O1113" i="4" s="1"/>
  <c r="L1112" i="4"/>
  <c r="M1112" i="4" s="1"/>
  <c r="O1112" i="4" s="1"/>
  <c r="L1111" i="4"/>
  <c r="N1111" i="4" s="1"/>
  <c r="P1111" i="4" s="1"/>
  <c r="L1110" i="4"/>
  <c r="N1110" i="4" s="1"/>
  <c r="P1110" i="4" s="1"/>
  <c r="L1109" i="4"/>
  <c r="N1109" i="4" s="1"/>
  <c r="P1109" i="4" s="1"/>
  <c r="L1108" i="4"/>
  <c r="N1108" i="4" s="1"/>
  <c r="P1108" i="4" s="1"/>
  <c r="L1107" i="4"/>
  <c r="N1107" i="4" s="1"/>
  <c r="P1107" i="4" s="1"/>
  <c r="L1106" i="4"/>
  <c r="M1106" i="4" s="1"/>
  <c r="O1106" i="4" s="1"/>
  <c r="L1105" i="4"/>
  <c r="N1105" i="4" s="1"/>
  <c r="P1105" i="4" s="1"/>
  <c r="L1104" i="4"/>
  <c r="N1104" i="4" s="1"/>
  <c r="P1104" i="4" s="1"/>
  <c r="L1103" i="4"/>
  <c r="N1103" i="4" s="1"/>
  <c r="P1103" i="4" s="1"/>
  <c r="L1102" i="4"/>
  <c r="M1102" i="4" s="1"/>
  <c r="O1102" i="4" s="1"/>
  <c r="L1101" i="4"/>
  <c r="N1101" i="4" s="1"/>
  <c r="P1101" i="4" s="1"/>
  <c r="L1100" i="4"/>
  <c r="M1100" i="4" s="1"/>
  <c r="O1100" i="4" s="1"/>
  <c r="L1099" i="4"/>
  <c r="M1099" i="4" s="1"/>
  <c r="O1099" i="4" s="1"/>
  <c r="L1098" i="4"/>
  <c r="N1098" i="4" s="1"/>
  <c r="P1098" i="4" s="1"/>
  <c r="L1097" i="4"/>
  <c r="N1097" i="4" s="1"/>
  <c r="P1097" i="4" s="1"/>
  <c r="L1096" i="4"/>
  <c r="N1096" i="4" s="1"/>
  <c r="P1096" i="4" s="1"/>
  <c r="L1095" i="4"/>
  <c r="N1095" i="4" s="1"/>
  <c r="P1095" i="4" s="1"/>
  <c r="L1094" i="4"/>
  <c r="M1094" i="4" s="1"/>
  <c r="O1094" i="4" s="1"/>
  <c r="L1093" i="4"/>
  <c r="N1093" i="4" s="1"/>
  <c r="P1093" i="4" s="1"/>
  <c r="L1092" i="4"/>
  <c r="N1092" i="4" s="1"/>
  <c r="P1092" i="4" s="1"/>
  <c r="L1091" i="4"/>
  <c r="N1091" i="4" s="1"/>
  <c r="P1091" i="4" s="1"/>
  <c r="L1090" i="4"/>
  <c r="N1090" i="4" s="1"/>
  <c r="P1090" i="4" s="1"/>
  <c r="L1089" i="4"/>
  <c r="N1089" i="4" s="1"/>
  <c r="P1089" i="4" s="1"/>
  <c r="L1088" i="4"/>
  <c r="M1088" i="4" s="1"/>
  <c r="O1088" i="4" s="1"/>
  <c r="L1087" i="4"/>
  <c r="N1087" i="4" s="1"/>
  <c r="P1087" i="4" s="1"/>
  <c r="L1086" i="4"/>
  <c r="N1086" i="4" s="1"/>
  <c r="P1086" i="4" s="1"/>
  <c r="L1085" i="4"/>
  <c r="N1085" i="4" s="1"/>
  <c r="P1085" i="4" s="1"/>
  <c r="L1084" i="4"/>
  <c r="N1084" i="4" s="1"/>
  <c r="P1084" i="4" s="1"/>
  <c r="L1083" i="4"/>
  <c r="N1083" i="4" s="1"/>
  <c r="P1083" i="4" s="1"/>
  <c r="L1082" i="4"/>
  <c r="M1082" i="4" s="1"/>
  <c r="O1082" i="4" s="1"/>
  <c r="L1081" i="4"/>
  <c r="N1081" i="4" s="1"/>
  <c r="P1081" i="4" s="1"/>
  <c r="L1080" i="4"/>
  <c r="N1080" i="4" s="1"/>
  <c r="P1080" i="4" s="1"/>
  <c r="L1079" i="4"/>
  <c r="N1079" i="4" s="1"/>
  <c r="P1079" i="4" s="1"/>
  <c r="L1078" i="4"/>
  <c r="N1078" i="4" s="1"/>
  <c r="P1078" i="4" s="1"/>
  <c r="L1077" i="4"/>
  <c r="N1077" i="4" s="1"/>
  <c r="P1077" i="4" s="1"/>
  <c r="L1076" i="4"/>
  <c r="N1076" i="4" s="1"/>
  <c r="P1076" i="4" s="1"/>
  <c r="L1075" i="4"/>
  <c r="L1074" i="4"/>
  <c r="M1074" i="4" s="1"/>
  <c r="O1074" i="4" s="1"/>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N1046" i="4" s="1"/>
  <c r="P1046" i="4" s="1"/>
  <c r="L1045" i="4"/>
  <c r="M1045" i="4" s="1"/>
  <c r="O1045" i="4" s="1"/>
  <c r="L1044" i="4"/>
  <c r="N1044" i="4" s="1"/>
  <c r="P1044" i="4" s="1"/>
  <c r="L1043" i="4"/>
  <c r="M1043" i="4" s="1"/>
  <c r="O1043" i="4" s="1"/>
  <c r="L1042" i="4"/>
  <c r="N1042" i="4" s="1"/>
  <c r="P1042" i="4" s="1"/>
  <c r="L1041" i="4"/>
  <c r="N1041" i="4" s="1"/>
  <c r="P1041" i="4" s="1"/>
  <c r="L1040" i="4"/>
  <c r="N1040" i="4" s="1"/>
  <c r="P1040" i="4" s="1"/>
  <c r="L1039" i="4"/>
  <c r="N1039" i="4" s="1"/>
  <c r="P1039" i="4" s="1"/>
  <c r="L1038" i="4"/>
  <c r="L1037" i="4"/>
  <c r="N1037" i="4" s="1"/>
  <c r="P1037" i="4" s="1"/>
  <c r="L1036" i="4"/>
  <c r="N1036" i="4" s="1"/>
  <c r="P1036" i="4" s="1"/>
  <c r="L1035" i="4"/>
  <c r="N1035" i="4" s="1"/>
  <c r="P1035" i="4" s="1"/>
  <c r="L1034" i="4"/>
  <c r="N1034" i="4" s="1"/>
  <c r="P1034" i="4" s="1"/>
  <c r="L1033" i="4"/>
  <c r="M1033" i="4" s="1"/>
  <c r="O1033" i="4" s="1"/>
  <c r="L1032" i="4"/>
  <c r="N1032" i="4" s="1"/>
  <c r="P1032" i="4" s="1"/>
  <c r="L1031" i="4"/>
  <c r="M1031" i="4" s="1"/>
  <c r="O1031" i="4" s="1"/>
  <c r="L1030" i="4"/>
  <c r="N1030" i="4" s="1"/>
  <c r="P1030" i="4" s="1"/>
  <c r="L1029" i="4"/>
  <c r="N1029" i="4" s="1"/>
  <c r="P1029" i="4" s="1"/>
  <c r="L1028" i="4"/>
  <c r="N1028" i="4" s="1"/>
  <c r="P1028" i="4" s="1"/>
  <c r="L1027" i="4"/>
  <c r="N1027" i="4" s="1"/>
  <c r="P1027" i="4" s="1"/>
  <c r="L1026" i="4"/>
  <c r="L1025" i="4"/>
  <c r="L1024" i="4"/>
  <c r="L1023" i="4"/>
  <c r="L1022" i="4"/>
  <c r="L1021" i="4"/>
  <c r="L1020" i="4"/>
  <c r="L1019" i="4"/>
  <c r="N1019" i="4" s="1"/>
  <c r="P1019" i="4" s="1"/>
  <c r="L1018" i="4"/>
  <c r="N1018" i="4" s="1"/>
  <c r="P1018" i="4" s="1"/>
  <c r="L1017" i="4"/>
  <c r="N1017" i="4" s="1"/>
  <c r="P1017" i="4" s="1"/>
  <c r="L1016" i="4"/>
  <c r="N1016" i="4" s="1"/>
  <c r="P1016" i="4" s="1"/>
  <c r="L1015" i="4"/>
  <c r="N1015" i="4" s="1"/>
  <c r="P1015" i="4" s="1"/>
  <c r="L1014" i="4"/>
  <c r="L1013" i="4"/>
  <c r="M1013" i="4" s="1"/>
  <c r="O1013" i="4" s="1"/>
  <c r="L1012" i="4"/>
  <c r="M1012" i="4" s="1"/>
  <c r="O1012" i="4" s="1"/>
  <c r="L1011" i="4"/>
  <c r="M1011" i="4" s="1"/>
  <c r="O1011" i="4" s="1"/>
  <c r="L1010" i="4"/>
  <c r="M1010" i="4" s="1"/>
  <c r="O1010" i="4" s="1"/>
  <c r="L1009" i="4"/>
  <c r="N1009" i="4" s="1"/>
  <c r="P1009" i="4" s="1"/>
  <c r="L1008" i="4"/>
  <c r="N1008" i="4" s="1"/>
  <c r="P1008" i="4" s="1"/>
  <c r="L1007" i="4"/>
  <c r="N1007" i="4" s="1"/>
  <c r="P1007" i="4" s="1"/>
  <c r="L1006" i="4"/>
  <c r="N1006" i="4" s="1"/>
  <c r="P1006" i="4" s="1"/>
  <c r="L1005" i="4"/>
  <c r="N1005" i="4" s="1"/>
  <c r="P1005" i="4" s="1"/>
  <c r="L1004" i="4"/>
  <c r="N1004" i="4" s="1"/>
  <c r="P1004" i="4" s="1"/>
  <c r="L1003" i="4"/>
  <c r="N1003" i="4" s="1"/>
  <c r="P1003" i="4" s="1"/>
  <c r="L1002" i="4"/>
  <c r="N1002" i="4" s="1"/>
  <c r="P1002" i="4" s="1"/>
  <c r="L1001" i="4"/>
  <c r="N1001" i="4" s="1"/>
  <c r="P1001" i="4" s="1"/>
  <c r="L1000" i="4"/>
  <c r="N1000" i="4" s="1"/>
  <c r="P1000" i="4" s="1"/>
  <c r="L999" i="4"/>
  <c r="M999" i="4" s="1"/>
  <c r="O999" i="4" s="1"/>
  <c r="L998" i="4"/>
  <c r="M998" i="4" s="1"/>
  <c r="O998" i="4" s="1"/>
  <c r="L997" i="4"/>
  <c r="N997" i="4" s="1"/>
  <c r="P997" i="4" s="1"/>
  <c r="L996" i="4"/>
  <c r="N996" i="4" s="1"/>
  <c r="P996" i="4" s="1"/>
  <c r="L995" i="4"/>
  <c r="N995" i="4" s="1"/>
  <c r="P995" i="4" s="1"/>
  <c r="L994" i="4"/>
  <c r="N994" i="4" s="1"/>
  <c r="P994" i="4" s="1"/>
  <c r="L993" i="4"/>
  <c r="N993" i="4" s="1"/>
  <c r="P993" i="4" s="1"/>
  <c r="L992" i="4"/>
  <c r="N992" i="4" s="1"/>
  <c r="P992" i="4" s="1"/>
  <c r="L991" i="4"/>
  <c r="N991" i="4" s="1"/>
  <c r="P991" i="4" s="1"/>
  <c r="L990" i="4"/>
  <c r="L989" i="4"/>
  <c r="N989" i="4" s="1"/>
  <c r="P989" i="4" s="1"/>
  <c r="L988" i="4"/>
  <c r="L987" i="4"/>
  <c r="L986" i="4"/>
  <c r="L985" i="4"/>
  <c r="L984" i="4"/>
  <c r="L983" i="4"/>
  <c r="L982" i="4"/>
  <c r="L981" i="4"/>
  <c r="L980" i="4"/>
  <c r="L979" i="4"/>
  <c r="L978" i="4"/>
  <c r="L972" i="4"/>
  <c r="L971" i="4"/>
  <c r="L970" i="4"/>
  <c r="N970" i="4" s="1"/>
  <c r="P970" i="4" s="1"/>
  <c r="L969" i="4"/>
  <c r="N969" i="4" s="1"/>
  <c r="P969" i="4" s="1"/>
  <c r="L968" i="4"/>
  <c r="N968" i="4" s="1"/>
  <c r="P968" i="4" s="1"/>
  <c r="L967" i="4"/>
  <c r="M967" i="4" s="1"/>
  <c r="O967" i="4" s="1"/>
  <c r="L966" i="4"/>
  <c r="N966" i="4" s="1"/>
  <c r="P966" i="4" s="1"/>
  <c r="L965" i="4"/>
  <c r="M965" i="4" s="1"/>
  <c r="O965" i="4" s="1"/>
  <c r="L964" i="4"/>
  <c r="N964" i="4" s="1"/>
  <c r="P964" i="4" s="1"/>
  <c r="L963" i="4"/>
  <c r="N963" i="4" s="1"/>
  <c r="P963" i="4" s="1"/>
  <c r="L962" i="4"/>
  <c r="N962" i="4" s="1"/>
  <c r="P962" i="4" s="1"/>
  <c r="L961" i="4"/>
  <c r="N961" i="4" s="1"/>
  <c r="P961" i="4" s="1"/>
  <c r="L960" i="4"/>
  <c r="M960" i="4" s="1"/>
  <c r="O960" i="4" s="1"/>
  <c r="L959" i="4"/>
  <c r="N959" i="4" s="1"/>
  <c r="P959" i="4" s="1"/>
  <c r="L958" i="4"/>
  <c r="N958" i="4" s="1"/>
  <c r="P958" i="4" s="1"/>
  <c r="L957" i="4"/>
  <c r="N957" i="4" s="1"/>
  <c r="P957" i="4" s="1"/>
  <c r="L956" i="4"/>
  <c r="N956" i="4" s="1"/>
  <c r="P956" i="4" s="1"/>
  <c r="L955" i="4"/>
  <c r="N955" i="4" s="1"/>
  <c r="P955" i="4" s="1"/>
  <c r="L954" i="4"/>
  <c r="N954" i="4" s="1"/>
  <c r="P954" i="4" s="1"/>
  <c r="L953" i="4"/>
  <c r="N953" i="4" s="1"/>
  <c r="P953" i="4" s="1"/>
  <c r="L952" i="4"/>
  <c r="M952" i="4" s="1"/>
  <c r="O952" i="4" s="1"/>
  <c r="L951" i="4"/>
  <c r="N951" i="4" s="1"/>
  <c r="P951" i="4" s="1"/>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N914" i="4" s="1"/>
  <c r="P914" i="4" s="1"/>
  <c r="L913" i="4"/>
  <c r="N913" i="4" s="1"/>
  <c r="P913" i="4" s="1"/>
  <c r="L912" i="4"/>
  <c r="N912" i="4" s="1"/>
  <c r="P912" i="4" s="1"/>
  <c r="L911" i="4"/>
  <c r="N911" i="4" s="1"/>
  <c r="P911" i="4" s="1"/>
  <c r="L910" i="4"/>
  <c r="N910" i="4" s="1"/>
  <c r="P910" i="4" s="1"/>
  <c r="L909" i="4"/>
  <c r="M909" i="4" s="1"/>
  <c r="O909" i="4" s="1"/>
  <c r="L908" i="4"/>
  <c r="M908" i="4" s="1"/>
  <c r="O908" i="4" s="1"/>
  <c r="L907" i="4"/>
  <c r="M907" i="4" s="1"/>
  <c r="O907" i="4" s="1"/>
  <c r="L906" i="4"/>
  <c r="N906" i="4" s="1"/>
  <c r="P906" i="4" s="1"/>
  <c r="L905" i="4"/>
  <c r="N905" i="4" s="1"/>
  <c r="P905" i="4" s="1"/>
  <c r="L904" i="4"/>
  <c r="N904" i="4" s="1"/>
  <c r="P904" i="4" s="1"/>
  <c r="L903" i="4"/>
  <c r="M903" i="4" s="1"/>
  <c r="O903" i="4" s="1"/>
  <c r="L902" i="4"/>
  <c r="N902" i="4" s="1"/>
  <c r="P902" i="4" s="1"/>
  <c r="L901" i="4"/>
  <c r="M901" i="4" s="1"/>
  <c r="O901" i="4" s="1"/>
  <c r="L900" i="4"/>
  <c r="L899" i="4"/>
  <c r="N899" i="4" s="1"/>
  <c r="P899" i="4" s="1"/>
  <c r="L898" i="4"/>
  <c r="N898" i="4" s="1"/>
  <c r="P898" i="4" s="1"/>
  <c r="L897" i="4"/>
  <c r="N897" i="4" s="1"/>
  <c r="P897" i="4" s="1"/>
  <c r="L896" i="4"/>
  <c r="M896" i="4" s="1"/>
  <c r="O896" i="4" s="1"/>
  <c r="L895" i="4"/>
  <c r="N895" i="4" s="1"/>
  <c r="P895" i="4" s="1"/>
  <c r="L894" i="4"/>
  <c r="N894" i="4" s="1"/>
  <c r="P894" i="4" s="1"/>
  <c r="L893" i="4"/>
  <c r="M893" i="4" s="1"/>
  <c r="O893" i="4" s="1"/>
  <c r="L892" i="4"/>
  <c r="N892" i="4" s="1"/>
  <c r="P892" i="4" s="1"/>
  <c r="L891" i="4"/>
  <c r="N891" i="4" s="1"/>
  <c r="P891" i="4" s="1"/>
  <c r="L890" i="4"/>
  <c r="N890" i="4" s="1"/>
  <c r="P890" i="4" s="1"/>
  <c r="L889" i="4"/>
  <c r="N889" i="4" s="1"/>
  <c r="P889" i="4" s="1"/>
  <c r="L888" i="4"/>
  <c r="M888" i="4" s="1"/>
  <c r="O888" i="4" s="1"/>
  <c r="L887" i="4"/>
  <c r="N887" i="4" s="1"/>
  <c r="P887" i="4" s="1"/>
  <c r="L886" i="4"/>
  <c r="N886" i="4" s="1"/>
  <c r="P886" i="4" s="1"/>
  <c r="L885" i="4"/>
  <c r="M885" i="4" s="1"/>
  <c r="O885" i="4" s="1"/>
  <c r="L884" i="4"/>
  <c r="M884" i="4" s="1"/>
  <c r="O884" i="4" s="1"/>
  <c r="L883" i="4"/>
  <c r="L882" i="4"/>
  <c r="L876" i="4"/>
  <c r="L875" i="4"/>
  <c r="L874" i="4"/>
  <c r="L873" i="4"/>
  <c r="L872" i="4"/>
  <c r="L871" i="4"/>
  <c r="L870" i="4"/>
  <c r="L869" i="4"/>
  <c r="L868" i="4"/>
  <c r="L867" i="4"/>
  <c r="L866" i="4"/>
  <c r="L865" i="4"/>
  <c r="L864" i="4"/>
  <c r="L863" i="4"/>
  <c r="L862" i="4"/>
  <c r="L861" i="4"/>
  <c r="L860" i="4"/>
  <c r="L859" i="4"/>
  <c r="L858" i="4"/>
  <c r="L857" i="4"/>
  <c r="N857" i="4" s="1"/>
  <c r="P857" i="4" s="1"/>
  <c r="L856" i="4"/>
  <c r="N856" i="4" s="1"/>
  <c r="P856" i="4" s="1"/>
  <c r="L855" i="4"/>
  <c r="N855" i="4" s="1"/>
  <c r="P855" i="4" s="1"/>
  <c r="L854" i="4"/>
  <c r="N854" i="4" s="1"/>
  <c r="P854" i="4" s="1"/>
  <c r="L853" i="4"/>
  <c r="N853" i="4" s="1"/>
  <c r="P853" i="4" s="1"/>
  <c r="L852" i="4"/>
  <c r="N852" i="4" s="1"/>
  <c r="P852" i="4" s="1"/>
  <c r="L851" i="4"/>
  <c r="N851" i="4" s="1"/>
  <c r="P851" i="4" s="1"/>
  <c r="L850" i="4"/>
  <c r="M850" i="4" s="1"/>
  <c r="O850" i="4" s="1"/>
  <c r="L849" i="4"/>
  <c r="N849" i="4" s="1"/>
  <c r="P849" i="4" s="1"/>
  <c r="L848" i="4"/>
  <c r="N848" i="4" s="1"/>
  <c r="P848" i="4" s="1"/>
  <c r="L847" i="4"/>
  <c r="N847" i="4" s="1"/>
  <c r="P847" i="4" s="1"/>
  <c r="L846" i="4"/>
  <c r="N846" i="4" s="1"/>
  <c r="P846" i="4" s="1"/>
  <c r="L845" i="4"/>
  <c r="N845" i="4" s="1"/>
  <c r="P845" i="4" s="1"/>
  <c r="L844" i="4"/>
  <c r="N844" i="4" s="1"/>
  <c r="P844" i="4" s="1"/>
  <c r="L843" i="4"/>
  <c r="N843" i="4" s="1"/>
  <c r="P843" i="4" s="1"/>
  <c r="L842" i="4"/>
  <c r="N842" i="4" s="1"/>
  <c r="P842" i="4" s="1"/>
  <c r="L841" i="4"/>
  <c r="N841" i="4" s="1"/>
  <c r="P841" i="4" s="1"/>
  <c r="L840" i="4"/>
  <c r="N840" i="4" s="1"/>
  <c r="P840" i="4" s="1"/>
  <c r="L839" i="4"/>
  <c r="N839" i="4" s="1"/>
  <c r="P839" i="4" s="1"/>
  <c r="L838" i="4"/>
  <c r="M838" i="4" s="1"/>
  <c r="O838" i="4" s="1"/>
  <c r="L837" i="4"/>
  <c r="N837" i="4" s="1"/>
  <c r="P837" i="4" s="1"/>
  <c r="L836" i="4"/>
  <c r="N836" i="4" s="1"/>
  <c r="P836" i="4" s="1"/>
  <c r="L835" i="4"/>
  <c r="N835" i="4" s="1"/>
  <c r="P835" i="4" s="1"/>
  <c r="L834" i="4"/>
  <c r="N834" i="4" s="1"/>
  <c r="P834" i="4" s="1"/>
  <c r="L833" i="4"/>
  <c r="N833" i="4" s="1"/>
  <c r="P833" i="4" s="1"/>
  <c r="L832" i="4"/>
  <c r="M832" i="4" s="1"/>
  <c r="O832" i="4" s="1"/>
  <c r="L831" i="4"/>
  <c r="N831" i="4" s="1"/>
  <c r="P831" i="4" s="1"/>
  <c r="L830" i="4"/>
  <c r="N830" i="4" s="1"/>
  <c r="P830" i="4" s="1"/>
  <c r="L829" i="4"/>
  <c r="N829" i="4" s="1"/>
  <c r="P829" i="4" s="1"/>
  <c r="L828" i="4"/>
  <c r="N828" i="4" s="1"/>
  <c r="P828" i="4" s="1"/>
  <c r="L827" i="4"/>
  <c r="N827" i="4" s="1"/>
  <c r="P827" i="4" s="1"/>
  <c r="L826" i="4"/>
  <c r="L825" i="4"/>
  <c r="L824" i="4"/>
  <c r="L823" i="4"/>
  <c r="N823" i="4" s="1"/>
  <c r="P823" i="4" s="1"/>
  <c r="L822" i="4"/>
  <c r="N822" i="4" s="1"/>
  <c r="P822" i="4" s="1"/>
  <c r="L821" i="4"/>
  <c r="N821" i="4" s="1"/>
  <c r="P821" i="4" s="1"/>
  <c r="L820" i="4"/>
  <c r="M820" i="4" s="1"/>
  <c r="O820" i="4" s="1"/>
  <c r="L819" i="4"/>
  <c r="N819" i="4" s="1"/>
  <c r="P819" i="4" s="1"/>
  <c r="L818" i="4"/>
  <c r="M818" i="4" s="1"/>
  <c r="O818" i="4" s="1"/>
  <c r="L817" i="4"/>
  <c r="N817" i="4" s="1"/>
  <c r="P817" i="4" s="1"/>
  <c r="L816" i="4"/>
  <c r="N816" i="4" s="1"/>
  <c r="P816" i="4" s="1"/>
  <c r="L815" i="4"/>
  <c r="N815" i="4" s="1"/>
  <c r="P815" i="4" s="1"/>
  <c r="L814" i="4"/>
  <c r="N814" i="4" s="1"/>
  <c r="P814" i="4" s="1"/>
  <c r="L813" i="4"/>
  <c r="N813" i="4" s="1"/>
  <c r="P813" i="4" s="1"/>
  <c r="L812" i="4"/>
  <c r="N812" i="4" s="1"/>
  <c r="P812" i="4" s="1"/>
  <c r="L811" i="4"/>
  <c r="N811" i="4" s="1"/>
  <c r="P811" i="4" s="1"/>
  <c r="L810" i="4"/>
  <c r="N810" i="4" s="1"/>
  <c r="P810" i="4" s="1"/>
  <c r="L809" i="4"/>
  <c r="N809" i="4" s="1"/>
  <c r="P809" i="4" s="1"/>
  <c r="L808" i="4"/>
  <c r="N808" i="4" s="1"/>
  <c r="P808" i="4" s="1"/>
  <c r="L807" i="4"/>
  <c r="N807" i="4" s="1"/>
  <c r="P807" i="4" s="1"/>
  <c r="L806" i="4"/>
  <c r="M806" i="4" s="1"/>
  <c r="O806" i="4" s="1"/>
  <c r="L805" i="4"/>
  <c r="M805" i="4" s="1"/>
  <c r="O805" i="4" s="1"/>
  <c r="L804" i="4"/>
  <c r="N804" i="4" s="1"/>
  <c r="P804" i="4" s="1"/>
  <c r="L803" i="4"/>
  <c r="L802" i="4"/>
  <c r="L801" i="4"/>
  <c r="L800" i="4"/>
  <c r="L799" i="4"/>
  <c r="L798" i="4"/>
  <c r="L797" i="4"/>
  <c r="L796" i="4"/>
  <c r="L795" i="4"/>
  <c r="L794" i="4"/>
  <c r="L793" i="4"/>
  <c r="L792" i="4"/>
  <c r="L791" i="4"/>
  <c r="L790" i="4"/>
  <c r="L789" i="4"/>
  <c r="L788" i="4"/>
  <c r="L787" i="4"/>
  <c r="L786" i="4"/>
  <c r="L780" i="4"/>
  <c r="L779" i="4"/>
  <c r="L778" i="4"/>
  <c r="M778" i="4" s="1"/>
  <c r="O778" i="4" s="1"/>
  <c r="L777" i="4"/>
  <c r="N777" i="4" s="1"/>
  <c r="P777" i="4" s="1"/>
  <c r="L776" i="4"/>
  <c r="N776" i="4" s="1"/>
  <c r="P776" i="4" s="1"/>
  <c r="L775" i="4"/>
  <c r="N775" i="4" s="1"/>
  <c r="P775" i="4" s="1"/>
  <c r="L774" i="4"/>
  <c r="N774" i="4" s="1"/>
  <c r="P774" i="4" s="1"/>
  <c r="L773" i="4"/>
  <c r="M773" i="4" s="1"/>
  <c r="O773" i="4" s="1"/>
  <c r="L772" i="4"/>
  <c r="N772" i="4" s="1"/>
  <c r="P772" i="4" s="1"/>
  <c r="L771" i="4"/>
  <c r="M771" i="4" s="1"/>
  <c r="O771" i="4" s="1"/>
  <c r="L770" i="4"/>
  <c r="N770" i="4" s="1"/>
  <c r="P770" i="4" s="1"/>
  <c r="L769" i="4"/>
  <c r="N769" i="4" s="1"/>
  <c r="P769" i="4" s="1"/>
  <c r="L768" i="4"/>
  <c r="N768" i="4" s="1"/>
  <c r="P768" i="4" s="1"/>
  <c r="L767" i="4"/>
  <c r="N767" i="4" s="1"/>
  <c r="P767" i="4" s="1"/>
  <c r="L766" i="4"/>
  <c r="M766" i="4" s="1"/>
  <c r="O766" i="4" s="1"/>
  <c r="L765" i="4"/>
  <c r="N765" i="4" s="1"/>
  <c r="P765" i="4" s="1"/>
  <c r="L764" i="4"/>
  <c r="N764" i="4" s="1"/>
  <c r="P764" i="4" s="1"/>
  <c r="L763" i="4"/>
  <c r="N763" i="4" s="1"/>
  <c r="P763" i="4" s="1"/>
  <c r="L762" i="4"/>
  <c r="N762" i="4" s="1"/>
  <c r="P762" i="4" s="1"/>
  <c r="L761" i="4"/>
  <c r="M761" i="4" s="1"/>
  <c r="O761" i="4" s="1"/>
  <c r="L760" i="4"/>
  <c r="N760" i="4" s="1"/>
  <c r="P760" i="4" s="1"/>
  <c r="L759" i="4"/>
  <c r="N759" i="4" s="1"/>
  <c r="P759" i="4" s="1"/>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M726" i="4" s="1"/>
  <c r="O726" i="4" s="1"/>
  <c r="L725" i="4"/>
  <c r="N725" i="4" s="1"/>
  <c r="P725" i="4" s="1"/>
  <c r="L724" i="4"/>
  <c r="N724" i="4" s="1"/>
  <c r="P724" i="4" s="1"/>
  <c r="L723" i="4"/>
  <c r="M723" i="4" s="1"/>
  <c r="O723" i="4" s="1"/>
  <c r="L722" i="4"/>
  <c r="N722" i="4" s="1"/>
  <c r="P722" i="4" s="1"/>
  <c r="L721" i="4"/>
  <c r="N721" i="4" s="1"/>
  <c r="P721" i="4" s="1"/>
  <c r="L720" i="4"/>
  <c r="M720" i="4" s="1"/>
  <c r="O720" i="4" s="1"/>
  <c r="L719" i="4"/>
  <c r="N719" i="4" s="1"/>
  <c r="P719" i="4" s="1"/>
  <c r="L718" i="4"/>
  <c r="N718" i="4" s="1"/>
  <c r="P718" i="4" s="1"/>
  <c r="L717" i="4"/>
  <c r="N717" i="4" s="1"/>
  <c r="P717" i="4" s="1"/>
  <c r="L716" i="4"/>
  <c r="N716" i="4" s="1"/>
  <c r="P716" i="4" s="1"/>
  <c r="L715" i="4"/>
  <c r="N715" i="4" s="1"/>
  <c r="P715" i="4" s="1"/>
  <c r="L714" i="4"/>
  <c r="M714" i="4" s="1"/>
  <c r="O714" i="4" s="1"/>
  <c r="L713" i="4"/>
  <c r="N713" i="4" s="1"/>
  <c r="P713" i="4" s="1"/>
  <c r="L712" i="4"/>
  <c r="N712" i="4" s="1"/>
  <c r="P712" i="4" s="1"/>
  <c r="L711" i="4"/>
  <c r="M711" i="4" s="1"/>
  <c r="O711" i="4" s="1"/>
  <c r="L710" i="4"/>
  <c r="M710" i="4" s="1"/>
  <c r="O710" i="4" s="1"/>
  <c r="L709" i="4"/>
  <c r="N709" i="4" s="1"/>
  <c r="P709" i="4" s="1"/>
  <c r="L708" i="4"/>
  <c r="N708" i="4" s="1"/>
  <c r="P708" i="4" s="1"/>
  <c r="L707" i="4"/>
  <c r="M707" i="4" s="1"/>
  <c r="O707" i="4" s="1"/>
  <c r="L706" i="4"/>
  <c r="N706" i="4" s="1"/>
  <c r="P706" i="4" s="1"/>
  <c r="L705" i="4"/>
  <c r="N705" i="4" s="1"/>
  <c r="P705" i="4" s="1"/>
  <c r="L704" i="4"/>
  <c r="N704" i="4" s="1"/>
  <c r="P704" i="4" s="1"/>
  <c r="L703" i="4"/>
  <c r="N703" i="4" s="1"/>
  <c r="P703" i="4" s="1"/>
  <c r="L702" i="4"/>
  <c r="M702" i="4" s="1"/>
  <c r="O702" i="4" s="1"/>
  <c r="L701" i="4"/>
  <c r="N701" i="4" s="1"/>
  <c r="P701" i="4" s="1"/>
  <c r="L700" i="4"/>
  <c r="N700" i="4" s="1"/>
  <c r="P700" i="4" s="1"/>
  <c r="L699" i="4"/>
  <c r="M699" i="4" s="1"/>
  <c r="O699" i="4" s="1"/>
  <c r="L698" i="4"/>
  <c r="M698" i="4" s="1"/>
  <c r="O698" i="4" s="1"/>
  <c r="L697" i="4"/>
  <c r="N697" i="4" s="1"/>
  <c r="P697" i="4" s="1"/>
  <c r="L696" i="4"/>
  <c r="N696" i="4" s="1"/>
  <c r="P696" i="4" s="1"/>
  <c r="L695" i="4"/>
  <c r="L694" i="4"/>
  <c r="L693" i="4"/>
  <c r="L692" i="4"/>
  <c r="L691" i="4"/>
  <c r="L690" i="4"/>
  <c r="L684" i="4"/>
  <c r="L683" i="4"/>
  <c r="L682" i="4"/>
  <c r="M682" i="4" s="1"/>
  <c r="O682" i="4" s="1"/>
  <c r="L681" i="4"/>
  <c r="M681" i="4" s="1"/>
  <c r="O681" i="4" s="1"/>
  <c r="L680" i="4"/>
  <c r="N680" i="4" s="1"/>
  <c r="P680" i="4" s="1"/>
  <c r="L679" i="4"/>
  <c r="N679" i="4" s="1"/>
  <c r="P679" i="4" s="1"/>
  <c r="L678" i="4"/>
  <c r="N678" i="4" s="1"/>
  <c r="P678" i="4" s="1"/>
  <c r="L677" i="4"/>
  <c r="N677" i="4" s="1"/>
  <c r="P677" i="4" s="1"/>
  <c r="L676" i="4"/>
  <c r="N676" i="4" s="1"/>
  <c r="P676" i="4" s="1"/>
  <c r="L675" i="4"/>
  <c r="N675" i="4" s="1"/>
  <c r="P675" i="4" s="1"/>
  <c r="L674" i="4"/>
  <c r="N674" i="4" s="1"/>
  <c r="P674" i="4" s="1"/>
  <c r="L673" i="4"/>
  <c r="N673" i="4" s="1"/>
  <c r="P673" i="4" s="1"/>
  <c r="L672" i="4"/>
  <c r="M672" i="4" s="1"/>
  <c r="O672" i="4" s="1"/>
  <c r="L671" i="4"/>
  <c r="N671" i="4" s="1"/>
  <c r="P671" i="4" s="1"/>
  <c r="L670" i="4"/>
  <c r="N670" i="4" s="1"/>
  <c r="P670" i="4" s="1"/>
  <c r="L669" i="4"/>
  <c r="M669" i="4" s="1"/>
  <c r="O669" i="4" s="1"/>
  <c r="L668" i="4"/>
  <c r="N668" i="4" s="1"/>
  <c r="P668" i="4" s="1"/>
  <c r="L667" i="4"/>
  <c r="M667" i="4" s="1"/>
  <c r="O667" i="4" s="1"/>
  <c r="L666" i="4"/>
  <c r="N666" i="4" s="1"/>
  <c r="P666" i="4" s="1"/>
  <c r="L665" i="4"/>
  <c r="N665" i="4" s="1"/>
  <c r="P665" i="4" s="1"/>
  <c r="L664" i="4"/>
  <c r="N664" i="4" s="1"/>
  <c r="P664" i="4" s="1"/>
  <c r="L663" i="4"/>
  <c r="N663" i="4" s="1"/>
  <c r="P663" i="4" s="1"/>
  <c r="L662" i="4"/>
  <c r="N662" i="4" s="1"/>
  <c r="P662" i="4" s="1"/>
  <c r="L661" i="4"/>
  <c r="M661" i="4" s="1"/>
  <c r="O661" i="4" s="1"/>
  <c r="L660" i="4"/>
  <c r="N660" i="4" s="1"/>
  <c r="P660" i="4" s="1"/>
  <c r="L659" i="4"/>
  <c r="N659" i="4" s="1"/>
  <c r="P659" i="4" s="1"/>
  <c r="L658" i="4"/>
  <c r="L657" i="4"/>
  <c r="M657" i="4" s="1"/>
  <c r="O657" i="4" s="1"/>
  <c r="L656" i="4"/>
  <c r="N656" i="4" s="1"/>
  <c r="P656" i="4" s="1"/>
  <c r="L655" i="4"/>
  <c r="M655" i="4" s="1"/>
  <c r="O655" i="4" s="1"/>
  <c r="L654" i="4"/>
  <c r="M654" i="4" s="1"/>
  <c r="O654" i="4" s="1"/>
  <c r="L653" i="4"/>
  <c r="N653" i="4" s="1"/>
  <c r="P653" i="4" s="1"/>
  <c r="L652" i="4"/>
  <c r="N652" i="4" s="1"/>
  <c r="P652" i="4" s="1"/>
  <c r="L651" i="4"/>
  <c r="N651" i="4" s="1"/>
  <c r="P651" i="4" s="1"/>
  <c r="L650" i="4"/>
  <c r="N650" i="4" s="1"/>
  <c r="P650" i="4" s="1"/>
  <c r="L649" i="4"/>
  <c r="M649" i="4" s="1"/>
  <c r="O649" i="4" s="1"/>
  <c r="L648" i="4"/>
  <c r="N648" i="4" s="1"/>
  <c r="P648" i="4" s="1"/>
  <c r="L647" i="4"/>
  <c r="N647" i="4" s="1"/>
  <c r="P647" i="4" s="1"/>
  <c r="L646" i="4"/>
  <c r="L645" i="4"/>
  <c r="M645" i="4" s="1"/>
  <c r="O645" i="4" s="1"/>
  <c r="L644" i="4"/>
  <c r="N644" i="4" s="1"/>
  <c r="P644" i="4" s="1"/>
  <c r="L643" i="4"/>
  <c r="N643" i="4" s="1"/>
  <c r="P643" i="4" s="1"/>
  <c r="L642" i="4"/>
  <c r="L641" i="4"/>
  <c r="L640" i="4"/>
  <c r="L639" i="4"/>
  <c r="L638" i="4"/>
  <c r="L637" i="4"/>
  <c r="L636" i="4"/>
  <c r="L635" i="4"/>
  <c r="L634" i="4"/>
  <c r="L633" i="4"/>
  <c r="L632" i="4"/>
  <c r="L631" i="4"/>
  <c r="L630" i="4"/>
  <c r="M630" i="4" s="1"/>
  <c r="O630" i="4" s="1"/>
  <c r="L629" i="4"/>
  <c r="M629" i="4" s="1"/>
  <c r="O629" i="4" s="1"/>
  <c r="L628" i="4"/>
  <c r="N628" i="4" s="1"/>
  <c r="P628" i="4" s="1"/>
  <c r="L627" i="4"/>
  <c r="M627" i="4" s="1"/>
  <c r="O627" i="4" s="1"/>
  <c r="L626" i="4"/>
  <c r="N626" i="4" s="1"/>
  <c r="P626" i="4" s="1"/>
  <c r="L625" i="4"/>
  <c r="N625" i="4" s="1"/>
  <c r="P625" i="4" s="1"/>
  <c r="L624" i="4"/>
  <c r="N624" i="4" s="1"/>
  <c r="P624" i="4" s="1"/>
  <c r="L623" i="4"/>
  <c r="N623" i="4" s="1"/>
  <c r="P623" i="4" s="1"/>
  <c r="L622" i="4"/>
  <c r="M622" i="4" s="1"/>
  <c r="O622" i="4" s="1"/>
  <c r="L621" i="4"/>
  <c r="N621" i="4" s="1"/>
  <c r="P621" i="4" s="1"/>
  <c r="L620" i="4"/>
  <c r="N620" i="4" s="1"/>
  <c r="P620" i="4" s="1"/>
  <c r="L619" i="4"/>
  <c r="N619" i="4" s="1"/>
  <c r="P619" i="4" s="1"/>
  <c r="L618" i="4"/>
  <c r="M618" i="4" s="1"/>
  <c r="O618" i="4" s="1"/>
  <c r="L617" i="4"/>
  <c r="N617" i="4" s="1"/>
  <c r="P617" i="4" s="1"/>
  <c r="L616" i="4"/>
  <c r="N616" i="4" s="1"/>
  <c r="P616" i="4" s="1"/>
  <c r="L615" i="4"/>
  <c r="M615" i="4" s="1"/>
  <c r="O615" i="4" s="1"/>
  <c r="L614" i="4"/>
  <c r="N614" i="4" s="1"/>
  <c r="P614" i="4" s="1"/>
  <c r="L613" i="4"/>
  <c r="N613" i="4" s="1"/>
  <c r="P613" i="4" s="1"/>
  <c r="L612" i="4"/>
  <c r="N612" i="4" s="1"/>
  <c r="P612" i="4" s="1"/>
  <c r="L611" i="4"/>
  <c r="N611" i="4" s="1"/>
  <c r="P611" i="4" s="1"/>
  <c r="L610" i="4"/>
  <c r="M610" i="4" s="1"/>
  <c r="O610" i="4" s="1"/>
  <c r="L609" i="4"/>
  <c r="N609" i="4" s="1"/>
  <c r="P609" i="4" s="1"/>
  <c r="L608" i="4"/>
  <c r="M608" i="4" s="1"/>
  <c r="O608" i="4" s="1"/>
  <c r="L607" i="4"/>
  <c r="N607" i="4" s="1"/>
  <c r="P607" i="4" s="1"/>
  <c r="L606" i="4"/>
  <c r="M606" i="4" s="1"/>
  <c r="O606" i="4" s="1"/>
  <c r="L605" i="4"/>
  <c r="N605" i="4" s="1"/>
  <c r="P605" i="4" s="1"/>
  <c r="L604" i="4"/>
  <c r="N604" i="4" s="1"/>
  <c r="P604" i="4" s="1"/>
  <c r="L603" i="4"/>
  <c r="M603" i="4" s="1"/>
  <c r="O603" i="4" s="1"/>
  <c r="L602" i="4"/>
  <c r="N602" i="4" s="1"/>
  <c r="P602" i="4" s="1"/>
  <c r="L601" i="4"/>
  <c r="N601" i="4" s="1"/>
  <c r="P601" i="4" s="1"/>
  <c r="L600" i="4"/>
  <c r="N600" i="4" s="1"/>
  <c r="P600" i="4" s="1"/>
  <c r="L599" i="4"/>
  <c r="L598" i="4"/>
  <c r="L597" i="4"/>
  <c r="L596" i="4"/>
  <c r="L595" i="4"/>
  <c r="L594" i="4"/>
  <c r="L588" i="4"/>
  <c r="L587" i="4"/>
  <c r="L586" i="4"/>
  <c r="M586" i="4" s="1"/>
  <c r="O586" i="4" s="1"/>
  <c r="L585" i="4"/>
  <c r="N585" i="4" s="1"/>
  <c r="P585" i="4" s="1"/>
  <c r="L584" i="4"/>
  <c r="M584" i="4" s="1"/>
  <c r="O584" i="4" s="1"/>
  <c r="L583" i="4"/>
  <c r="N583" i="4" s="1"/>
  <c r="P583" i="4" s="1"/>
  <c r="L582" i="4"/>
  <c r="N582" i="4" s="1"/>
  <c r="P582" i="4" s="1"/>
  <c r="L581" i="4"/>
  <c r="N581" i="4" s="1"/>
  <c r="P581" i="4" s="1"/>
  <c r="L580" i="4"/>
  <c r="N580" i="4" s="1"/>
  <c r="P580" i="4" s="1"/>
  <c r="L579" i="4"/>
  <c r="N579" i="4" s="1"/>
  <c r="P579" i="4" s="1"/>
  <c r="L578" i="4"/>
  <c r="M578" i="4" s="1"/>
  <c r="O578" i="4" s="1"/>
  <c r="L577" i="4"/>
  <c r="N577" i="4" s="1"/>
  <c r="P577" i="4" s="1"/>
  <c r="L576" i="4"/>
  <c r="N576" i="4" s="1"/>
  <c r="P576" i="4" s="1"/>
  <c r="L575" i="4"/>
  <c r="N575" i="4" s="1"/>
  <c r="P575" i="4" s="1"/>
  <c r="L574" i="4"/>
  <c r="M574" i="4" s="1"/>
  <c r="O574" i="4" s="1"/>
  <c r="L573" i="4"/>
  <c r="N573" i="4" s="1"/>
  <c r="P573" i="4" s="1"/>
  <c r="L572" i="4"/>
  <c r="N572" i="4" s="1"/>
  <c r="P572" i="4" s="1"/>
  <c r="L571" i="4"/>
  <c r="N571" i="4" s="1"/>
  <c r="P571" i="4" s="1"/>
  <c r="L570" i="4"/>
  <c r="N570" i="4" s="1"/>
  <c r="P570" i="4" s="1"/>
  <c r="L569" i="4"/>
  <c r="M569" i="4" s="1"/>
  <c r="O569" i="4" s="1"/>
  <c r="L568" i="4"/>
  <c r="N568" i="4" s="1"/>
  <c r="P568" i="4" s="1"/>
  <c r="L567" i="4"/>
  <c r="N567" i="4" s="1"/>
  <c r="P567" i="4" s="1"/>
  <c r="L566" i="4"/>
  <c r="L565" i="4"/>
  <c r="L564" i="4"/>
  <c r="L563" i="4"/>
  <c r="L562" i="4"/>
  <c r="L561" i="4"/>
  <c r="L560" i="4"/>
  <c r="L559" i="4"/>
  <c r="L558" i="4"/>
  <c r="L557" i="4"/>
  <c r="L556" i="4"/>
  <c r="L555" i="4"/>
  <c r="L554" i="4"/>
  <c r="L553" i="4"/>
  <c r="L552" i="4"/>
  <c r="L551" i="4"/>
  <c r="L550" i="4"/>
  <c r="L549" i="4"/>
  <c r="L548" i="4"/>
  <c r="L547" i="4"/>
  <c r="M547" i="4" s="1"/>
  <c r="O547" i="4" s="1"/>
  <c r="L546" i="4"/>
  <c r="N546" i="4" s="1"/>
  <c r="P546" i="4" s="1"/>
  <c r="L545" i="4"/>
  <c r="N545" i="4" s="1"/>
  <c r="P545" i="4" s="1"/>
  <c r="L544" i="4"/>
  <c r="N544" i="4" s="1"/>
  <c r="P544" i="4" s="1"/>
  <c r="L543" i="4"/>
  <c r="N543" i="4" s="1"/>
  <c r="P543" i="4" s="1"/>
  <c r="L542" i="4"/>
  <c r="M542" i="4" s="1"/>
  <c r="O542" i="4" s="1"/>
  <c r="L541" i="4"/>
  <c r="N541" i="4" s="1"/>
  <c r="P541" i="4" s="1"/>
  <c r="L540" i="4"/>
  <c r="N540" i="4" s="1"/>
  <c r="P540" i="4" s="1"/>
  <c r="L539" i="4"/>
  <c r="M539" i="4" s="1"/>
  <c r="O539" i="4" s="1"/>
  <c r="L538" i="4"/>
  <c r="N538" i="4" s="1"/>
  <c r="P538" i="4" s="1"/>
  <c r="L537" i="4"/>
  <c r="N537" i="4" s="1"/>
  <c r="P537" i="4" s="1"/>
  <c r="L536" i="4"/>
  <c r="N536" i="4" s="1"/>
  <c r="P536" i="4" s="1"/>
  <c r="L535" i="4"/>
  <c r="N535" i="4" s="1"/>
  <c r="P535" i="4" s="1"/>
  <c r="L534" i="4"/>
  <c r="N534" i="4" s="1"/>
  <c r="P534" i="4" s="1"/>
  <c r="L533" i="4"/>
  <c r="N533" i="4" s="1"/>
  <c r="P533" i="4" s="1"/>
  <c r="L532" i="4"/>
  <c r="N532" i="4" s="1"/>
  <c r="P532" i="4" s="1"/>
  <c r="L531" i="4"/>
  <c r="N531" i="4" s="1"/>
  <c r="P531" i="4" s="1"/>
  <c r="L530" i="4"/>
  <c r="N530" i="4" s="1"/>
  <c r="P530" i="4" s="1"/>
  <c r="L529" i="4"/>
  <c r="N529" i="4" s="1"/>
  <c r="P529" i="4" s="1"/>
  <c r="L528" i="4"/>
  <c r="M528" i="4" s="1"/>
  <c r="O528" i="4" s="1"/>
  <c r="L527" i="4"/>
  <c r="N527" i="4" s="1"/>
  <c r="P527" i="4" s="1"/>
  <c r="L526" i="4"/>
  <c r="N526" i="4" s="1"/>
  <c r="P526" i="4" s="1"/>
  <c r="L525" i="4"/>
  <c r="N525" i="4" s="1"/>
  <c r="P525" i="4" s="1"/>
  <c r="L524" i="4"/>
  <c r="N524" i="4" s="1"/>
  <c r="P524" i="4" s="1"/>
  <c r="L523" i="4"/>
  <c r="N523" i="4" s="1"/>
  <c r="P523" i="4" s="1"/>
  <c r="L522" i="4"/>
  <c r="N522" i="4" s="1"/>
  <c r="P522" i="4" s="1"/>
  <c r="L521" i="4"/>
  <c r="N521" i="4" s="1"/>
  <c r="P521" i="4" s="1"/>
  <c r="L520" i="4"/>
  <c r="N520" i="4" s="1"/>
  <c r="P520" i="4" s="1"/>
  <c r="L519" i="4"/>
  <c r="N519" i="4" s="1"/>
  <c r="P519" i="4" s="1"/>
  <c r="L518" i="4"/>
  <c r="N518" i="4" s="1"/>
  <c r="P518" i="4" s="1"/>
  <c r="L517" i="4"/>
  <c r="N517" i="4" s="1"/>
  <c r="P517" i="4" s="1"/>
  <c r="L516" i="4"/>
  <c r="L515" i="4"/>
  <c r="L514" i="4"/>
  <c r="L513" i="4"/>
  <c r="L512" i="4"/>
  <c r="L511" i="4"/>
  <c r="L510" i="4"/>
  <c r="L509" i="4"/>
  <c r="L508" i="4"/>
  <c r="L507" i="4"/>
  <c r="L506" i="4"/>
  <c r="L505" i="4"/>
  <c r="L504" i="4"/>
  <c r="L503" i="4"/>
  <c r="L502" i="4"/>
  <c r="L501" i="4"/>
  <c r="L500" i="4"/>
  <c r="L499" i="4"/>
  <c r="L498" i="4"/>
  <c r="L492" i="4"/>
  <c r="L491" i="4"/>
  <c r="L490" i="4"/>
  <c r="L489" i="4"/>
  <c r="M489" i="4" s="1"/>
  <c r="O489" i="4" s="1"/>
  <c r="L488" i="4"/>
  <c r="N488" i="4" s="1"/>
  <c r="P488" i="4" s="1"/>
  <c r="L487" i="4"/>
  <c r="N487" i="4" s="1"/>
  <c r="P487" i="4" s="1"/>
  <c r="L486" i="4"/>
  <c r="N486" i="4" s="1"/>
  <c r="P486" i="4" s="1"/>
  <c r="L485" i="4"/>
  <c r="N485" i="4" s="1"/>
  <c r="P485" i="4" s="1"/>
  <c r="L484" i="4"/>
  <c r="N484" i="4" s="1"/>
  <c r="P484" i="4" s="1"/>
  <c r="L483" i="4"/>
  <c r="N483" i="4" s="1"/>
  <c r="P483" i="4" s="1"/>
  <c r="L482" i="4"/>
  <c r="N482" i="4" s="1"/>
  <c r="P482" i="4" s="1"/>
  <c r="L481" i="4"/>
  <c r="N481" i="4" s="1"/>
  <c r="P481" i="4" s="1"/>
  <c r="L480" i="4"/>
  <c r="L479" i="4"/>
  <c r="N479" i="4" s="1"/>
  <c r="P479" i="4" s="1"/>
  <c r="L478" i="4"/>
  <c r="N478" i="4" s="1"/>
  <c r="P478" i="4" s="1"/>
  <c r="L477" i="4"/>
  <c r="N477" i="4" s="1"/>
  <c r="P477" i="4" s="1"/>
  <c r="L476" i="4"/>
  <c r="N476" i="4" s="1"/>
  <c r="P476" i="4" s="1"/>
  <c r="L475" i="4"/>
  <c r="N475" i="4" s="1"/>
  <c r="P475" i="4" s="1"/>
  <c r="L474" i="4"/>
  <c r="N474" i="4" s="1"/>
  <c r="P474" i="4" s="1"/>
  <c r="L473" i="4"/>
  <c r="N473" i="4" s="1"/>
  <c r="P473" i="4" s="1"/>
  <c r="L472" i="4"/>
  <c r="N472" i="4" s="1"/>
  <c r="P472" i="4" s="1"/>
  <c r="L471" i="4"/>
  <c r="N471" i="4" s="1"/>
  <c r="P471" i="4" s="1"/>
  <c r="L470" i="4"/>
  <c r="M470" i="4" s="1"/>
  <c r="O470" i="4" s="1"/>
  <c r="L469" i="4"/>
  <c r="N469" i="4" s="1"/>
  <c r="P469" i="4" s="1"/>
  <c r="L468" i="4"/>
  <c r="N468" i="4" s="1"/>
  <c r="P468" i="4" s="1"/>
  <c r="L467" i="4"/>
  <c r="N467" i="4" s="1"/>
  <c r="P467" i="4" s="1"/>
  <c r="L466" i="4"/>
  <c r="N466" i="4" s="1"/>
  <c r="P466" i="4" s="1"/>
  <c r="L465" i="4"/>
  <c r="N465" i="4" s="1"/>
  <c r="P465" i="4" s="1"/>
  <c r="L464" i="4"/>
  <c r="M464" i="4" s="1"/>
  <c r="O464" i="4" s="1"/>
  <c r="L463" i="4"/>
  <c r="N463" i="4" s="1"/>
  <c r="P463" i="4" s="1"/>
  <c r="L462" i="4"/>
  <c r="N462" i="4" s="1"/>
  <c r="P462" i="4" s="1"/>
  <c r="L461" i="4"/>
  <c r="N461" i="4" s="1"/>
  <c r="P461" i="4" s="1"/>
  <c r="L460" i="4"/>
  <c r="N460" i="4" s="1"/>
  <c r="P460" i="4" s="1"/>
  <c r="L459" i="4"/>
  <c r="N459" i="4" s="1"/>
  <c r="P459" i="4" s="1"/>
  <c r="L458" i="4"/>
  <c r="M458" i="4" s="1"/>
  <c r="O458" i="4" s="1"/>
  <c r="L457" i="4"/>
  <c r="N457" i="4" s="1"/>
  <c r="P457" i="4" s="1"/>
  <c r="L456" i="4"/>
  <c r="M456" i="4" s="1"/>
  <c r="O456" i="4" s="1"/>
  <c r="L455" i="4"/>
  <c r="N455" i="4" s="1"/>
  <c r="P455" i="4" s="1"/>
  <c r="L454" i="4"/>
  <c r="N454" i="4" s="1"/>
  <c r="P454" i="4" s="1"/>
  <c r="L453" i="4"/>
  <c r="M453" i="4" s="1"/>
  <c r="O453" i="4" s="1"/>
  <c r="L452" i="4"/>
  <c r="N452" i="4" s="1"/>
  <c r="P452" i="4" s="1"/>
  <c r="L451" i="4"/>
  <c r="N451" i="4" s="1"/>
  <c r="P451" i="4" s="1"/>
  <c r="L450" i="4"/>
  <c r="N450" i="4" s="1"/>
  <c r="P450" i="4" s="1"/>
  <c r="L449" i="4"/>
  <c r="N449" i="4" s="1"/>
  <c r="P449" i="4" s="1"/>
  <c r="L448" i="4"/>
  <c r="N448" i="4" s="1"/>
  <c r="P448" i="4" s="1"/>
  <c r="L447" i="4"/>
  <c r="N447" i="4" s="1"/>
  <c r="P447" i="4" s="1"/>
  <c r="L446" i="4"/>
  <c r="M446" i="4" s="1"/>
  <c r="O446" i="4" s="1"/>
  <c r="L445" i="4"/>
  <c r="N445" i="4" s="1"/>
  <c r="P445" i="4" s="1"/>
  <c r="L444" i="4"/>
  <c r="L443" i="4"/>
  <c r="N443" i="4" s="1"/>
  <c r="P443" i="4" s="1"/>
  <c r="L442" i="4"/>
  <c r="N442" i="4" s="1"/>
  <c r="P442" i="4" s="1"/>
  <c r="L441" i="4"/>
  <c r="M441" i="4" s="1"/>
  <c r="O441" i="4" s="1"/>
  <c r="L440" i="4"/>
  <c r="N440" i="4" s="1"/>
  <c r="P440" i="4" s="1"/>
  <c r="L439" i="4"/>
  <c r="N439" i="4" s="1"/>
  <c r="P439" i="4" s="1"/>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396" i="4"/>
  <c r="L395" i="4"/>
  <c r="L394" i="4"/>
  <c r="L393" i="4"/>
  <c r="L392" i="4"/>
  <c r="L391" i="4"/>
  <c r="N391" i="4" s="1"/>
  <c r="P391" i="4" s="1"/>
  <c r="L390" i="4"/>
  <c r="M390" i="4" s="1"/>
  <c r="O390" i="4" s="1"/>
  <c r="L389" i="4"/>
  <c r="M389" i="4" s="1"/>
  <c r="O389" i="4" s="1"/>
  <c r="L388" i="4"/>
  <c r="N388" i="4" s="1"/>
  <c r="P388" i="4" s="1"/>
  <c r="L387" i="4"/>
  <c r="N387" i="4" s="1"/>
  <c r="P387" i="4" s="1"/>
  <c r="L386" i="4"/>
  <c r="N386" i="4" s="1"/>
  <c r="P386" i="4" s="1"/>
  <c r="L385" i="4"/>
  <c r="N385" i="4" s="1"/>
  <c r="P385" i="4" s="1"/>
  <c r="L384" i="4"/>
  <c r="N384" i="4" s="1"/>
  <c r="P384" i="4" s="1"/>
  <c r="L383" i="4"/>
  <c r="N383" i="4" s="1"/>
  <c r="P383" i="4" s="1"/>
  <c r="L382" i="4"/>
  <c r="N382" i="4" s="1"/>
  <c r="P382" i="4" s="1"/>
  <c r="L381" i="4"/>
  <c r="N381" i="4" s="1"/>
  <c r="P381" i="4" s="1"/>
  <c r="L380" i="4"/>
  <c r="N380" i="4" s="1"/>
  <c r="P380" i="4" s="1"/>
  <c r="L379" i="4"/>
  <c r="M379" i="4" s="1"/>
  <c r="O379" i="4" s="1"/>
  <c r="L378" i="4"/>
  <c r="M378" i="4" s="1"/>
  <c r="O378" i="4" s="1"/>
  <c r="L377" i="4"/>
  <c r="M377" i="4" s="1"/>
  <c r="O377" i="4" s="1"/>
  <c r="L376" i="4"/>
  <c r="M376" i="4" s="1"/>
  <c r="O376" i="4" s="1"/>
  <c r="L375" i="4"/>
  <c r="N375" i="4" s="1"/>
  <c r="P375" i="4" s="1"/>
  <c r="L374" i="4"/>
  <c r="N374" i="4" s="1"/>
  <c r="P374" i="4" s="1"/>
  <c r="L373" i="4"/>
  <c r="N373" i="4" s="1"/>
  <c r="P373" i="4" s="1"/>
  <c r="L372" i="4"/>
  <c r="N372" i="4" s="1"/>
  <c r="P372" i="4" s="1"/>
  <c r="L371" i="4"/>
  <c r="N371" i="4" s="1"/>
  <c r="P371" i="4" s="1"/>
  <c r="L370" i="4"/>
  <c r="N370" i="4" s="1"/>
  <c r="P370" i="4" s="1"/>
  <c r="L369" i="4"/>
  <c r="N369" i="4" s="1"/>
  <c r="P369" i="4" s="1"/>
  <c r="L368" i="4"/>
  <c r="M368" i="4" s="1"/>
  <c r="O368" i="4" s="1"/>
  <c r="L367" i="4"/>
  <c r="N367" i="4" s="1"/>
  <c r="P367" i="4" s="1"/>
  <c r="L366" i="4"/>
  <c r="N366" i="4" s="1"/>
  <c r="P366" i="4" s="1"/>
  <c r="L365" i="4"/>
  <c r="N365" i="4" s="1"/>
  <c r="P365" i="4" s="1"/>
  <c r="L364" i="4"/>
  <c r="M364" i="4" s="1"/>
  <c r="O364" i="4" s="1"/>
  <c r="L363" i="4"/>
  <c r="N363" i="4" s="1"/>
  <c r="P363" i="4" s="1"/>
  <c r="L362" i="4"/>
  <c r="N362" i="4" s="1"/>
  <c r="P362" i="4" s="1"/>
  <c r="L361" i="4"/>
  <c r="N361" i="4" s="1"/>
  <c r="P361" i="4" s="1"/>
  <c r="L360" i="4"/>
  <c r="M360" i="4" s="1"/>
  <c r="O360" i="4" s="1"/>
  <c r="L359" i="4"/>
  <c r="N359" i="4" s="1"/>
  <c r="P359" i="4" s="1"/>
  <c r="L358" i="4"/>
  <c r="N358" i="4" s="1"/>
  <c r="P358" i="4" s="1"/>
  <c r="L357" i="4"/>
  <c r="N357" i="4" s="1"/>
  <c r="P357" i="4" s="1"/>
  <c r="L356" i="4"/>
  <c r="M356" i="4" s="1"/>
  <c r="O356" i="4" s="1"/>
  <c r="L355" i="4"/>
  <c r="M355" i="4" s="1"/>
  <c r="O355" i="4" s="1"/>
  <c r="L354" i="4"/>
  <c r="N354" i="4" s="1"/>
  <c r="P354" i="4" s="1"/>
  <c r="L353" i="4"/>
  <c r="N353" i="4" s="1"/>
  <c r="P353" i="4" s="1"/>
  <c r="L352" i="4"/>
  <c r="M352" i="4" s="1"/>
  <c r="O352" i="4" s="1"/>
  <c r="L351" i="4"/>
  <c r="N351" i="4" s="1"/>
  <c r="P351" i="4" s="1"/>
  <c r="L350" i="4"/>
  <c r="N350" i="4" s="1"/>
  <c r="P350" i="4" s="1"/>
  <c r="L349" i="4"/>
  <c r="N349" i="4" s="1"/>
  <c r="P349" i="4" s="1"/>
  <c r="L348" i="4"/>
  <c r="N348" i="4" s="1"/>
  <c r="P348" i="4" s="1"/>
  <c r="L347" i="4"/>
  <c r="M347" i="4" s="1"/>
  <c r="O347" i="4" s="1"/>
  <c r="L346" i="4"/>
  <c r="N346" i="4" s="1"/>
  <c r="P346" i="4" s="1"/>
  <c r="L345" i="4"/>
  <c r="N345" i="4" s="1"/>
  <c r="P345" i="4" s="1"/>
  <c r="L344" i="4"/>
  <c r="M344" i="4" s="1"/>
  <c r="O344" i="4" s="1"/>
  <c r="L343" i="4"/>
  <c r="N343" i="4" s="1"/>
  <c r="P343" i="4" s="1"/>
  <c r="L342" i="4"/>
  <c r="N342" i="4" s="1"/>
  <c r="P342" i="4" s="1"/>
  <c r="L341" i="4"/>
  <c r="M341" i="4" s="1"/>
  <c r="O341" i="4" s="1"/>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210"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N276" i="4" s="1"/>
  <c r="P276" i="4" s="1"/>
  <c r="L275" i="4"/>
  <c r="L274" i="4"/>
  <c r="N274" i="4" s="1"/>
  <c r="P274" i="4" s="1"/>
  <c r="L273" i="4"/>
  <c r="N273" i="4" s="1"/>
  <c r="P273" i="4" s="1"/>
  <c r="L272" i="4"/>
  <c r="N272" i="4" s="1"/>
  <c r="P272" i="4" s="1"/>
  <c r="L271" i="4"/>
  <c r="N271" i="4" s="1"/>
  <c r="P271" i="4" s="1"/>
  <c r="L270" i="4"/>
  <c r="N270" i="4" s="1"/>
  <c r="P270" i="4" s="1"/>
  <c r="L269" i="4"/>
  <c r="N269" i="4" s="1"/>
  <c r="P269" i="4" s="1"/>
  <c r="L268" i="4"/>
  <c r="M268" i="4" s="1"/>
  <c r="O268" i="4" s="1"/>
  <c r="L267" i="4"/>
  <c r="N267" i="4" s="1"/>
  <c r="P267" i="4" s="1"/>
  <c r="L266" i="4"/>
  <c r="M266" i="4" s="1"/>
  <c r="O266" i="4" s="1"/>
  <c r="L265" i="4"/>
  <c r="N265" i="4" s="1"/>
  <c r="P265" i="4" s="1"/>
  <c r="L264" i="4"/>
  <c r="N264" i="4" s="1"/>
  <c r="P264" i="4" s="1"/>
  <c r="L263" i="4"/>
  <c r="N263" i="4" s="1"/>
  <c r="P263" i="4" s="1"/>
  <c r="L262" i="4"/>
  <c r="M262" i="4" s="1"/>
  <c r="O262" i="4" s="1"/>
  <c r="L261" i="4"/>
  <c r="N261" i="4" s="1"/>
  <c r="P261" i="4" s="1"/>
  <c r="L260" i="4"/>
  <c r="N260" i="4" s="1"/>
  <c r="P260" i="4" s="1"/>
  <c r="L259" i="4"/>
  <c r="M259" i="4" s="1"/>
  <c r="O259" i="4" s="1"/>
  <c r="L258" i="4"/>
  <c r="N258" i="4" s="1"/>
  <c r="P258" i="4" s="1"/>
  <c r="L257" i="4"/>
  <c r="N257" i="4" s="1"/>
  <c r="P257" i="4" s="1"/>
  <c r="L256" i="4"/>
  <c r="N256" i="4" s="1"/>
  <c r="P256" i="4" s="1"/>
  <c r="L255" i="4"/>
  <c r="N255" i="4" s="1"/>
  <c r="P255" i="4" s="1"/>
  <c r="L254" i="4"/>
  <c r="N254" i="4" s="1"/>
  <c r="P254" i="4" s="1"/>
  <c r="L253" i="4"/>
  <c r="M253" i="4" s="1"/>
  <c r="O253" i="4" s="1"/>
  <c r="L252" i="4"/>
  <c r="M252" i="4" s="1"/>
  <c r="O252" i="4" s="1"/>
  <c r="L251" i="4"/>
  <c r="M251" i="4" s="1"/>
  <c r="O251" i="4" s="1"/>
  <c r="L250" i="4"/>
  <c r="N250" i="4" s="1"/>
  <c r="P250" i="4" s="1"/>
  <c r="L249" i="4"/>
  <c r="N249" i="4" s="1"/>
  <c r="P249" i="4" s="1"/>
  <c r="L248" i="4"/>
  <c r="N248" i="4" s="1"/>
  <c r="P248" i="4" s="1"/>
  <c r="L247" i="4"/>
  <c r="M247" i="4" s="1"/>
  <c r="O247" i="4" s="1"/>
  <c r="L246" i="4"/>
  <c r="N246" i="4" s="1"/>
  <c r="P246" i="4" s="1"/>
  <c r="L245" i="4"/>
  <c r="N245" i="4" s="1"/>
  <c r="P245" i="4" s="1"/>
  <c r="L244" i="4"/>
  <c r="N244" i="4" s="1"/>
  <c r="P244" i="4" s="1"/>
  <c r="L243" i="4"/>
  <c r="N243" i="4" s="1"/>
  <c r="P243" i="4" s="1"/>
  <c r="L242" i="4"/>
  <c r="N242" i="4" s="1"/>
  <c r="P242" i="4" s="1"/>
  <c r="L241" i="4"/>
  <c r="N241" i="4" s="1"/>
  <c r="P241" i="4" s="1"/>
  <c r="L240" i="4"/>
  <c r="N240" i="4" s="1"/>
  <c r="P240" i="4" s="1"/>
  <c r="L239" i="4"/>
  <c r="M239" i="4" s="1"/>
  <c r="O239" i="4" s="1"/>
  <c r="L238" i="4"/>
  <c r="N238" i="4" s="1"/>
  <c r="P238" i="4" s="1"/>
  <c r="L237" i="4"/>
  <c r="N237" i="4" s="1"/>
  <c r="P237" i="4" s="1"/>
  <c r="L236" i="4"/>
  <c r="N236" i="4" s="1"/>
  <c r="P236" i="4" s="1"/>
  <c r="L235" i="4"/>
  <c r="M235" i="4" s="1"/>
  <c r="O235" i="4" s="1"/>
  <c r="L234" i="4"/>
  <c r="N234" i="4" s="1"/>
  <c r="P234" i="4" s="1"/>
  <c r="L233" i="4"/>
  <c r="M233" i="4" s="1"/>
  <c r="O233" i="4" s="1"/>
  <c r="L232" i="4"/>
  <c r="N232" i="4" s="1"/>
  <c r="P232" i="4" s="1"/>
  <c r="L231" i="4"/>
  <c r="M231" i="4" s="1"/>
  <c r="O231" i="4" s="1"/>
  <c r="L230" i="4"/>
  <c r="N230" i="4" s="1"/>
  <c r="P230" i="4" s="1"/>
  <c r="L229" i="4"/>
  <c r="M229" i="4" s="1"/>
  <c r="O229" i="4" s="1"/>
  <c r="L228" i="4"/>
  <c r="N228" i="4" s="1"/>
  <c r="P228" i="4" s="1"/>
  <c r="L227" i="4"/>
  <c r="M227" i="4" s="1"/>
  <c r="O227" i="4" s="1"/>
  <c r="L226" i="4"/>
  <c r="N226" i="4" s="1"/>
  <c r="P226" i="4" s="1"/>
  <c r="L225" i="4"/>
  <c r="N225" i="4" s="1"/>
  <c r="P225" i="4" s="1"/>
  <c r="L224" i="4"/>
  <c r="L223" i="4"/>
  <c r="L222" i="4"/>
  <c r="L221" i="4"/>
  <c r="L220" i="4"/>
  <c r="L219" i="4"/>
  <c r="L218" i="4"/>
  <c r="L217" i="4"/>
  <c r="L216" i="4"/>
  <c r="L215" i="4"/>
  <c r="L214" i="4"/>
  <c r="L213" i="4"/>
  <c r="L212" i="4"/>
  <c r="L117" i="4"/>
  <c r="L204" i="4"/>
  <c r="L203" i="4"/>
  <c r="L202" i="4"/>
  <c r="L201" i="4"/>
  <c r="M201" i="4" s="1"/>
  <c r="O201" i="4" s="1"/>
  <c r="L200" i="4"/>
  <c r="N200" i="4" s="1"/>
  <c r="P200" i="4" s="1"/>
  <c r="L199" i="4"/>
  <c r="N199" i="4" s="1"/>
  <c r="P199" i="4" s="1"/>
  <c r="L198" i="4"/>
  <c r="N198" i="4" s="1"/>
  <c r="P198" i="4" s="1"/>
  <c r="L197" i="4"/>
  <c r="N197" i="4" s="1"/>
  <c r="P197" i="4" s="1"/>
  <c r="L196" i="4"/>
  <c r="N196" i="4" s="1"/>
  <c r="P196" i="4" s="1"/>
  <c r="L195" i="4"/>
  <c r="N195" i="4" s="1"/>
  <c r="P195" i="4" s="1"/>
  <c r="L194" i="4"/>
  <c r="N194" i="4" s="1"/>
  <c r="P194" i="4" s="1"/>
  <c r="L193" i="4"/>
  <c r="N193" i="4" s="1"/>
  <c r="P193" i="4" s="1"/>
  <c r="L192" i="4"/>
  <c r="N192" i="4" s="1"/>
  <c r="P192" i="4" s="1"/>
  <c r="L191" i="4"/>
  <c r="N191" i="4" s="1"/>
  <c r="P191" i="4" s="1"/>
  <c r="L190" i="4"/>
  <c r="N190" i="4" s="1"/>
  <c r="P190" i="4" s="1"/>
  <c r="L189" i="4"/>
  <c r="M189" i="4" s="1"/>
  <c r="O189" i="4" s="1"/>
  <c r="L188" i="4"/>
  <c r="N188" i="4" s="1"/>
  <c r="P188" i="4" s="1"/>
  <c r="L187" i="4"/>
  <c r="N187" i="4" s="1"/>
  <c r="P187" i="4" s="1"/>
  <c r="L186" i="4"/>
  <c r="N186" i="4" s="1"/>
  <c r="P186" i="4" s="1"/>
  <c r="L185" i="4"/>
  <c r="N185" i="4" s="1"/>
  <c r="P185" i="4" s="1"/>
  <c r="L184" i="4"/>
  <c r="N184" i="4" s="1"/>
  <c r="P184" i="4" s="1"/>
  <c r="L183" i="4"/>
  <c r="N183" i="4" s="1"/>
  <c r="P183" i="4" s="1"/>
  <c r="L182" i="4"/>
  <c r="N182" i="4" s="1"/>
  <c r="P182" i="4" s="1"/>
  <c r="L181" i="4"/>
  <c r="L180" i="4"/>
  <c r="L179" i="4"/>
  <c r="L178" i="4"/>
  <c r="L177" i="4"/>
  <c r="L176" i="4"/>
  <c r="L175" i="4"/>
  <c r="L174" i="4"/>
  <c r="L173" i="4"/>
  <c r="L172" i="4"/>
  <c r="L171" i="4"/>
  <c r="L170" i="4"/>
  <c r="L169" i="4"/>
  <c r="L168" i="4"/>
  <c r="N168" i="4" s="1"/>
  <c r="P168" i="4" s="1"/>
  <c r="L167" i="4"/>
  <c r="M167" i="4" s="1"/>
  <c r="O167" i="4" s="1"/>
  <c r="L166" i="4"/>
  <c r="N166" i="4" s="1"/>
  <c r="P166" i="4" s="1"/>
  <c r="L165" i="4"/>
  <c r="N165" i="4" s="1"/>
  <c r="P165" i="4" s="1"/>
  <c r="L164" i="4"/>
  <c r="N164" i="4" s="1"/>
  <c r="P164" i="4" s="1"/>
  <c r="L163" i="4"/>
  <c r="M163" i="4" s="1"/>
  <c r="O163" i="4" s="1"/>
  <c r="L162" i="4"/>
  <c r="M162" i="4" s="1"/>
  <c r="O162" i="4" s="1"/>
  <c r="L161" i="4"/>
  <c r="N161" i="4" s="1"/>
  <c r="P161" i="4" s="1"/>
  <c r="L160" i="4"/>
  <c r="M160" i="4" s="1"/>
  <c r="O160" i="4" s="1"/>
  <c r="L159" i="4"/>
  <c r="M159" i="4" s="1"/>
  <c r="O159" i="4" s="1"/>
  <c r="L158" i="4"/>
  <c r="N158" i="4" s="1"/>
  <c r="P158" i="4" s="1"/>
  <c r="L157" i="4"/>
  <c r="N157" i="4" s="1"/>
  <c r="P157" i="4" s="1"/>
  <c r="L156" i="4"/>
  <c r="N156" i="4" s="1"/>
  <c r="P156" i="4" s="1"/>
  <c r="L155" i="4"/>
  <c r="N155" i="4" s="1"/>
  <c r="P155" i="4" s="1"/>
  <c r="L154" i="4"/>
  <c r="N154" i="4" s="1"/>
  <c r="P154" i="4" s="1"/>
  <c r="L153" i="4"/>
  <c r="N153" i="4" s="1"/>
  <c r="P153" i="4" s="1"/>
  <c r="L152" i="4"/>
  <c r="N152" i="4" s="1"/>
  <c r="P152" i="4" s="1"/>
  <c r="L151" i="4"/>
  <c r="M151" i="4" s="1"/>
  <c r="O151" i="4" s="1"/>
  <c r="L150" i="4"/>
  <c r="N150" i="4" s="1"/>
  <c r="P150" i="4" s="1"/>
  <c r="L149" i="4"/>
  <c r="N149" i="4" s="1"/>
  <c r="P149" i="4" s="1"/>
  <c r="L148" i="4"/>
  <c r="N148" i="4" s="1"/>
  <c r="P148" i="4" s="1"/>
  <c r="L147" i="4"/>
  <c r="M147" i="4" s="1"/>
  <c r="O147" i="4" s="1"/>
  <c r="L146" i="4"/>
  <c r="N146" i="4" s="1"/>
  <c r="P146" i="4" s="1"/>
  <c r="L145" i="4"/>
  <c r="N145" i="4" s="1"/>
  <c r="P145" i="4" s="1"/>
  <c r="L144" i="4"/>
  <c r="N144" i="4" s="1"/>
  <c r="P144" i="4" s="1"/>
  <c r="L143" i="4"/>
  <c r="N143" i="4" s="1"/>
  <c r="P143" i="4" s="1"/>
  <c r="L142" i="4"/>
  <c r="N142" i="4" s="1"/>
  <c r="P142" i="4" s="1"/>
  <c r="L141" i="4"/>
  <c r="N141" i="4" s="1"/>
  <c r="P141" i="4" s="1"/>
  <c r="L140" i="4"/>
  <c r="M140" i="4" s="1"/>
  <c r="O140" i="4" s="1"/>
  <c r="L139" i="4"/>
  <c r="M139" i="4" s="1"/>
  <c r="O139" i="4" s="1"/>
  <c r="L138" i="4"/>
  <c r="M138" i="4" s="1"/>
  <c r="O138" i="4" s="1"/>
  <c r="L137" i="4"/>
  <c r="L136" i="4"/>
  <c r="L135" i="4"/>
  <c r="L134" i="4"/>
  <c r="L133" i="4"/>
  <c r="L132" i="4"/>
  <c r="L131" i="4"/>
  <c r="L130" i="4"/>
  <c r="L129" i="4"/>
  <c r="L128" i="4"/>
  <c r="L127" i="4"/>
  <c r="L126" i="4"/>
  <c r="L125" i="4"/>
  <c r="L124" i="4"/>
  <c r="L123" i="4"/>
  <c r="L122" i="4"/>
  <c r="L121" i="4"/>
  <c r="L120" i="4"/>
  <c r="L119" i="4"/>
  <c r="L118" i="4"/>
  <c r="H1149" i="4"/>
  <c r="I1149" i="4" s="1"/>
  <c r="H1148" i="4"/>
  <c r="I1148" i="4" s="1"/>
  <c r="H1147" i="4"/>
  <c r="I1147" i="4" s="1"/>
  <c r="H1146" i="4"/>
  <c r="I1146" i="4" s="1"/>
  <c r="H1145" i="4"/>
  <c r="I1145" i="4" s="1"/>
  <c r="H1144" i="4"/>
  <c r="I1144" i="4" s="1"/>
  <c r="H1143" i="4"/>
  <c r="I1143" i="4" s="1"/>
  <c r="H1142" i="4"/>
  <c r="I1142" i="4" s="1"/>
  <c r="H1141" i="4"/>
  <c r="I1141" i="4" s="1"/>
  <c r="H1140" i="4"/>
  <c r="I1140" i="4" s="1"/>
  <c r="H1139" i="4"/>
  <c r="I1139" i="4" s="1"/>
  <c r="N1138" i="4"/>
  <c r="P1138" i="4" s="1"/>
  <c r="H1138" i="4"/>
  <c r="I1138" i="4" s="1"/>
  <c r="H1137" i="4"/>
  <c r="I1137" i="4" s="1"/>
  <c r="H1136" i="4"/>
  <c r="I1136" i="4" s="1"/>
  <c r="H1135" i="4"/>
  <c r="I1135" i="4" s="1"/>
  <c r="H1134" i="4"/>
  <c r="I1134" i="4" s="1"/>
  <c r="H1133" i="4"/>
  <c r="I1133" i="4" s="1"/>
  <c r="H1132" i="4"/>
  <c r="I1132" i="4" s="1"/>
  <c r="H1131" i="4"/>
  <c r="I1131" i="4" s="1"/>
  <c r="H1130" i="4"/>
  <c r="I1130" i="4" s="1"/>
  <c r="H1129" i="4"/>
  <c r="I1129" i="4" s="1"/>
  <c r="H1128" i="4"/>
  <c r="I1128" i="4" s="1"/>
  <c r="M1127" i="4"/>
  <c r="O1127" i="4" s="1"/>
  <c r="H1127" i="4"/>
  <c r="I1127" i="4" s="1"/>
  <c r="H1126" i="4"/>
  <c r="I1126" i="4" s="1"/>
  <c r="H1125" i="4"/>
  <c r="I1125" i="4" s="1"/>
  <c r="H1124" i="4"/>
  <c r="I1124" i="4" s="1"/>
  <c r="N1123" i="4"/>
  <c r="P1123" i="4" s="1"/>
  <c r="M1123" i="4"/>
  <c r="O1123" i="4" s="1"/>
  <c r="H1123" i="4"/>
  <c r="I1123" i="4" s="1"/>
  <c r="H1122" i="4"/>
  <c r="I1122" i="4" s="1"/>
  <c r="H1121" i="4"/>
  <c r="I1121" i="4" s="1"/>
  <c r="H1120" i="4"/>
  <c r="I1120" i="4" s="1"/>
  <c r="H1119" i="4"/>
  <c r="I1119" i="4" s="1"/>
  <c r="H1019" i="4"/>
  <c r="I1019" i="4" s="1"/>
  <c r="H1018" i="4"/>
  <c r="I1018" i="4" s="1"/>
  <c r="H1017" i="4"/>
  <c r="I1017" i="4" s="1"/>
  <c r="H1016" i="4"/>
  <c r="I1016" i="4" s="1"/>
  <c r="H1015" i="4"/>
  <c r="I1015" i="4" s="1"/>
  <c r="N1014" i="4"/>
  <c r="P1014" i="4" s="1"/>
  <c r="M1014" i="4"/>
  <c r="O1014" i="4" s="1"/>
  <c r="H1014" i="4"/>
  <c r="I1014" i="4" s="1"/>
  <c r="H1013" i="4"/>
  <c r="I1013" i="4" s="1"/>
  <c r="H1012" i="4"/>
  <c r="I1012" i="4" s="1"/>
  <c r="H1011" i="4"/>
  <c r="I1011" i="4" s="1"/>
  <c r="N1010" i="4"/>
  <c r="P1010" i="4" s="1"/>
  <c r="H1010" i="4"/>
  <c r="I1010" i="4" s="1"/>
  <c r="H1009" i="4"/>
  <c r="I1009" i="4" s="1"/>
  <c r="H1008" i="4"/>
  <c r="I1008" i="4" s="1"/>
  <c r="H1007" i="4"/>
  <c r="I1007" i="4" s="1"/>
  <c r="H1006" i="4"/>
  <c r="I1006" i="4" s="1"/>
  <c r="H1005" i="4"/>
  <c r="I1005" i="4" s="1"/>
  <c r="H1004" i="4"/>
  <c r="I1004" i="4" s="1"/>
  <c r="H1003" i="4"/>
  <c r="I1003" i="4" s="1"/>
  <c r="H1002" i="4"/>
  <c r="I1002" i="4" s="1"/>
  <c r="H1001" i="4"/>
  <c r="I1001" i="4" s="1"/>
  <c r="H1000" i="4"/>
  <c r="I1000" i="4" s="1"/>
  <c r="H999" i="4"/>
  <c r="I999" i="4" s="1"/>
  <c r="H998" i="4"/>
  <c r="I998" i="4" s="1"/>
  <c r="H997" i="4"/>
  <c r="I997" i="4" s="1"/>
  <c r="H996" i="4"/>
  <c r="I996" i="4" s="1"/>
  <c r="H995" i="4"/>
  <c r="I995" i="4" s="1"/>
  <c r="H994" i="4"/>
  <c r="I994" i="4" s="1"/>
  <c r="H993" i="4"/>
  <c r="I993" i="4" s="1"/>
  <c r="H992" i="4"/>
  <c r="I992" i="4" s="1"/>
  <c r="H991" i="4"/>
  <c r="I991" i="4" s="1"/>
  <c r="N990" i="4"/>
  <c r="P990" i="4" s="1"/>
  <c r="M990" i="4"/>
  <c r="O990" i="4" s="1"/>
  <c r="H990" i="4"/>
  <c r="I990" i="4" s="1"/>
  <c r="H989" i="4"/>
  <c r="I989" i="4" s="1"/>
  <c r="H914" i="4"/>
  <c r="I914" i="4" s="1"/>
  <c r="H913" i="4"/>
  <c r="I913" i="4" s="1"/>
  <c r="H912" i="4"/>
  <c r="I912" i="4" s="1"/>
  <c r="H911" i="4"/>
  <c r="I911" i="4" s="1"/>
  <c r="H910" i="4"/>
  <c r="I910" i="4" s="1"/>
  <c r="H909" i="4"/>
  <c r="I909" i="4" s="1"/>
  <c r="H908" i="4"/>
  <c r="I908" i="4" s="1"/>
  <c r="H907" i="4"/>
  <c r="I907" i="4" s="1"/>
  <c r="H906" i="4"/>
  <c r="I906" i="4" s="1"/>
  <c r="H905" i="4"/>
  <c r="I905" i="4" s="1"/>
  <c r="H904" i="4"/>
  <c r="I904" i="4" s="1"/>
  <c r="H903" i="4"/>
  <c r="I903" i="4" s="1"/>
  <c r="M902" i="4"/>
  <c r="O902" i="4" s="1"/>
  <c r="H902" i="4"/>
  <c r="I902" i="4" s="1"/>
  <c r="H901" i="4"/>
  <c r="I901" i="4" s="1"/>
  <c r="N900" i="4"/>
  <c r="P900" i="4" s="1"/>
  <c r="M900" i="4"/>
  <c r="O900" i="4" s="1"/>
  <c r="H900" i="4"/>
  <c r="I900" i="4" s="1"/>
  <c r="H899" i="4"/>
  <c r="I899" i="4" s="1"/>
  <c r="H898" i="4"/>
  <c r="I898" i="4" s="1"/>
  <c r="H897" i="4"/>
  <c r="I897" i="4" s="1"/>
  <c r="H896" i="4"/>
  <c r="I896" i="4" s="1"/>
  <c r="H895" i="4"/>
  <c r="I895" i="4" s="1"/>
  <c r="H894" i="4"/>
  <c r="I894" i="4" s="1"/>
  <c r="H893" i="4"/>
  <c r="I893" i="4" s="1"/>
  <c r="H892" i="4"/>
  <c r="I892" i="4" s="1"/>
  <c r="H891" i="4"/>
  <c r="I891" i="4" s="1"/>
  <c r="H890" i="4"/>
  <c r="I890" i="4" s="1"/>
  <c r="H889" i="4"/>
  <c r="I889" i="4" s="1"/>
  <c r="H888" i="4"/>
  <c r="I888" i="4" s="1"/>
  <c r="H887" i="4"/>
  <c r="I887" i="4" s="1"/>
  <c r="H886" i="4"/>
  <c r="I886" i="4" s="1"/>
  <c r="H885" i="4"/>
  <c r="I885" i="4" s="1"/>
  <c r="H884" i="4"/>
  <c r="I884" i="4" s="1"/>
  <c r="H857" i="4"/>
  <c r="I857" i="4" s="1"/>
  <c r="H856" i="4"/>
  <c r="I856" i="4" s="1"/>
  <c r="H855" i="4"/>
  <c r="I855" i="4" s="1"/>
  <c r="H854" i="4"/>
  <c r="I854" i="4" s="1"/>
  <c r="H853" i="4"/>
  <c r="I853" i="4" s="1"/>
  <c r="H852" i="4"/>
  <c r="I852" i="4" s="1"/>
  <c r="H851" i="4"/>
  <c r="I851" i="4" s="1"/>
  <c r="H850" i="4"/>
  <c r="I850" i="4" s="1"/>
  <c r="H849" i="4"/>
  <c r="I849" i="4" s="1"/>
  <c r="M848" i="4"/>
  <c r="O848" i="4" s="1"/>
  <c r="H848" i="4"/>
  <c r="I848" i="4" s="1"/>
  <c r="H847" i="4"/>
  <c r="I847" i="4" s="1"/>
  <c r="H846" i="4"/>
  <c r="I846" i="4" s="1"/>
  <c r="H845" i="4"/>
  <c r="I845" i="4" s="1"/>
  <c r="H844" i="4"/>
  <c r="I844" i="4" s="1"/>
  <c r="H843" i="4"/>
  <c r="I843" i="4" s="1"/>
  <c r="H842" i="4"/>
  <c r="I842" i="4" s="1"/>
  <c r="H841" i="4"/>
  <c r="I841" i="4" s="1"/>
  <c r="H840" i="4"/>
  <c r="I840" i="4" s="1"/>
  <c r="H839" i="4"/>
  <c r="I839" i="4" s="1"/>
  <c r="H838" i="4"/>
  <c r="I838" i="4" s="1"/>
  <c r="H837" i="4"/>
  <c r="I837" i="4" s="1"/>
  <c r="H836" i="4"/>
  <c r="I836" i="4" s="1"/>
  <c r="H835" i="4"/>
  <c r="I835" i="4" s="1"/>
  <c r="H834" i="4"/>
  <c r="I834" i="4" s="1"/>
  <c r="H833" i="4"/>
  <c r="I833" i="4" s="1"/>
  <c r="H832" i="4"/>
  <c r="I832" i="4" s="1"/>
  <c r="H831" i="4"/>
  <c r="I831" i="4" s="1"/>
  <c r="H830" i="4"/>
  <c r="I830" i="4" s="1"/>
  <c r="H829" i="4"/>
  <c r="I829" i="4" s="1"/>
  <c r="H828" i="4"/>
  <c r="I828" i="4" s="1"/>
  <c r="H827" i="4"/>
  <c r="I827" i="4" s="1"/>
  <c r="H726" i="4"/>
  <c r="I726" i="4" s="1"/>
  <c r="H725" i="4"/>
  <c r="I725" i="4" s="1"/>
  <c r="H724" i="4"/>
  <c r="I724" i="4" s="1"/>
  <c r="N723" i="4"/>
  <c r="P723" i="4" s="1"/>
  <c r="H723" i="4"/>
  <c r="I723" i="4" s="1"/>
  <c r="H722" i="4"/>
  <c r="I722" i="4" s="1"/>
  <c r="H721" i="4"/>
  <c r="I721" i="4" s="1"/>
  <c r="H720" i="4"/>
  <c r="I720" i="4" s="1"/>
  <c r="M719" i="4"/>
  <c r="O719" i="4" s="1"/>
  <c r="H719" i="4"/>
  <c r="I719" i="4" s="1"/>
  <c r="H718" i="4"/>
  <c r="I718" i="4" s="1"/>
  <c r="H717" i="4"/>
  <c r="I717" i="4" s="1"/>
  <c r="H716" i="4"/>
  <c r="I716" i="4" s="1"/>
  <c r="H715" i="4"/>
  <c r="I715" i="4" s="1"/>
  <c r="H714" i="4"/>
  <c r="I714" i="4" s="1"/>
  <c r="H713" i="4"/>
  <c r="I713" i="4" s="1"/>
  <c r="H712" i="4"/>
  <c r="I712" i="4" s="1"/>
  <c r="N711" i="4"/>
  <c r="P711" i="4" s="1"/>
  <c r="H711" i="4"/>
  <c r="I711" i="4" s="1"/>
  <c r="H710" i="4"/>
  <c r="I710" i="4" s="1"/>
  <c r="H709" i="4"/>
  <c r="I709" i="4" s="1"/>
  <c r="H708" i="4"/>
  <c r="I708" i="4" s="1"/>
  <c r="N707" i="4"/>
  <c r="P707" i="4" s="1"/>
  <c r="H707" i="4"/>
  <c r="I707" i="4" s="1"/>
  <c r="H706" i="4"/>
  <c r="I706" i="4" s="1"/>
  <c r="H705" i="4"/>
  <c r="I705" i="4" s="1"/>
  <c r="H704" i="4"/>
  <c r="I704" i="4" s="1"/>
  <c r="H703" i="4"/>
  <c r="I703" i="4" s="1"/>
  <c r="H702" i="4"/>
  <c r="I702" i="4" s="1"/>
  <c r="H701" i="4"/>
  <c r="I701" i="4" s="1"/>
  <c r="H700" i="4"/>
  <c r="I700" i="4" s="1"/>
  <c r="N699" i="4"/>
  <c r="P699" i="4" s="1"/>
  <c r="H699" i="4"/>
  <c r="I699" i="4" s="1"/>
  <c r="H698" i="4"/>
  <c r="I698" i="4" s="1"/>
  <c r="H697" i="4"/>
  <c r="I697" i="4" s="1"/>
  <c r="H696" i="4"/>
  <c r="I696" i="4" s="1"/>
  <c r="H630" i="4"/>
  <c r="I630" i="4" s="1"/>
  <c r="H629" i="4"/>
  <c r="I629" i="4" s="1"/>
  <c r="H628" i="4"/>
  <c r="I628" i="4" s="1"/>
  <c r="H627" i="4"/>
  <c r="I627" i="4" s="1"/>
  <c r="H626" i="4"/>
  <c r="I626" i="4" s="1"/>
  <c r="H625" i="4"/>
  <c r="I625" i="4" s="1"/>
  <c r="H624" i="4"/>
  <c r="I624" i="4" s="1"/>
  <c r="H623" i="4"/>
  <c r="I623" i="4" s="1"/>
  <c r="N622" i="4"/>
  <c r="P622" i="4" s="1"/>
  <c r="H622" i="4"/>
  <c r="I622" i="4" s="1"/>
  <c r="H621" i="4"/>
  <c r="I621" i="4" s="1"/>
  <c r="H620" i="4"/>
  <c r="I620" i="4" s="1"/>
  <c r="H619" i="4"/>
  <c r="I619" i="4" s="1"/>
  <c r="H618" i="4"/>
  <c r="I618" i="4" s="1"/>
  <c r="H617" i="4"/>
  <c r="I617" i="4" s="1"/>
  <c r="H616" i="4"/>
  <c r="I616" i="4" s="1"/>
  <c r="H615" i="4"/>
  <c r="I615" i="4" s="1"/>
  <c r="H614" i="4"/>
  <c r="I614" i="4" s="1"/>
  <c r="H613" i="4"/>
  <c r="I613" i="4" s="1"/>
  <c r="H612" i="4"/>
  <c r="I612" i="4" s="1"/>
  <c r="H611" i="4"/>
  <c r="I611" i="4" s="1"/>
  <c r="N610" i="4"/>
  <c r="P610" i="4" s="1"/>
  <c r="H610" i="4"/>
  <c r="I610" i="4" s="1"/>
  <c r="H609" i="4"/>
  <c r="I609" i="4" s="1"/>
  <c r="H608" i="4"/>
  <c r="I608" i="4" s="1"/>
  <c r="H607" i="4"/>
  <c r="I607" i="4" s="1"/>
  <c r="H606" i="4"/>
  <c r="I606" i="4" s="1"/>
  <c r="H605" i="4"/>
  <c r="I605" i="4" s="1"/>
  <c r="H604" i="4"/>
  <c r="I604" i="4" s="1"/>
  <c r="H603" i="4"/>
  <c r="I603" i="4" s="1"/>
  <c r="H602" i="4"/>
  <c r="I602" i="4" s="1"/>
  <c r="H601" i="4"/>
  <c r="I601" i="4" s="1"/>
  <c r="H600" i="4"/>
  <c r="I600" i="4" s="1"/>
  <c r="H547" i="4"/>
  <c r="I547" i="4" s="1"/>
  <c r="H546" i="4"/>
  <c r="I546" i="4" s="1"/>
  <c r="H545" i="4"/>
  <c r="I545" i="4" s="1"/>
  <c r="H544" i="4"/>
  <c r="I544" i="4" s="1"/>
  <c r="H543" i="4"/>
  <c r="I543" i="4" s="1"/>
  <c r="H542" i="4"/>
  <c r="I542" i="4" s="1"/>
  <c r="H541" i="4"/>
  <c r="I541" i="4" s="1"/>
  <c r="H540" i="4"/>
  <c r="I540" i="4" s="1"/>
  <c r="H539" i="4"/>
  <c r="I539" i="4" s="1"/>
  <c r="H538" i="4"/>
  <c r="I538" i="4" s="1"/>
  <c r="H537" i="4"/>
  <c r="I537" i="4" s="1"/>
  <c r="H536" i="4"/>
  <c r="I536" i="4" s="1"/>
  <c r="H535" i="4"/>
  <c r="I535" i="4" s="1"/>
  <c r="H534" i="4"/>
  <c r="I534" i="4" s="1"/>
  <c r="H533" i="4"/>
  <c r="I533" i="4" s="1"/>
  <c r="H532" i="4"/>
  <c r="I532" i="4" s="1"/>
  <c r="H531" i="4"/>
  <c r="I531" i="4" s="1"/>
  <c r="H530" i="4"/>
  <c r="I530" i="4" s="1"/>
  <c r="H529" i="4"/>
  <c r="I529" i="4" s="1"/>
  <c r="H528" i="4"/>
  <c r="I528" i="4" s="1"/>
  <c r="H527" i="4"/>
  <c r="I527" i="4" s="1"/>
  <c r="H526" i="4"/>
  <c r="I526" i="4" s="1"/>
  <c r="H525" i="4"/>
  <c r="I525" i="4" s="1"/>
  <c r="H524" i="4"/>
  <c r="I524" i="4" s="1"/>
  <c r="H523" i="4"/>
  <c r="I523" i="4" s="1"/>
  <c r="H522" i="4"/>
  <c r="I522" i="4" s="1"/>
  <c r="H521" i="4"/>
  <c r="I521" i="4" s="1"/>
  <c r="H520" i="4"/>
  <c r="I520" i="4" s="1"/>
  <c r="H519" i="4"/>
  <c r="I519" i="4" s="1"/>
  <c r="H518" i="4"/>
  <c r="I518" i="4" s="1"/>
  <c r="H517" i="4"/>
  <c r="I517" i="4" s="1"/>
  <c r="H484" i="4"/>
  <c r="I484" i="4" s="1"/>
  <c r="H483" i="4"/>
  <c r="I483" i="4" s="1"/>
  <c r="H482" i="4"/>
  <c r="I482" i="4" s="1"/>
  <c r="H481" i="4"/>
  <c r="I481" i="4" s="1"/>
  <c r="N480" i="4"/>
  <c r="P480" i="4" s="1"/>
  <c r="M480" i="4"/>
  <c r="O480" i="4" s="1"/>
  <c r="H480" i="4"/>
  <c r="I480" i="4" s="1"/>
  <c r="H479" i="4"/>
  <c r="I479" i="4" s="1"/>
  <c r="H478" i="4"/>
  <c r="I478" i="4" s="1"/>
  <c r="H477" i="4"/>
  <c r="I477" i="4" s="1"/>
  <c r="H476" i="4"/>
  <c r="I476" i="4" s="1"/>
  <c r="H475" i="4"/>
  <c r="I475" i="4" s="1"/>
  <c r="H474" i="4"/>
  <c r="I474" i="4" s="1"/>
  <c r="H473" i="4"/>
  <c r="I473" i="4" s="1"/>
  <c r="H472" i="4"/>
  <c r="I472" i="4" s="1"/>
  <c r="H471" i="4"/>
  <c r="I471" i="4" s="1"/>
  <c r="H470" i="4"/>
  <c r="I470" i="4" s="1"/>
  <c r="H469" i="4"/>
  <c r="I469" i="4" s="1"/>
  <c r="H468" i="4"/>
  <c r="I468" i="4" s="1"/>
  <c r="H467" i="4"/>
  <c r="I467" i="4" s="1"/>
  <c r="H466" i="4"/>
  <c r="I466" i="4" s="1"/>
  <c r="H465" i="4"/>
  <c r="I465" i="4" s="1"/>
  <c r="H464" i="4"/>
  <c r="I464" i="4" s="1"/>
  <c r="H463" i="4"/>
  <c r="I463" i="4" s="1"/>
  <c r="H462" i="4"/>
  <c r="I462" i="4" s="1"/>
  <c r="H461" i="4"/>
  <c r="I461" i="4" s="1"/>
  <c r="H460" i="4"/>
  <c r="I460" i="4" s="1"/>
  <c r="H459" i="4"/>
  <c r="I459" i="4" s="1"/>
  <c r="H458" i="4"/>
  <c r="I458" i="4" s="1"/>
  <c r="H457" i="4"/>
  <c r="I457" i="4" s="1"/>
  <c r="H456" i="4"/>
  <c r="I456" i="4" s="1"/>
  <c r="H455" i="4"/>
  <c r="I455" i="4" s="1"/>
  <c r="H454" i="4"/>
  <c r="I454" i="4" s="1"/>
  <c r="H376" i="4"/>
  <c r="I376" i="4" s="1"/>
  <c r="H375" i="4"/>
  <c r="I375" i="4" s="1"/>
  <c r="H374" i="4"/>
  <c r="I374" i="4" s="1"/>
  <c r="H373" i="4"/>
  <c r="I373" i="4" s="1"/>
  <c r="H372" i="4"/>
  <c r="I372" i="4" s="1"/>
  <c r="H371" i="4"/>
  <c r="I371" i="4" s="1"/>
  <c r="H370" i="4"/>
  <c r="I370" i="4" s="1"/>
  <c r="H369" i="4"/>
  <c r="I369" i="4" s="1"/>
  <c r="H368" i="4"/>
  <c r="I368" i="4" s="1"/>
  <c r="H367" i="4"/>
  <c r="I367" i="4" s="1"/>
  <c r="H366" i="4"/>
  <c r="I366" i="4" s="1"/>
  <c r="H365" i="4"/>
  <c r="I365" i="4" s="1"/>
  <c r="H364" i="4"/>
  <c r="I364" i="4" s="1"/>
  <c r="H363" i="4"/>
  <c r="I363" i="4" s="1"/>
  <c r="H362" i="4"/>
  <c r="I362" i="4" s="1"/>
  <c r="H361" i="4"/>
  <c r="I361" i="4" s="1"/>
  <c r="H360" i="4"/>
  <c r="I360" i="4" s="1"/>
  <c r="H359" i="4"/>
  <c r="I359" i="4" s="1"/>
  <c r="H358" i="4"/>
  <c r="I358" i="4" s="1"/>
  <c r="H357" i="4"/>
  <c r="I357" i="4" s="1"/>
  <c r="H356" i="4"/>
  <c r="I356" i="4" s="1"/>
  <c r="H355" i="4"/>
  <c r="I355" i="4" s="1"/>
  <c r="H354" i="4"/>
  <c r="I354" i="4" s="1"/>
  <c r="H353" i="4"/>
  <c r="I353" i="4" s="1"/>
  <c r="H352" i="4"/>
  <c r="I352" i="4" s="1"/>
  <c r="H351" i="4"/>
  <c r="I351" i="4" s="1"/>
  <c r="H350" i="4"/>
  <c r="I350" i="4" s="1"/>
  <c r="H349" i="4"/>
  <c r="I349" i="4" s="1"/>
  <c r="H348" i="4"/>
  <c r="I348" i="4" s="1"/>
  <c r="H347" i="4"/>
  <c r="I347" i="4" s="1"/>
  <c r="H346" i="4"/>
  <c r="I346" i="4" s="1"/>
  <c r="L98" i="4"/>
  <c r="N98" i="4" s="1"/>
  <c r="P98" i="4" s="1"/>
  <c r="H98" i="4"/>
  <c r="I98" i="4" s="1"/>
  <c r="L97" i="4"/>
  <c r="M97" i="4" s="1"/>
  <c r="O97" i="4" s="1"/>
  <c r="H97" i="4"/>
  <c r="I97" i="4" s="1"/>
  <c r="L96" i="4"/>
  <c r="N96" i="4" s="1"/>
  <c r="P96" i="4" s="1"/>
  <c r="H96" i="4"/>
  <c r="I96" i="4" s="1"/>
  <c r="L95" i="4"/>
  <c r="N95" i="4" s="1"/>
  <c r="P95" i="4" s="1"/>
  <c r="H95" i="4"/>
  <c r="I95" i="4" s="1"/>
  <c r="L94" i="4"/>
  <c r="N94" i="4" s="1"/>
  <c r="P94" i="4" s="1"/>
  <c r="H94" i="4"/>
  <c r="I94" i="4" s="1"/>
  <c r="L93" i="4"/>
  <c r="N93" i="4" s="1"/>
  <c r="P93" i="4" s="1"/>
  <c r="H93" i="4"/>
  <c r="I93" i="4" s="1"/>
  <c r="L92" i="4"/>
  <c r="N92" i="4" s="1"/>
  <c r="P92" i="4" s="1"/>
  <c r="H92" i="4"/>
  <c r="I92" i="4" s="1"/>
  <c r="L91" i="4"/>
  <c r="M91" i="4" s="1"/>
  <c r="O91" i="4" s="1"/>
  <c r="H91" i="4"/>
  <c r="I91" i="4" s="1"/>
  <c r="L90" i="4"/>
  <c r="M90" i="4" s="1"/>
  <c r="O90" i="4" s="1"/>
  <c r="H90" i="4"/>
  <c r="I90" i="4" s="1"/>
  <c r="H262" i="4"/>
  <c r="I262" i="4" s="1"/>
  <c r="H261" i="4"/>
  <c r="I261" i="4" s="1"/>
  <c r="H260" i="4"/>
  <c r="I260" i="4" s="1"/>
  <c r="H259" i="4"/>
  <c r="I259" i="4" s="1"/>
  <c r="H258" i="4"/>
  <c r="I258" i="4" s="1"/>
  <c r="H257" i="4"/>
  <c r="I257" i="4" s="1"/>
  <c r="H256" i="4"/>
  <c r="I256" i="4" s="1"/>
  <c r="H255" i="4"/>
  <c r="I255" i="4" s="1"/>
  <c r="H254" i="4"/>
  <c r="I254" i="4" s="1"/>
  <c r="H253" i="4"/>
  <c r="I253" i="4" s="1"/>
  <c r="H252" i="4"/>
  <c r="I252" i="4" s="1"/>
  <c r="H251" i="4"/>
  <c r="I251" i="4" s="1"/>
  <c r="H250" i="4"/>
  <c r="I250" i="4" s="1"/>
  <c r="H249" i="4"/>
  <c r="I249" i="4" s="1"/>
  <c r="H248" i="4"/>
  <c r="I248" i="4" s="1"/>
  <c r="H247" i="4"/>
  <c r="I247" i="4" s="1"/>
  <c r="H246" i="4"/>
  <c r="I246" i="4" s="1"/>
  <c r="H245" i="4"/>
  <c r="I245" i="4" s="1"/>
  <c r="H244" i="4"/>
  <c r="I244" i="4" s="1"/>
  <c r="H243" i="4"/>
  <c r="I243" i="4" s="1"/>
  <c r="H242" i="4"/>
  <c r="I242" i="4" s="1"/>
  <c r="H241" i="4"/>
  <c r="I241" i="4" s="1"/>
  <c r="H240" i="4"/>
  <c r="I240" i="4" s="1"/>
  <c r="H239" i="4"/>
  <c r="I239" i="4" s="1"/>
  <c r="H238" i="4"/>
  <c r="I238" i="4" s="1"/>
  <c r="H237" i="4"/>
  <c r="I237" i="4" s="1"/>
  <c r="H236" i="4"/>
  <c r="I236" i="4" s="1"/>
  <c r="H235" i="4"/>
  <c r="I235" i="4" s="1"/>
  <c r="H234" i="4"/>
  <c r="I234" i="4" s="1"/>
  <c r="H233" i="4"/>
  <c r="I233" i="4" s="1"/>
  <c r="H232" i="4"/>
  <c r="I232" i="4" s="1"/>
  <c r="H168" i="4"/>
  <c r="I168" i="4" s="1"/>
  <c r="H167" i="4"/>
  <c r="I167" i="4" s="1"/>
  <c r="H166" i="4"/>
  <c r="I166" i="4" s="1"/>
  <c r="H165" i="4"/>
  <c r="I165" i="4" s="1"/>
  <c r="H164" i="4"/>
  <c r="I164" i="4" s="1"/>
  <c r="H163" i="4"/>
  <c r="I163" i="4" s="1"/>
  <c r="H162" i="4"/>
  <c r="I162" i="4" s="1"/>
  <c r="H161" i="4"/>
  <c r="I161" i="4" s="1"/>
  <c r="H160" i="4"/>
  <c r="I160" i="4" s="1"/>
  <c r="H159" i="4"/>
  <c r="I159" i="4" s="1"/>
  <c r="H158" i="4"/>
  <c r="I158" i="4" s="1"/>
  <c r="H157" i="4"/>
  <c r="I157" i="4" s="1"/>
  <c r="H156" i="4"/>
  <c r="I156" i="4" s="1"/>
  <c r="H155" i="4"/>
  <c r="I155" i="4" s="1"/>
  <c r="H154" i="4"/>
  <c r="I154" i="4" s="1"/>
  <c r="H153" i="4"/>
  <c r="I153" i="4" s="1"/>
  <c r="H152" i="4"/>
  <c r="I152" i="4" s="1"/>
  <c r="H151" i="4"/>
  <c r="I151" i="4" s="1"/>
  <c r="H150" i="4"/>
  <c r="I150" i="4" s="1"/>
  <c r="H149" i="4"/>
  <c r="I149" i="4" s="1"/>
  <c r="H148" i="4"/>
  <c r="I148" i="4" s="1"/>
  <c r="H147" i="4"/>
  <c r="I147" i="4" s="1"/>
  <c r="H146" i="4"/>
  <c r="I146" i="4" s="1"/>
  <c r="H145" i="4"/>
  <c r="I145" i="4" s="1"/>
  <c r="H144" i="4"/>
  <c r="I144" i="4" s="1"/>
  <c r="H143" i="4"/>
  <c r="I143" i="4" s="1"/>
  <c r="H142" i="4"/>
  <c r="I142" i="4" s="1"/>
  <c r="H141" i="4"/>
  <c r="I141" i="4" s="1"/>
  <c r="H140" i="4"/>
  <c r="I140" i="4" s="1"/>
  <c r="H139" i="4"/>
  <c r="I139" i="4" s="1"/>
  <c r="H138" i="4"/>
  <c r="I138" i="4" s="1"/>
  <c r="L103" i="4"/>
  <c r="N103" i="4" s="1"/>
  <c r="P103" i="4" s="1"/>
  <c r="H103" i="4"/>
  <c r="I103" i="4" s="1"/>
  <c r="L102" i="4"/>
  <c r="N102" i="4" s="1"/>
  <c r="P102" i="4" s="1"/>
  <c r="H102" i="4"/>
  <c r="I102" i="4" s="1"/>
  <c r="L101" i="4"/>
  <c r="N101" i="4" s="1"/>
  <c r="P101" i="4" s="1"/>
  <c r="H101" i="4"/>
  <c r="I101" i="4" s="1"/>
  <c r="L100" i="4"/>
  <c r="M100" i="4" s="1"/>
  <c r="O100" i="4" s="1"/>
  <c r="H100" i="4"/>
  <c r="I100" i="4" s="1"/>
  <c r="L99" i="4"/>
  <c r="N99" i="4" s="1"/>
  <c r="P99" i="4" s="1"/>
  <c r="H99" i="4"/>
  <c r="I99" i="4" s="1"/>
  <c r="L89" i="4"/>
  <c r="N89" i="4" s="1"/>
  <c r="P89" i="4" s="1"/>
  <c r="H89" i="4"/>
  <c r="I89" i="4" s="1"/>
  <c r="L88" i="4"/>
  <c r="N88" i="4" s="1"/>
  <c r="P88" i="4" s="1"/>
  <c r="H88" i="4"/>
  <c r="I88" i="4" s="1"/>
  <c r="L87" i="4"/>
  <c r="N87" i="4" s="1"/>
  <c r="P87" i="4" s="1"/>
  <c r="H87" i="4"/>
  <c r="I87" i="4" s="1"/>
  <c r="L86" i="4"/>
  <c r="N86" i="4" s="1"/>
  <c r="P86" i="4" s="1"/>
  <c r="H86" i="4"/>
  <c r="I86" i="4" s="1"/>
  <c r="L85" i="4"/>
  <c r="N85" i="4" s="1"/>
  <c r="P85" i="4" s="1"/>
  <c r="H85" i="4"/>
  <c r="I85" i="4" s="1"/>
  <c r="L84" i="4"/>
  <c r="N84" i="4" s="1"/>
  <c r="P84" i="4" s="1"/>
  <c r="H84" i="4"/>
  <c r="I84" i="4" s="1"/>
  <c r="L83" i="4"/>
  <c r="N83" i="4" s="1"/>
  <c r="P83" i="4" s="1"/>
  <c r="H83" i="4"/>
  <c r="I83" i="4" s="1"/>
  <c r="L82" i="4"/>
  <c r="N82" i="4" s="1"/>
  <c r="P82" i="4" s="1"/>
  <c r="H82" i="4"/>
  <c r="I82" i="4" s="1"/>
  <c r="L81" i="4"/>
  <c r="N81" i="4" s="1"/>
  <c r="P81" i="4" s="1"/>
  <c r="H81" i="4"/>
  <c r="I81" i="4" s="1"/>
  <c r="L80" i="4"/>
  <c r="N80" i="4" s="1"/>
  <c r="P80" i="4" s="1"/>
  <c r="H80" i="4"/>
  <c r="I80" i="4" s="1"/>
  <c r="L79" i="4"/>
  <c r="M79" i="4" s="1"/>
  <c r="O79" i="4" s="1"/>
  <c r="H79" i="4"/>
  <c r="I79" i="4" s="1"/>
  <c r="L78" i="4"/>
  <c r="N78" i="4" s="1"/>
  <c r="P78" i="4" s="1"/>
  <c r="H78" i="4"/>
  <c r="I78" i="4" s="1"/>
  <c r="L77" i="4"/>
  <c r="N77" i="4" s="1"/>
  <c r="P77" i="4" s="1"/>
  <c r="H77" i="4"/>
  <c r="I77" i="4" s="1"/>
  <c r="L76" i="4"/>
  <c r="M76" i="4" s="1"/>
  <c r="O76" i="4" s="1"/>
  <c r="H76" i="4"/>
  <c r="I76" i="4" s="1"/>
  <c r="L75" i="4"/>
  <c r="M75" i="4" s="1"/>
  <c r="O75" i="4" s="1"/>
  <c r="H75" i="4"/>
  <c r="I75" i="4" s="1"/>
  <c r="L74" i="4"/>
  <c r="N74" i="4" s="1"/>
  <c r="P74" i="4" s="1"/>
  <c r="H74" i="4"/>
  <c r="I74" i="4" s="1"/>
  <c r="L33" i="4"/>
  <c r="L34" i="4"/>
  <c r="L35" i="4"/>
  <c r="L36" i="4"/>
  <c r="L37" i="4"/>
  <c r="L38" i="4"/>
  <c r="L39" i="4"/>
  <c r="N39" i="4" s="1"/>
  <c r="P39" i="4" s="1"/>
  <c r="L40" i="4"/>
  <c r="N40" i="4" s="1"/>
  <c r="P40" i="4" s="1"/>
  <c r="L41" i="4"/>
  <c r="L42" i="4"/>
  <c r="N42" i="4" s="1"/>
  <c r="P42" i="4" s="1"/>
  <c r="L43" i="4"/>
  <c r="M43" i="4" s="1"/>
  <c r="O43" i="4" s="1"/>
  <c r="L44" i="4"/>
  <c r="M44" i="4" s="1"/>
  <c r="O44" i="4" s="1"/>
  <c r="L45" i="4"/>
  <c r="N45" i="4" s="1"/>
  <c r="P45" i="4" s="1"/>
  <c r="L46" i="4"/>
  <c r="M46" i="4" s="1"/>
  <c r="O46" i="4" s="1"/>
  <c r="L47" i="4"/>
  <c r="M47" i="4" s="1"/>
  <c r="O47" i="4" s="1"/>
  <c r="L48" i="4"/>
  <c r="N48" i="4" s="1"/>
  <c r="P48" i="4" s="1"/>
  <c r="L49" i="4"/>
  <c r="N49" i="4" s="1"/>
  <c r="P49" i="4" s="1"/>
  <c r="L50" i="4"/>
  <c r="N50" i="4" s="1"/>
  <c r="P50" i="4" s="1"/>
  <c r="L51" i="4"/>
  <c r="N51" i="4" s="1"/>
  <c r="P51" i="4" s="1"/>
  <c r="L52" i="4"/>
  <c r="M52" i="4" s="1"/>
  <c r="O52" i="4" s="1"/>
  <c r="L53" i="4"/>
  <c r="N53" i="4" s="1"/>
  <c r="P53" i="4" s="1"/>
  <c r="L54" i="4"/>
  <c r="N54" i="4" s="1"/>
  <c r="P54" i="4" s="1"/>
  <c r="L55" i="4"/>
  <c r="L56" i="4"/>
  <c r="L57" i="4"/>
  <c r="L58" i="4"/>
  <c r="L59" i="4"/>
  <c r="L60" i="4"/>
  <c r="L61" i="4"/>
  <c r="L62" i="4"/>
  <c r="L63" i="4"/>
  <c r="L64" i="4"/>
  <c r="L65" i="4"/>
  <c r="M65" i="4" s="1"/>
  <c r="O65" i="4" s="1"/>
  <c r="L66" i="4"/>
  <c r="N66" i="4" s="1"/>
  <c r="P66" i="4" s="1"/>
  <c r="L67" i="4"/>
  <c r="N67" i="4" s="1"/>
  <c r="P67" i="4" s="1"/>
  <c r="L68" i="4"/>
  <c r="N68" i="4" s="1"/>
  <c r="P68" i="4" s="1"/>
  <c r="L69" i="4"/>
  <c r="N69" i="4" s="1"/>
  <c r="P69" i="4" s="1"/>
  <c r="L70" i="4"/>
  <c r="L71" i="4"/>
  <c r="L72" i="4"/>
  <c r="L73" i="4"/>
  <c r="L104" i="4"/>
  <c r="L105" i="4"/>
  <c r="L106" i="4"/>
  <c r="L107" i="4"/>
  <c r="L108" i="4"/>
  <c r="L22" i="4"/>
  <c r="L23" i="4"/>
  <c r="L24" i="4"/>
  <c r="L25" i="4"/>
  <c r="L26" i="4"/>
  <c r="L27" i="4"/>
  <c r="L28" i="4"/>
  <c r="L29" i="4"/>
  <c r="L30" i="4"/>
  <c r="L31" i="4"/>
  <c r="L32" i="4"/>
  <c r="L21" i="4"/>
  <c r="N16" i="33"/>
  <c r="N30" i="33" s="1"/>
  <c r="M16" i="33"/>
  <c r="M30" i="33" s="1"/>
  <c r="L16" i="33"/>
  <c r="L30" i="33" s="1"/>
  <c r="K16" i="33"/>
  <c r="K30" i="33" s="1"/>
  <c r="J16" i="33"/>
  <c r="I16" i="33"/>
  <c r="I30" i="33" s="1"/>
  <c r="H16" i="33"/>
  <c r="H30" i="33" s="1"/>
  <c r="G16" i="33"/>
  <c r="F16" i="33"/>
  <c r="F30" i="33" s="1"/>
  <c r="E16" i="33"/>
  <c r="D16" i="33"/>
  <c r="C16" i="33"/>
  <c r="N16" i="32"/>
  <c r="N30" i="32" s="1"/>
  <c r="M16" i="32"/>
  <c r="M30" i="32" s="1"/>
  <c r="L16" i="32"/>
  <c r="L30" i="32" s="1"/>
  <c r="K16" i="32"/>
  <c r="K30" i="32" s="1"/>
  <c r="J16" i="32"/>
  <c r="J30" i="32" s="1"/>
  <c r="I16" i="32"/>
  <c r="I30" i="32" s="1"/>
  <c r="H16" i="32"/>
  <c r="H30" i="32" s="1"/>
  <c r="G16" i="32"/>
  <c r="G30" i="32" s="1"/>
  <c r="F16" i="32"/>
  <c r="E16" i="32"/>
  <c r="D16" i="32"/>
  <c r="C16" i="32"/>
  <c r="N16" i="23"/>
  <c r="N30" i="23" s="1"/>
  <c r="M16" i="23"/>
  <c r="M30" i="23" s="1"/>
  <c r="L16" i="23"/>
  <c r="L30" i="23" s="1"/>
  <c r="K16" i="23"/>
  <c r="K30" i="23" s="1"/>
  <c r="J16" i="23"/>
  <c r="I16" i="23"/>
  <c r="I30" i="23" s="1"/>
  <c r="H16" i="23"/>
  <c r="H30" i="23" s="1"/>
  <c r="G16" i="23"/>
  <c r="G30" i="23" s="1"/>
  <c r="F16" i="23"/>
  <c r="E16" i="23"/>
  <c r="D16" i="23"/>
  <c r="C16" i="23"/>
  <c r="N16" i="22"/>
  <c r="N30" i="22" s="1"/>
  <c r="M16" i="22"/>
  <c r="M30" i="22" s="1"/>
  <c r="L16" i="22"/>
  <c r="L30" i="22" s="1"/>
  <c r="K16" i="22"/>
  <c r="K30" i="22" s="1"/>
  <c r="J16" i="22"/>
  <c r="J30" i="22" s="1"/>
  <c r="I16" i="22"/>
  <c r="I30" i="22" s="1"/>
  <c r="H16" i="22"/>
  <c r="H30" i="22" s="1"/>
  <c r="G16" i="22"/>
  <c r="G30" i="22" s="1"/>
  <c r="F16" i="22"/>
  <c r="F30" i="22" s="1"/>
  <c r="E16" i="22"/>
  <c r="D16" i="22"/>
  <c r="C16" i="22"/>
  <c r="N16" i="20"/>
  <c r="N30" i="20" s="1"/>
  <c r="M16" i="20"/>
  <c r="M30" i="20" s="1"/>
  <c r="L16" i="20"/>
  <c r="K16" i="20"/>
  <c r="K30" i="20" s="1"/>
  <c r="J16" i="20"/>
  <c r="J30" i="20" s="1"/>
  <c r="I16" i="20"/>
  <c r="I30" i="20" s="1"/>
  <c r="H16" i="20"/>
  <c r="H30" i="20" s="1"/>
  <c r="G16" i="20"/>
  <c r="G30" i="20" s="1"/>
  <c r="F16" i="20"/>
  <c r="F30" i="20" s="1"/>
  <c r="E16" i="20"/>
  <c r="D16" i="20"/>
  <c r="C16" i="20"/>
  <c r="N16" i="21"/>
  <c r="N30" i="21" s="1"/>
  <c r="M16" i="21"/>
  <c r="M30" i="21" s="1"/>
  <c r="L16" i="21"/>
  <c r="L30" i="21" s="1"/>
  <c r="K16" i="21"/>
  <c r="K30" i="21" s="1"/>
  <c r="J16" i="21"/>
  <c r="J30" i="21" s="1"/>
  <c r="I16" i="21"/>
  <c r="I30" i="21" s="1"/>
  <c r="H16" i="21"/>
  <c r="H30" i="21" s="1"/>
  <c r="G16" i="21"/>
  <c r="G30" i="21" s="1"/>
  <c r="F16" i="21"/>
  <c r="F30" i="21" s="1"/>
  <c r="E16" i="21"/>
  <c r="E30" i="21" s="1"/>
  <c r="D16" i="21"/>
  <c r="D30" i="21" s="1"/>
  <c r="C16" i="21"/>
  <c r="N16" i="19"/>
  <c r="N30" i="19" s="1"/>
  <c r="M16" i="19"/>
  <c r="M30" i="19" s="1"/>
  <c r="L16" i="19"/>
  <c r="K16" i="19"/>
  <c r="K30" i="19" s="1"/>
  <c r="J16" i="19"/>
  <c r="J30" i="19" s="1"/>
  <c r="I16" i="19"/>
  <c r="I30" i="19" s="1"/>
  <c r="H16" i="19"/>
  <c r="H30" i="19" s="1"/>
  <c r="G16" i="19"/>
  <c r="G30" i="19" s="1"/>
  <c r="F16" i="19"/>
  <c r="E16" i="19"/>
  <c r="D16" i="19"/>
  <c r="C16" i="19"/>
  <c r="C30" i="19" s="1"/>
  <c r="I16" i="12"/>
  <c r="I16" i="11"/>
  <c r="I16" i="10"/>
  <c r="N16" i="13"/>
  <c r="M16" i="13"/>
  <c r="L16" i="13"/>
  <c r="K16" i="13"/>
  <c r="J16" i="13"/>
  <c r="I16" i="13"/>
  <c r="I30" i="13" s="1"/>
  <c r="H16" i="13"/>
  <c r="H30" i="13" s="1"/>
  <c r="G16" i="13"/>
  <c r="G30" i="13" s="1"/>
  <c r="F16" i="13"/>
  <c r="E16" i="13"/>
  <c r="D16" i="13"/>
  <c r="C16" i="13"/>
  <c r="M83" i="1"/>
  <c r="AN83" i="1" s="1"/>
  <c r="L83" i="1"/>
  <c r="AM83" i="1" s="1"/>
  <c r="M95" i="1"/>
  <c r="AN95" i="1" s="1"/>
  <c r="L95" i="1"/>
  <c r="AM95" i="1" s="1"/>
  <c r="M107" i="1"/>
  <c r="AN107" i="1" s="1"/>
  <c r="L107" i="1"/>
  <c r="AM107" i="1" s="1"/>
  <c r="M119" i="1"/>
  <c r="AN119" i="1" s="1"/>
  <c r="L119" i="1"/>
  <c r="AM119" i="1" s="1"/>
  <c r="M131" i="1"/>
  <c r="AN131" i="1" s="1"/>
  <c r="L131" i="1"/>
  <c r="AM131" i="1" s="1"/>
  <c r="M143" i="1"/>
  <c r="AN143" i="1" s="1"/>
  <c r="L143" i="1"/>
  <c r="AM143" i="1" s="1"/>
  <c r="M155" i="1"/>
  <c r="AN155" i="1" s="1"/>
  <c r="L155" i="1"/>
  <c r="AM155" i="1" s="1"/>
  <c r="M71" i="1"/>
  <c r="AN71" i="1" s="1"/>
  <c r="L71" i="1"/>
  <c r="AP71" i="1" s="1"/>
  <c r="AO750" i="1"/>
  <c r="AP750" i="1" s="1"/>
  <c r="AO749" i="1"/>
  <c r="AP749" i="1" s="1"/>
  <c r="AP777" i="1"/>
  <c r="AK777" i="1"/>
  <c r="N777" i="1"/>
  <c r="AQ777" i="1" s="1"/>
  <c r="AP776" i="1"/>
  <c r="AK776" i="1"/>
  <c r="N776" i="1"/>
  <c r="AP775" i="1"/>
  <c r="AK775" i="1"/>
  <c r="N775" i="1"/>
  <c r="AQ775" i="1" s="1"/>
  <c r="AP774" i="1"/>
  <c r="AK774" i="1"/>
  <c r="N774" i="1"/>
  <c r="AQ774" i="1" s="1"/>
  <c r="AP781" i="1"/>
  <c r="AK781" i="1"/>
  <c r="N781" i="1"/>
  <c r="AQ781" i="1" s="1"/>
  <c r="AP780" i="1"/>
  <c r="AK780" i="1"/>
  <c r="N780" i="1"/>
  <c r="AP779" i="1"/>
  <c r="AK779" i="1"/>
  <c r="N779" i="1"/>
  <c r="AQ779" i="1" s="1"/>
  <c r="AP778" i="1"/>
  <c r="AK778" i="1"/>
  <c r="N778" i="1"/>
  <c r="AQ778" i="1" s="1"/>
  <c r="AP773" i="1"/>
  <c r="AK773" i="1"/>
  <c r="N773" i="1"/>
  <c r="AP772" i="1"/>
  <c r="AK772" i="1"/>
  <c r="N772" i="1"/>
  <c r="AQ772" i="1" s="1"/>
  <c r="AP771" i="1"/>
  <c r="AK771" i="1"/>
  <c r="N771" i="1"/>
  <c r="AQ771" i="1" s="1"/>
  <c r="AP770" i="1"/>
  <c r="AK770" i="1"/>
  <c r="N770" i="1"/>
  <c r="AQ770" i="1" s="1"/>
  <c r="AP769" i="1"/>
  <c r="AK769" i="1"/>
  <c r="N769" i="1"/>
  <c r="AP768" i="1"/>
  <c r="AK768" i="1"/>
  <c r="N768" i="1"/>
  <c r="AQ768" i="1" s="1"/>
  <c r="AP767" i="1"/>
  <c r="AK767" i="1"/>
  <c r="N767" i="1"/>
  <c r="AQ767" i="1" s="1"/>
  <c r="AP766" i="1"/>
  <c r="AK766" i="1"/>
  <c r="N766" i="1"/>
  <c r="AP765" i="1"/>
  <c r="AK765" i="1"/>
  <c r="N765" i="1"/>
  <c r="AQ765" i="1" s="1"/>
  <c r="AP764" i="1"/>
  <c r="AK764" i="1"/>
  <c r="N764" i="1"/>
  <c r="AQ764" i="1" s="1"/>
  <c r="G752" i="1"/>
  <c r="B752" i="1"/>
  <c r="G751" i="1"/>
  <c r="B751" i="1"/>
  <c r="G754" i="1"/>
  <c r="B754" i="1"/>
  <c r="G753" i="1"/>
  <c r="B753" i="1"/>
  <c r="G750" i="1"/>
  <c r="B750" i="1"/>
  <c r="G749" i="1"/>
  <c r="B749" i="1"/>
  <c r="G748" i="1"/>
  <c r="B748" i="1"/>
  <c r="G747" i="1"/>
  <c r="B747" i="1"/>
  <c r="G746" i="1"/>
  <c r="B746" i="1"/>
  <c r="G745" i="1"/>
  <c r="B745" i="1"/>
  <c r="G744" i="1"/>
  <c r="B744" i="1"/>
  <c r="G743" i="1"/>
  <c r="B743" i="1"/>
  <c r="G742" i="1"/>
  <c r="B742" i="1"/>
  <c r="G741" i="1"/>
  <c r="B741" i="1"/>
  <c r="G740" i="1"/>
  <c r="B740" i="1"/>
  <c r="B739" i="1"/>
  <c r="B738" i="1"/>
  <c r="B737" i="1"/>
  <c r="B736" i="1"/>
  <c r="B735" i="1"/>
  <c r="B734" i="1"/>
  <c r="B733" i="1"/>
  <c r="B732" i="1"/>
  <c r="B731" i="1"/>
  <c r="AQ706" i="1"/>
  <c r="AP706" i="1"/>
  <c r="AK706" i="1"/>
  <c r="N706" i="1"/>
  <c r="AQ705" i="1"/>
  <c r="AP705" i="1"/>
  <c r="AK705" i="1"/>
  <c r="N705" i="1"/>
  <c r="AQ704" i="1"/>
  <c r="AP704" i="1"/>
  <c r="AK704" i="1"/>
  <c r="N704" i="1"/>
  <c r="AQ703" i="1"/>
  <c r="AP703" i="1"/>
  <c r="AK703" i="1"/>
  <c r="N703" i="1"/>
  <c r="AQ702" i="1"/>
  <c r="AP702" i="1"/>
  <c r="AK702" i="1"/>
  <c r="N702" i="1"/>
  <c r="AQ701" i="1"/>
  <c r="AP701" i="1"/>
  <c r="AK701" i="1"/>
  <c r="N701" i="1"/>
  <c r="AQ700" i="1"/>
  <c r="AP700" i="1"/>
  <c r="AK700" i="1"/>
  <c r="N700" i="1"/>
  <c r="AQ699" i="1"/>
  <c r="AP699" i="1"/>
  <c r="AK699" i="1"/>
  <c r="N699" i="1"/>
  <c r="AQ698" i="1"/>
  <c r="AP698" i="1"/>
  <c r="AK698" i="1"/>
  <c r="N698" i="1"/>
  <c r="AQ697" i="1"/>
  <c r="AP697" i="1"/>
  <c r="AK697" i="1"/>
  <c r="N697" i="1"/>
  <c r="AQ715" i="1"/>
  <c r="AP715" i="1"/>
  <c r="AK715" i="1"/>
  <c r="N715" i="1"/>
  <c r="AQ714" i="1"/>
  <c r="AP714" i="1"/>
  <c r="AK714" i="1"/>
  <c r="N714" i="1"/>
  <c r="AQ713" i="1"/>
  <c r="AP713" i="1"/>
  <c r="AK713" i="1"/>
  <c r="N713" i="1"/>
  <c r="AQ712" i="1"/>
  <c r="AP712" i="1"/>
  <c r="AK712" i="1"/>
  <c r="N712" i="1"/>
  <c r="AQ711" i="1"/>
  <c r="AP711" i="1"/>
  <c r="AK711" i="1"/>
  <c r="N711" i="1"/>
  <c r="AQ710" i="1"/>
  <c r="AP710" i="1"/>
  <c r="AK710" i="1"/>
  <c r="N710" i="1"/>
  <c r="AQ709" i="1"/>
  <c r="AP709" i="1"/>
  <c r="AK709" i="1"/>
  <c r="N709" i="1"/>
  <c r="AQ708" i="1"/>
  <c r="AP708" i="1"/>
  <c r="AK708" i="1"/>
  <c r="N708" i="1"/>
  <c r="AQ707" i="1"/>
  <c r="AP707" i="1"/>
  <c r="AK707" i="1"/>
  <c r="N707" i="1"/>
  <c r="AQ696" i="1"/>
  <c r="AP696" i="1"/>
  <c r="AK696" i="1"/>
  <c r="N696" i="1"/>
  <c r="AQ689" i="1"/>
  <c r="AP689" i="1"/>
  <c r="AK689" i="1"/>
  <c r="N689" i="1"/>
  <c r="AQ688" i="1"/>
  <c r="AP688" i="1"/>
  <c r="AK688" i="1"/>
  <c r="N688" i="1"/>
  <c r="AQ687" i="1"/>
  <c r="AP687" i="1"/>
  <c r="AK687" i="1"/>
  <c r="N687" i="1"/>
  <c r="AQ686" i="1"/>
  <c r="AP686" i="1"/>
  <c r="AK686" i="1"/>
  <c r="N686" i="1"/>
  <c r="AQ685" i="1"/>
  <c r="AP685" i="1"/>
  <c r="AK685" i="1"/>
  <c r="N685" i="1"/>
  <c r="AQ684" i="1"/>
  <c r="AP684" i="1"/>
  <c r="AK684" i="1"/>
  <c r="N684" i="1"/>
  <c r="AQ683" i="1"/>
  <c r="AP683" i="1"/>
  <c r="AK683" i="1"/>
  <c r="N683" i="1"/>
  <c r="AQ682" i="1"/>
  <c r="AP682" i="1"/>
  <c r="AK682" i="1"/>
  <c r="N682" i="1"/>
  <c r="AQ681" i="1"/>
  <c r="AP681" i="1"/>
  <c r="AK681" i="1"/>
  <c r="N681" i="1"/>
  <c r="AQ680" i="1"/>
  <c r="AP680" i="1"/>
  <c r="AK680" i="1"/>
  <c r="N680" i="1"/>
  <c r="AQ678" i="1"/>
  <c r="AP678" i="1"/>
  <c r="AK678" i="1"/>
  <c r="N678" i="1"/>
  <c r="AQ677" i="1"/>
  <c r="AP677" i="1"/>
  <c r="AK677" i="1"/>
  <c r="N677" i="1"/>
  <c r="AQ676" i="1"/>
  <c r="AP676" i="1"/>
  <c r="AK676" i="1"/>
  <c r="N676" i="1"/>
  <c r="AQ675" i="1"/>
  <c r="AP675" i="1"/>
  <c r="AK675" i="1"/>
  <c r="N675" i="1"/>
  <c r="AQ674" i="1"/>
  <c r="AP674" i="1"/>
  <c r="AK674" i="1"/>
  <c r="N674" i="1"/>
  <c r="AQ673" i="1"/>
  <c r="AP673" i="1"/>
  <c r="AK673" i="1"/>
  <c r="N673" i="1"/>
  <c r="AQ672" i="1"/>
  <c r="AP672" i="1"/>
  <c r="AK672" i="1"/>
  <c r="N672" i="1"/>
  <c r="AQ671" i="1"/>
  <c r="AP671" i="1"/>
  <c r="AK671" i="1"/>
  <c r="N671" i="1"/>
  <c r="AQ670" i="1"/>
  <c r="AP670" i="1"/>
  <c r="AK670" i="1"/>
  <c r="N670" i="1"/>
  <c r="AQ669" i="1"/>
  <c r="AP669" i="1"/>
  <c r="AK669" i="1"/>
  <c r="N669" i="1"/>
  <c r="AQ647" i="1"/>
  <c r="AP647" i="1"/>
  <c r="AK647" i="1"/>
  <c r="N647" i="1"/>
  <c r="AQ646" i="1"/>
  <c r="AP646" i="1"/>
  <c r="AK646" i="1"/>
  <c r="N646" i="1"/>
  <c r="AQ645" i="1"/>
  <c r="AP645" i="1"/>
  <c r="AK645" i="1"/>
  <c r="N645" i="1"/>
  <c r="AQ644" i="1"/>
  <c r="AP644" i="1"/>
  <c r="AK644" i="1"/>
  <c r="N644" i="1"/>
  <c r="AQ643" i="1"/>
  <c r="AP643" i="1"/>
  <c r="AK643" i="1"/>
  <c r="N643" i="1"/>
  <c r="AQ642" i="1"/>
  <c r="AP642" i="1"/>
  <c r="AK642" i="1"/>
  <c r="N642" i="1"/>
  <c r="AQ641" i="1"/>
  <c r="AP641" i="1"/>
  <c r="AK641" i="1"/>
  <c r="N641" i="1"/>
  <c r="AQ640" i="1"/>
  <c r="AP640" i="1"/>
  <c r="AK640" i="1"/>
  <c r="N640" i="1"/>
  <c r="AQ639" i="1"/>
  <c r="AP639" i="1"/>
  <c r="AK639" i="1"/>
  <c r="N639" i="1"/>
  <c r="AQ638" i="1"/>
  <c r="AP638" i="1"/>
  <c r="AK638" i="1"/>
  <c r="N638" i="1"/>
  <c r="AQ637" i="1"/>
  <c r="AP637" i="1"/>
  <c r="AK637" i="1"/>
  <c r="N637" i="1"/>
  <c r="AQ636" i="1"/>
  <c r="AP636" i="1"/>
  <c r="AK636" i="1"/>
  <c r="N636" i="1"/>
  <c r="AQ635" i="1"/>
  <c r="AP635" i="1"/>
  <c r="AK635" i="1"/>
  <c r="N635" i="1"/>
  <c r="AQ634" i="1"/>
  <c r="AP634" i="1"/>
  <c r="AK634" i="1"/>
  <c r="N634" i="1"/>
  <c r="AQ633" i="1"/>
  <c r="AP633" i="1"/>
  <c r="AK633" i="1"/>
  <c r="N633" i="1"/>
  <c r="AQ632" i="1"/>
  <c r="AP632" i="1"/>
  <c r="AK632" i="1"/>
  <c r="N632" i="1"/>
  <c r="AQ631" i="1"/>
  <c r="AP631" i="1"/>
  <c r="AK631" i="1"/>
  <c r="N631" i="1"/>
  <c r="AQ630" i="1"/>
  <c r="AP630" i="1"/>
  <c r="AK630" i="1"/>
  <c r="N630" i="1"/>
  <c r="AQ629" i="1"/>
  <c r="AP629" i="1"/>
  <c r="AK629" i="1"/>
  <c r="N629" i="1"/>
  <c r="AQ628" i="1"/>
  <c r="AP628" i="1"/>
  <c r="AK628" i="1"/>
  <c r="N628" i="1"/>
  <c r="H1164" i="4"/>
  <c r="I1164" i="4" s="1"/>
  <c r="H1163" i="4"/>
  <c r="I1163" i="4" s="1"/>
  <c r="H1162" i="4"/>
  <c r="I1162" i="4" s="1"/>
  <c r="H1161" i="4"/>
  <c r="I1161" i="4" s="1"/>
  <c r="H1160" i="4"/>
  <c r="I1160" i="4" s="1"/>
  <c r="H1159" i="4"/>
  <c r="I1159" i="4" s="1"/>
  <c r="H1158" i="4"/>
  <c r="I1158" i="4" s="1"/>
  <c r="H1157" i="4"/>
  <c r="I1157" i="4" s="1"/>
  <c r="H1156" i="4"/>
  <c r="I1156" i="4" s="1"/>
  <c r="H1155" i="4"/>
  <c r="I1155" i="4" s="1"/>
  <c r="H1154" i="4"/>
  <c r="I1154" i="4" s="1"/>
  <c r="H1153" i="4"/>
  <c r="I1153" i="4" s="1"/>
  <c r="H1152" i="4"/>
  <c r="I1152" i="4" s="1"/>
  <c r="H1151" i="4"/>
  <c r="I1151" i="4" s="1"/>
  <c r="H1150" i="4"/>
  <c r="I1150" i="4" s="1"/>
  <c r="H1118" i="4"/>
  <c r="I1118" i="4" s="1"/>
  <c r="H1117" i="4"/>
  <c r="I1117" i="4" s="1"/>
  <c r="H1116" i="4"/>
  <c r="I1116" i="4" s="1"/>
  <c r="H1115" i="4"/>
  <c r="I1115" i="4" s="1"/>
  <c r="H1114" i="4"/>
  <c r="I1114" i="4" s="1"/>
  <c r="H1113" i="4"/>
  <c r="I1113" i="4" s="1"/>
  <c r="H1112" i="4"/>
  <c r="I1112" i="4" s="1"/>
  <c r="H1111" i="4"/>
  <c r="I1111" i="4" s="1"/>
  <c r="H1110" i="4"/>
  <c r="I1110" i="4" s="1"/>
  <c r="H1109" i="4"/>
  <c r="I1109" i="4" s="1"/>
  <c r="H1108" i="4"/>
  <c r="I1108" i="4" s="1"/>
  <c r="H1107" i="4"/>
  <c r="I1107" i="4" s="1"/>
  <c r="H1106" i="4"/>
  <c r="I1106" i="4" s="1"/>
  <c r="H1105" i="4"/>
  <c r="I1105" i="4" s="1"/>
  <c r="H1104" i="4"/>
  <c r="I1104" i="4" s="1"/>
  <c r="H1103" i="4"/>
  <c r="I1103" i="4" s="1"/>
  <c r="H1102" i="4"/>
  <c r="I1102" i="4" s="1"/>
  <c r="H1101" i="4"/>
  <c r="I1101" i="4" s="1"/>
  <c r="H1100" i="4"/>
  <c r="I1100" i="4" s="1"/>
  <c r="H1099" i="4"/>
  <c r="I1099" i="4" s="1"/>
  <c r="H1098" i="4"/>
  <c r="I1098" i="4" s="1"/>
  <c r="H1097" i="4"/>
  <c r="I1097" i="4" s="1"/>
  <c r="H1096" i="4"/>
  <c r="I1096" i="4" s="1"/>
  <c r="H1095" i="4"/>
  <c r="I1095" i="4" s="1"/>
  <c r="H1094" i="4"/>
  <c r="I1094" i="4" s="1"/>
  <c r="H1093" i="4"/>
  <c r="I1093" i="4" s="1"/>
  <c r="H1092" i="4"/>
  <c r="I1092" i="4" s="1"/>
  <c r="H1091" i="4"/>
  <c r="I1091" i="4" s="1"/>
  <c r="H1090" i="4"/>
  <c r="I1090" i="4" s="1"/>
  <c r="H1089" i="4"/>
  <c r="I1089" i="4" s="1"/>
  <c r="H1088" i="4"/>
  <c r="I1088" i="4" s="1"/>
  <c r="H1087" i="4"/>
  <c r="I1087" i="4" s="1"/>
  <c r="H1086" i="4"/>
  <c r="I1086" i="4" s="1"/>
  <c r="H1085" i="4"/>
  <c r="I1085" i="4" s="1"/>
  <c r="H1084" i="4"/>
  <c r="I1084" i="4" s="1"/>
  <c r="H1083" i="4"/>
  <c r="I1083" i="4" s="1"/>
  <c r="H1082" i="4"/>
  <c r="I1082" i="4" s="1"/>
  <c r="H1081" i="4"/>
  <c r="I1081" i="4" s="1"/>
  <c r="H1080" i="4"/>
  <c r="I1080" i="4" s="1"/>
  <c r="H1079" i="4"/>
  <c r="H1078" i="4"/>
  <c r="I1078" i="4" s="1"/>
  <c r="H1077" i="4"/>
  <c r="I1077" i="4" s="1"/>
  <c r="H1076" i="4"/>
  <c r="I1076" i="4" s="1"/>
  <c r="H1075" i="4"/>
  <c r="I1075" i="4" s="1"/>
  <c r="H1074" i="4"/>
  <c r="I1074" i="4" s="1"/>
  <c r="H1068" i="4"/>
  <c r="H1067" i="4"/>
  <c r="H1066" i="4"/>
  <c r="H1065" i="4"/>
  <c r="H1064" i="4"/>
  <c r="H1063" i="4"/>
  <c r="H1062" i="4"/>
  <c r="H1061" i="4"/>
  <c r="H1060" i="4"/>
  <c r="H1059" i="4"/>
  <c r="H1058" i="4"/>
  <c r="H1057" i="4"/>
  <c r="H1056" i="4"/>
  <c r="H1055" i="4"/>
  <c r="H1054" i="4"/>
  <c r="H1053" i="4"/>
  <c r="H1052" i="4"/>
  <c r="H1051" i="4"/>
  <c r="H1050" i="4"/>
  <c r="H1049" i="4"/>
  <c r="H1048" i="4"/>
  <c r="H1047" i="4"/>
  <c r="H1046" i="4"/>
  <c r="I1046" i="4" s="1"/>
  <c r="H1045" i="4"/>
  <c r="I1045" i="4" s="1"/>
  <c r="H1044" i="4"/>
  <c r="I1044" i="4" s="1"/>
  <c r="H1043" i="4"/>
  <c r="I1043" i="4" s="1"/>
  <c r="H1042" i="4"/>
  <c r="I1042" i="4" s="1"/>
  <c r="H1041" i="4"/>
  <c r="I1041" i="4" s="1"/>
  <c r="H1040" i="4"/>
  <c r="I1040" i="4" s="1"/>
  <c r="H1039" i="4"/>
  <c r="I1039" i="4" s="1"/>
  <c r="H1038" i="4"/>
  <c r="I1038" i="4" s="1"/>
  <c r="H1037" i="4"/>
  <c r="I1037" i="4" s="1"/>
  <c r="H1036" i="4"/>
  <c r="I1036" i="4" s="1"/>
  <c r="H1035" i="4"/>
  <c r="I1035" i="4" s="1"/>
  <c r="H1034" i="4"/>
  <c r="I1034" i="4" s="1"/>
  <c r="H1033" i="4"/>
  <c r="I1033" i="4" s="1"/>
  <c r="H1032" i="4"/>
  <c r="I1032" i="4" s="1"/>
  <c r="H1031" i="4"/>
  <c r="I1031" i="4" s="1"/>
  <c r="H1030" i="4"/>
  <c r="I1030" i="4" s="1"/>
  <c r="H1029" i="4"/>
  <c r="I1029" i="4" s="1"/>
  <c r="H1028" i="4"/>
  <c r="I1028" i="4" s="1"/>
  <c r="H1027" i="4"/>
  <c r="I1027" i="4" s="1"/>
  <c r="H1026" i="4"/>
  <c r="H1025" i="4"/>
  <c r="H1024" i="4"/>
  <c r="H1023" i="4"/>
  <c r="H1022" i="4"/>
  <c r="H1021" i="4"/>
  <c r="H1020" i="4"/>
  <c r="H988" i="4"/>
  <c r="H987" i="4"/>
  <c r="H986" i="4"/>
  <c r="H985" i="4"/>
  <c r="H984" i="4"/>
  <c r="H983" i="4"/>
  <c r="H982" i="4"/>
  <c r="H981" i="4"/>
  <c r="H980" i="4"/>
  <c r="H979" i="4"/>
  <c r="H978" i="4"/>
  <c r="H972" i="4"/>
  <c r="H971" i="4"/>
  <c r="H970" i="4"/>
  <c r="I970" i="4" s="1"/>
  <c r="H969" i="4"/>
  <c r="I969" i="4" s="1"/>
  <c r="H968" i="4"/>
  <c r="I968" i="4" s="1"/>
  <c r="H967" i="4"/>
  <c r="I967" i="4" s="1"/>
  <c r="H966" i="4"/>
  <c r="I966" i="4" s="1"/>
  <c r="H965" i="4"/>
  <c r="I965" i="4" s="1"/>
  <c r="H964" i="4"/>
  <c r="I964" i="4" s="1"/>
  <c r="H963" i="4"/>
  <c r="I963" i="4" s="1"/>
  <c r="H962" i="4"/>
  <c r="I962" i="4" s="1"/>
  <c r="H961" i="4"/>
  <c r="I961" i="4" s="1"/>
  <c r="H960" i="4"/>
  <c r="I960" i="4" s="1"/>
  <c r="H959" i="4"/>
  <c r="I959" i="4" s="1"/>
  <c r="H958" i="4"/>
  <c r="I958" i="4" s="1"/>
  <c r="H957" i="4"/>
  <c r="I957" i="4" s="1"/>
  <c r="H956" i="4"/>
  <c r="I956" i="4" s="1"/>
  <c r="H955" i="4"/>
  <c r="I955" i="4" s="1"/>
  <c r="H954" i="4"/>
  <c r="I954" i="4" s="1"/>
  <c r="H953" i="4"/>
  <c r="I953" i="4" s="1"/>
  <c r="H952" i="4"/>
  <c r="I952" i="4" s="1"/>
  <c r="H951" i="4"/>
  <c r="I951" i="4" s="1"/>
  <c r="H950" i="4"/>
  <c r="H949" i="4"/>
  <c r="H948" i="4"/>
  <c r="H947" i="4"/>
  <c r="H946" i="4"/>
  <c r="H945" i="4"/>
  <c r="H944" i="4"/>
  <c r="H943" i="4"/>
  <c r="H942" i="4"/>
  <c r="H941" i="4"/>
  <c r="H940" i="4"/>
  <c r="H939" i="4"/>
  <c r="H938" i="4"/>
  <c r="H937" i="4"/>
  <c r="H936" i="4"/>
  <c r="H935" i="4"/>
  <c r="H934" i="4"/>
  <c r="H933" i="4"/>
  <c r="H932" i="4"/>
  <c r="H931" i="4"/>
  <c r="H930" i="4"/>
  <c r="H929" i="4"/>
  <c r="H928" i="4"/>
  <c r="H927" i="4"/>
  <c r="H926" i="4"/>
  <c r="H925" i="4"/>
  <c r="H924" i="4"/>
  <c r="H923" i="4"/>
  <c r="H922" i="4"/>
  <c r="H921" i="4"/>
  <c r="H920" i="4"/>
  <c r="H919" i="4"/>
  <c r="H918" i="4"/>
  <c r="H917" i="4"/>
  <c r="H916" i="4"/>
  <c r="H915" i="4"/>
  <c r="H883" i="4"/>
  <c r="H882" i="4"/>
  <c r="H876" i="4"/>
  <c r="H875" i="4"/>
  <c r="H874" i="4"/>
  <c r="H873" i="4"/>
  <c r="H872" i="4"/>
  <c r="H871" i="4"/>
  <c r="H870" i="4"/>
  <c r="H869" i="4"/>
  <c r="H868" i="4"/>
  <c r="H867" i="4"/>
  <c r="H866" i="4"/>
  <c r="H865" i="4"/>
  <c r="H864" i="4"/>
  <c r="H863" i="4"/>
  <c r="H862" i="4"/>
  <c r="H861" i="4"/>
  <c r="H860" i="4"/>
  <c r="H859" i="4"/>
  <c r="H858" i="4"/>
  <c r="H826" i="4"/>
  <c r="H825" i="4"/>
  <c r="H824" i="4"/>
  <c r="H823" i="4"/>
  <c r="I823" i="4" s="1"/>
  <c r="H822" i="4"/>
  <c r="I822" i="4" s="1"/>
  <c r="H821" i="4"/>
  <c r="I821" i="4" s="1"/>
  <c r="H820" i="4"/>
  <c r="I820" i="4" s="1"/>
  <c r="H819" i="4"/>
  <c r="I819" i="4" s="1"/>
  <c r="H818" i="4"/>
  <c r="I818" i="4" s="1"/>
  <c r="H817" i="4"/>
  <c r="I817" i="4" s="1"/>
  <c r="H816" i="4"/>
  <c r="I816" i="4" s="1"/>
  <c r="H815" i="4"/>
  <c r="I815" i="4" s="1"/>
  <c r="H814" i="4"/>
  <c r="I814" i="4" s="1"/>
  <c r="H813" i="4"/>
  <c r="I813" i="4" s="1"/>
  <c r="H812" i="4"/>
  <c r="I812" i="4" s="1"/>
  <c r="H811" i="4"/>
  <c r="I811" i="4" s="1"/>
  <c r="H810" i="4"/>
  <c r="I810" i="4" s="1"/>
  <c r="H809" i="4"/>
  <c r="I809" i="4" s="1"/>
  <c r="H808" i="4"/>
  <c r="I808" i="4" s="1"/>
  <c r="H807" i="4"/>
  <c r="I807" i="4" s="1"/>
  <c r="H806" i="4"/>
  <c r="I806" i="4" s="1"/>
  <c r="H805" i="4"/>
  <c r="I805" i="4" s="1"/>
  <c r="H804" i="4"/>
  <c r="I804" i="4" s="1"/>
  <c r="H803" i="4"/>
  <c r="H802" i="4"/>
  <c r="H801" i="4"/>
  <c r="H800" i="4"/>
  <c r="H799" i="4"/>
  <c r="H798" i="4"/>
  <c r="H797" i="4"/>
  <c r="H796" i="4"/>
  <c r="H795" i="4"/>
  <c r="H794" i="4"/>
  <c r="H793" i="4"/>
  <c r="H792" i="4"/>
  <c r="H791" i="4"/>
  <c r="H790" i="4"/>
  <c r="H789" i="4"/>
  <c r="H788" i="4"/>
  <c r="H787" i="4"/>
  <c r="H786" i="4"/>
  <c r="H780" i="4"/>
  <c r="H779" i="4"/>
  <c r="H778" i="4"/>
  <c r="I778" i="4" s="1"/>
  <c r="H777" i="4"/>
  <c r="I777" i="4" s="1"/>
  <c r="H776" i="4"/>
  <c r="I776" i="4" s="1"/>
  <c r="H775" i="4"/>
  <c r="I775" i="4" s="1"/>
  <c r="H774" i="4"/>
  <c r="I774" i="4" s="1"/>
  <c r="H773" i="4"/>
  <c r="I773" i="4" s="1"/>
  <c r="H772" i="4"/>
  <c r="I772" i="4" s="1"/>
  <c r="H771" i="4"/>
  <c r="I771" i="4" s="1"/>
  <c r="H770" i="4"/>
  <c r="I770" i="4" s="1"/>
  <c r="H769" i="4"/>
  <c r="I769" i="4" s="1"/>
  <c r="H768" i="4"/>
  <c r="I768" i="4" s="1"/>
  <c r="H767" i="4"/>
  <c r="I767" i="4" s="1"/>
  <c r="H766" i="4"/>
  <c r="I766" i="4" s="1"/>
  <c r="H765" i="4"/>
  <c r="I765" i="4" s="1"/>
  <c r="H764" i="4"/>
  <c r="I764" i="4" s="1"/>
  <c r="H763" i="4"/>
  <c r="I763" i="4" s="1"/>
  <c r="H762" i="4"/>
  <c r="I762" i="4" s="1"/>
  <c r="H761" i="4"/>
  <c r="I761" i="4" s="1"/>
  <c r="H760" i="4"/>
  <c r="I760" i="4" s="1"/>
  <c r="H759" i="4"/>
  <c r="I759" i="4" s="1"/>
  <c r="H758" i="4"/>
  <c r="H757" i="4"/>
  <c r="H756" i="4"/>
  <c r="H755" i="4"/>
  <c r="H754" i="4"/>
  <c r="H753" i="4"/>
  <c r="H752" i="4"/>
  <c r="H751" i="4"/>
  <c r="H750" i="4"/>
  <c r="H749" i="4"/>
  <c r="H748" i="4"/>
  <c r="H747" i="4"/>
  <c r="H746" i="4"/>
  <c r="H745" i="4"/>
  <c r="H744" i="4"/>
  <c r="H743" i="4"/>
  <c r="H742" i="4"/>
  <c r="H741" i="4"/>
  <c r="H740" i="4"/>
  <c r="H739" i="4"/>
  <c r="H738" i="4"/>
  <c r="H737" i="4"/>
  <c r="H736" i="4"/>
  <c r="H735" i="4"/>
  <c r="H734" i="4"/>
  <c r="H733" i="4"/>
  <c r="H732" i="4"/>
  <c r="H731" i="4"/>
  <c r="H730" i="4"/>
  <c r="H729" i="4"/>
  <c r="H728" i="4"/>
  <c r="H727" i="4"/>
  <c r="H695" i="4"/>
  <c r="H694" i="4"/>
  <c r="H693" i="4"/>
  <c r="H692" i="4"/>
  <c r="H691" i="4"/>
  <c r="H690" i="4"/>
  <c r="H684" i="4"/>
  <c r="H683" i="4"/>
  <c r="H682" i="4"/>
  <c r="I682" i="4" s="1"/>
  <c r="H681" i="4"/>
  <c r="I681" i="4" s="1"/>
  <c r="H680" i="4"/>
  <c r="I680" i="4" s="1"/>
  <c r="H679" i="4"/>
  <c r="I679" i="4" s="1"/>
  <c r="H678" i="4"/>
  <c r="I678" i="4" s="1"/>
  <c r="H677" i="4"/>
  <c r="I677" i="4" s="1"/>
  <c r="H676" i="4"/>
  <c r="I676" i="4" s="1"/>
  <c r="H675" i="4"/>
  <c r="I675" i="4" s="1"/>
  <c r="H674" i="4"/>
  <c r="I674" i="4" s="1"/>
  <c r="H673" i="4"/>
  <c r="I673" i="4" s="1"/>
  <c r="H672" i="4"/>
  <c r="I672" i="4" s="1"/>
  <c r="H671" i="4"/>
  <c r="I671" i="4" s="1"/>
  <c r="H670" i="4"/>
  <c r="I670" i="4" s="1"/>
  <c r="H669" i="4"/>
  <c r="I669" i="4" s="1"/>
  <c r="H668" i="4"/>
  <c r="I668" i="4" s="1"/>
  <c r="H667" i="4"/>
  <c r="I667" i="4" s="1"/>
  <c r="H666" i="4"/>
  <c r="I666" i="4" s="1"/>
  <c r="H665" i="4"/>
  <c r="I665" i="4" s="1"/>
  <c r="H664" i="4"/>
  <c r="I664" i="4" s="1"/>
  <c r="H663" i="4"/>
  <c r="I663" i="4" s="1"/>
  <c r="H662" i="4"/>
  <c r="I662" i="4" s="1"/>
  <c r="H661" i="4"/>
  <c r="I661" i="4" s="1"/>
  <c r="H660" i="4"/>
  <c r="I660" i="4" s="1"/>
  <c r="H659" i="4"/>
  <c r="I659" i="4" s="1"/>
  <c r="H658" i="4"/>
  <c r="I658" i="4" s="1"/>
  <c r="H657" i="4"/>
  <c r="I657" i="4" s="1"/>
  <c r="H656" i="4"/>
  <c r="I656" i="4" s="1"/>
  <c r="H655" i="4"/>
  <c r="I655" i="4" s="1"/>
  <c r="H654" i="4"/>
  <c r="I654" i="4" s="1"/>
  <c r="H653" i="4"/>
  <c r="I653" i="4" s="1"/>
  <c r="H652" i="4"/>
  <c r="I652" i="4" s="1"/>
  <c r="H651" i="4"/>
  <c r="I651" i="4" s="1"/>
  <c r="H650" i="4"/>
  <c r="I650" i="4" s="1"/>
  <c r="H649" i="4"/>
  <c r="I649" i="4" s="1"/>
  <c r="H648" i="4"/>
  <c r="I648" i="4" s="1"/>
  <c r="H647" i="4"/>
  <c r="I647" i="4" s="1"/>
  <c r="H646" i="4"/>
  <c r="I646" i="4" s="1"/>
  <c r="H645" i="4"/>
  <c r="I645" i="4" s="1"/>
  <c r="H644" i="4"/>
  <c r="I644" i="4" s="1"/>
  <c r="H643" i="4"/>
  <c r="I643" i="4" s="1"/>
  <c r="H642" i="4"/>
  <c r="H641" i="4"/>
  <c r="H640" i="4"/>
  <c r="H639" i="4"/>
  <c r="H638" i="4"/>
  <c r="H637" i="4"/>
  <c r="H636" i="4"/>
  <c r="H635" i="4"/>
  <c r="H634" i="4"/>
  <c r="H633" i="4"/>
  <c r="H632" i="4"/>
  <c r="H631" i="4"/>
  <c r="H599" i="4"/>
  <c r="H598" i="4"/>
  <c r="H597" i="4"/>
  <c r="H596" i="4"/>
  <c r="H595" i="4"/>
  <c r="H594" i="4"/>
  <c r="H588" i="4"/>
  <c r="H587" i="4"/>
  <c r="H586" i="4"/>
  <c r="I586" i="4" s="1"/>
  <c r="H585" i="4"/>
  <c r="I585" i="4" s="1"/>
  <c r="H584" i="4"/>
  <c r="I584" i="4" s="1"/>
  <c r="H583" i="4"/>
  <c r="I583" i="4" s="1"/>
  <c r="H582" i="4"/>
  <c r="I582" i="4" s="1"/>
  <c r="H581" i="4"/>
  <c r="I581" i="4" s="1"/>
  <c r="H580" i="4"/>
  <c r="I580" i="4" s="1"/>
  <c r="H579" i="4"/>
  <c r="I579" i="4" s="1"/>
  <c r="H578" i="4"/>
  <c r="I578" i="4" s="1"/>
  <c r="H577" i="4"/>
  <c r="I577" i="4" s="1"/>
  <c r="H576" i="4"/>
  <c r="I576" i="4" s="1"/>
  <c r="H575" i="4"/>
  <c r="I575" i="4" s="1"/>
  <c r="H574" i="4"/>
  <c r="I574" i="4" s="1"/>
  <c r="H573" i="4"/>
  <c r="I573" i="4" s="1"/>
  <c r="H572" i="4"/>
  <c r="I572" i="4" s="1"/>
  <c r="H571" i="4"/>
  <c r="I571" i="4" s="1"/>
  <c r="H570" i="4"/>
  <c r="I570" i="4" s="1"/>
  <c r="H569" i="4"/>
  <c r="I569" i="4" s="1"/>
  <c r="H568" i="4"/>
  <c r="I568" i="4" s="1"/>
  <c r="H567" i="4"/>
  <c r="I567" i="4" s="1"/>
  <c r="H566" i="4"/>
  <c r="H565" i="4"/>
  <c r="H564" i="4"/>
  <c r="H563" i="4"/>
  <c r="H562" i="4"/>
  <c r="H561" i="4"/>
  <c r="H560" i="4"/>
  <c r="H559" i="4"/>
  <c r="H558" i="4"/>
  <c r="H557" i="4"/>
  <c r="H556" i="4"/>
  <c r="H555" i="4"/>
  <c r="H554" i="4"/>
  <c r="H553" i="4"/>
  <c r="H552" i="4"/>
  <c r="H551" i="4"/>
  <c r="H550" i="4"/>
  <c r="H549" i="4"/>
  <c r="H548" i="4"/>
  <c r="H516" i="4"/>
  <c r="H515" i="4"/>
  <c r="H514" i="4"/>
  <c r="H513" i="4"/>
  <c r="H512" i="4"/>
  <c r="H511" i="4"/>
  <c r="H510" i="4"/>
  <c r="H509" i="4"/>
  <c r="H508" i="4"/>
  <c r="H507" i="4"/>
  <c r="H506" i="4"/>
  <c r="H505" i="4"/>
  <c r="H504" i="4"/>
  <c r="H503" i="4"/>
  <c r="H502" i="4"/>
  <c r="H501" i="4"/>
  <c r="H500" i="4"/>
  <c r="H499" i="4"/>
  <c r="H498" i="4"/>
  <c r="H492" i="4"/>
  <c r="H491" i="4"/>
  <c r="H490" i="4"/>
  <c r="H489" i="4"/>
  <c r="I489" i="4" s="1"/>
  <c r="H488" i="4"/>
  <c r="I488" i="4" s="1"/>
  <c r="H487" i="4"/>
  <c r="I487" i="4" s="1"/>
  <c r="H486" i="4"/>
  <c r="I486" i="4" s="1"/>
  <c r="H485" i="4"/>
  <c r="I485" i="4" s="1"/>
  <c r="H453" i="4"/>
  <c r="I453" i="4" s="1"/>
  <c r="H452" i="4"/>
  <c r="I452" i="4" s="1"/>
  <c r="H451" i="4"/>
  <c r="I451" i="4" s="1"/>
  <c r="H450" i="4"/>
  <c r="I450" i="4" s="1"/>
  <c r="H449" i="4"/>
  <c r="I449" i="4" s="1"/>
  <c r="H448" i="4"/>
  <c r="I448" i="4" s="1"/>
  <c r="H447" i="4"/>
  <c r="I447" i="4" s="1"/>
  <c r="H446" i="4"/>
  <c r="I446" i="4" s="1"/>
  <c r="H445" i="4"/>
  <c r="I445" i="4" s="1"/>
  <c r="H444" i="4"/>
  <c r="I444" i="4" s="1"/>
  <c r="H443" i="4"/>
  <c r="I443" i="4" s="1"/>
  <c r="H442" i="4"/>
  <c r="I442" i="4" s="1"/>
  <c r="H441" i="4"/>
  <c r="I441" i="4" s="1"/>
  <c r="H440" i="4"/>
  <c r="I440" i="4" s="1"/>
  <c r="H439" i="4"/>
  <c r="I439" i="4" s="1"/>
  <c r="H438" i="4"/>
  <c r="H437" i="4"/>
  <c r="H436" i="4"/>
  <c r="H435" i="4"/>
  <c r="H434" i="4"/>
  <c r="H433" i="4"/>
  <c r="H432" i="4"/>
  <c r="H431" i="4"/>
  <c r="H430" i="4"/>
  <c r="H429" i="4"/>
  <c r="H428" i="4"/>
  <c r="H427" i="4"/>
  <c r="H426" i="4"/>
  <c r="H425" i="4"/>
  <c r="H424" i="4"/>
  <c r="H423" i="4"/>
  <c r="H422" i="4"/>
  <c r="H421" i="4"/>
  <c r="H420" i="4"/>
  <c r="H419" i="4"/>
  <c r="H418" i="4"/>
  <c r="H417" i="4"/>
  <c r="H416" i="4"/>
  <c r="H415" i="4"/>
  <c r="H414" i="4"/>
  <c r="H413" i="4"/>
  <c r="H412" i="4"/>
  <c r="H411" i="4"/>
  <c r="H410" i="4"/>
  <c r="H409" i="4"/>
  <c r="H408" i="4"/>
  <c r="H407" i="4"/>
  <c r="H406" i="4"/>
  <c r="H405" i="4"/>
  <c r="H404" i="4"/>
  <c r="H403" i="4"/>
  <c r="H402" i="4"/>
  <c r="H396" i="4"/>
  <c r="H395" i="4"/>
  <c r="H394" i="4"/>
  <c r="H393" i="4"/>
  <c r="H392" i="4"/>
  <c r="H391" i="4"/>
  <c r="I391" i="4" s="1"/>
  <c r="H390" i="4"/>
  <c r="I390" i="4" s="1"/>
  <c r="H389" i="4"/>
  <c r="I389" i="4" s="1"/>
  <c r="H388" i="4"/>
  <c r="I388" i="4" s="1"/>
  <c r="H387" i="4"/>
  <c r="I387" i="4" s="1"/>
  <c r="H386" i="4"/>
  <c r="I386" i="4" s="1"/>
  <c r="H385" i="4"/>
  <c r="I385" i="4" s="1"/>
  <c r="H384" i="4"/>
  <c r="I384" i="4" s="1"/>
  <c r="H383" i="4"/>
  <c r="I383" i="4" s="1"/>
  <c r="H382" i="4"/>
  <c r="I382" i="4" s="1"/>
  <c r="H381" i="4"/>
  <c r="I381" i="4" s="1"/>
  <c r="H380" i="4"/>
  <c r="I380" i="4" s="1"/>
  <c r="H379" i="4"/>
  <c r="I379" i="4" s="1"/>
  <c r="H378" i="4"/>
  <c r="I378" i="4" s="1"/>
  <c r="H377" i="4"/>
  <c r="I377" i="4" s="1"/>
  <c r="H345" i="4"/>
  <c r="I345" i="4" s="1"/>
  <c r="H344" i="4"/>
  <c r="I344" i="4" s="1"/>
  <c r="H343" i="4"/>
  <c r="I343" i="4" s="1"/>
  <c r="H342" i="4"/>
  <c r="I342" i="4" s="1"/>
  <c r="H341" i="4"/>
  <c r="I341" i="4" s="1"/>
  <c r="H340" i="4"/>
  <c r="H339" i="4"/>
  <c r="H338" i="4"/>
  <c r="H337" i="4"/>
  <c r="H336" i="4"/>
  <c r="H335" i="4"/>
  <c r="H334" i="4"/>
  <c r="H333" i="4"/>
  <c r="H332" i="4"/>
  <c r="H331" i="4"/>
  <c r="H330" i="4"/>
  <c r="H329" i="4"/>
  <c r="H328" i="4"/>
  <c r="H327" i="4"/>
  <c r="H326" i="4"/>
  <c r="H325" i="4"/>
  <c r="H324" i="4"/>
  <c r="H323" i="4"/>
  <c r="H322" i="4"/>
  <c r="H321" i="4"/>
  <c r="H320" i="4"/>
  <c r="H319" i="4"/>
  <c r="H318" i="4"/>
  <c r="H317" i="4"/>
  <c r="H316" i="4"/>
  <c r="H315" i="4"/>
  <c r="H314" i="4"/>
  <c r="H313" i="4"/>
  <c r="H312" i="4"/>
  <c r="H311" i="4"/>
  <c r="H310" i="4"/>
  <c r="H309" i="4"/>
  <c r="H308" i="4"/>
  <c r="H307" i="4"/>
  <c r="H306" i="4"/>
  <c r="H300" i="4"/>
  <c r="H299" i="4"/>
  <c r="H298" i="4"/>
  <c r="H297" i="4"/>
  <c r="H296" i="4"/>
  <c r="H295" i="4"/>
  <c r="H294" i="4"/>
  <c r="H293" i="4"/>
  <c r="H292" i="4"/>
  <c r="H291" i="4"/>
  <c r="H290" i="4"/>
  <c r="H289" i="4"/>
  <c r="H288" i="4"/>
  <c r="H287" i="4"/>
  <c r="H286" i="4"/>
  <c r="H285" i="4"/>
  <c r="H284" i="4"/>
  <c r="H283" i="4"/>
  <c r="H282" i="4"/>
  <c r="H281" i="4"/>
  <c r="H280" i="4"/>
  <c r="H279" i="4"/>
  <c r="H278" i="4"/>
  <c r="H277" i="4"/>
  <c r="H276" i="4"/>
  <c r="I276" i="4" s="1"/>
  <c r="H275" i="4"/>
  <c r="I275" i="4" s="1"/>
  <c r="H274" i="4"/>
  <c r="I274" i="4" s="1"/>
  <c r="H273" i="4"/>
  <c r="I273" i="4" s="1"/>
  <c r="H272" i="4"/>
  <c r="I272" i="4" s="1"/>
  <c r="H271" i="4"/>
  <c r="I271" i="4" s="1"/>
  <c r="H270" i="4"/>
  <c r="I270" i="4" s="1"/>
  <c r="H269" i="4"/>
  <c r="I269" i="4" s="1"/>
  <c r="H268" i="4"/>
  <c r="I268" i="4" s="1"/>
  <c r="H267" i="4"/>
  <c r="I267" i="4" s="1"/>
  <c r="H266" i="4"/>
  <c r="I266" i="4" s="1"/>
  <c r="H265" i="4"/>
  <c r="I265" i="4" s="1"/>
  <c r="H264" i="4"/>
  <c r="I264" i="4" s="1"/>
  <c r="H263" i="4"/>
  <c r="I263" i="4" s="1"/>
  <c r="H231" i="4"/>
  <c r="I231" i="4" s="1"/>
  <c r="H230" i="4"/>
  <c r="I230" i="4" s="1"/>
  <c r="H229" i="4"/>
  <c r="I229" i="4" s="1"/>
  <c r="H228" i="4"/>
  <c r="I228" i="4" s="1"/>
  <c r="H227" i="4"/>
  <c r="I227" i="4" s="1"/>
  <c r="H226" i="4"/>
  <c r="I226" i="4" s="1"/>
  <c r="H225" i="4"/>
  <c r="I225" i="4" s="1"/>
  <c r="H224" i="4"/>
  <c r="H223" i="4"/>
  <c r="H222" i="4"/>
  <c r="H221" i="4"/>
  <c r="H220" i="4"/>
  <c r="H219" i="4"/>
  <c r="H218" i="4"/>
  <c r="H217" i="4"/>
  <c r="H216" i="4"/>
  <c r="H215" i="4"/>
  <c r="H214" i="4"/>
  <c r="H213" i="4"/>
  <c r="H212" i="4"/>
  <c r="H211" i="4"/>
  <c r="H210" i="4"/>
  <c r="H204" i="4"/>
  <c r="H203" i="4"/>
  <c r="H202" i="4"/>
  <c r="H201" i="4"/>
  <c r="I201" i="4" s="1"/>
  <c r="H200" i="4"/>
  <c r="I200" i="4" s="1"/>
  <c r="H199" i="4"/>
  <c r="I199" i="4" s="1"/>
  <c r="H198" i="4"/>
  <c r="I198" i="4" s="1"/>
  <c r="H197" i="4"/>
  <c r="I197" i="4" s="1"/>
  <c r="H196" i="4"/>
  <c r="I196" i="4" s="1"/>
  <c r="H195" i="4"/>
  <c r="I195" i="4" s="1"/>
  <c r="H194" i="4"/>
  <c r="I194" i="4" s="1"/>
  <c r="H193" i="4"/>
  <c r="I193" i="4" s="1"/>
  <c r="H192" i="4"/>
  <c r="I192" i="4" s="1"/>
  <c r="H191" i="4"/>
  <c r="I191" i="4" s="1"/>
  <c r="H190" i="4"/>
  <c r="I190" i="4" s="1"/>
  <c r="H189" i="4"/>
  <c r="I189" i="4" s="1"/>
  <c r="H188" i="4"/>
  <c r="I188" i="4" s="1"/>
  <c r="H187" i="4"/>
  <c r="I187" i="4" s="1"/>
  <c r="H186" i="4"/>
  <c r="I186" i="4" s="1"/>
  <c r="H185" i="4"/>
  <c r="I185" i="4" s="1"/>
  <c r="H184" i="4"/>
  <c r="I184" i="4" s="1"/>
  <c r="H183" i="4"/>
  <c r="I183" i="4" s="1"/>
  <c r="H182" i="4"/>
  <c r="I182" i="4" s="1"/>
  <c r="H181" i="4"/>
  <c r="H180" i="4"/>
  <c r="H179" i="4"/>
  <c r="H178" i="4"/>
  <c r="H177" i="4"/>
  <c r="H176" i="4"/>
  <c r="H175" i="4"/>
  <c r="H174" i="4"/>
  <c r="H173" i="4"/>
  <c r="H172" i="4"/>
  <c r="H171" i="4"/>
  <c r="H170" i="4"/>
  <c r="H169" i="4"/>
  <c r="H137" i="4"/>
  <c r="H136" i="4"/>
  <c r="H135" i="4"/>
  <c r="H134" i="4"/>
  <c r="H133" i="4"/>
  <c r="H132" i="4"/>
  <c r="H131" i="4"/>
  <c r="H130" i="4"/>
  <c r="H129" i="4"/>
  <c r="H128" i="4"/>
  <c r="H127" i="4"/>
  <c r="H126" i="4"/>
  <c r="H125" i="4"/>
  <c r="H124" i="4"/>
  <c r="H123" i="4"/>
  <c r="H122" i="4"/>
  <c r="H121" i="4"/>
  <c r="H120" i="4"/>
  <c r="H119" i="4"/>
  <c r="H118" i="4"/>
  <c r="H117" i="4"/>
  <c r="H116" i="4"/>
  <c r="H115" i="4"/>
  <c r="H114" i="4"/>
  <c r="H108" i="4"/>
  <c r="H107" i="4"/>
  <c r="H106" i="4"/>
  <c r="H105" i="4"/>
  <c r="H104" i="4"/>
  <c r="H73" i="4"/>
  <c r="H72" i="4"/>
  <c r="H71" i="4"/>
  <c r="H70" i="4"/>
  <c r="H69" i="4"/>
  <c r="I69" i="4" s="1"/>
  <c r="H68" i="4"/>
  <c r="I68" i="4" s="1"/>
  <c r="H67" i="4"/>
  <c r="I67" i="4" s="1"/>
  <c r="H66" i="4"/>
  <c r="I66" i="4" s="1"/>
  <c r="H65" i="4"/>
  <c r="I65" i="4" s="1"/>
  <c r="H64" i="4"/>
  <c r="H63" i="4"/>
  <c r="H62" i="4"/>
  <c r="H61" i="4"/>
  <c r="H60" i="4"/>
  <c r="H59" i="4"/>
  <c r="H58" i="4"/>
  <c r="H57" i="4"/>
  <c r="H56" i="4"/>
  <c r="H55" i="4"/>
  <c r="H54" i="4"/>
  <c r="I54" i="4" s="1"/>
  <c r="H53" i="4"/>
  <c r="I53" i="4" s="1"/>
  <c r="H52" i="4"/>
  <c r="I52" i="4" s="1"/>
  <c r="H51" i="4"/>
  <c r="I51" i="4" s="1"/>
  <c r="H50" i="4"/>
  <c r="I50" i="4" s="1"/>
  <c r="H49" i="4"/>
  <c r="I49" i="4" s="1"/>
  <c r="H48" i="4"/>
  <c r="I48" i="4" s="1"/>
  <c r="H47" i="4"/>
  <c r="I47" i="4" s="1"/>
  <c r="H46" i="4"/>
  <c r="I46" i="4" s="1"/>
  <c r="H45" i="4"/>
  <c r="I45" i="4" s="1"/>
  <c r="H44" i="4"/>
  <c r="I44" i="4" s="1"/>
  <c r="H43" i="4"/>
  <c r="I43" i="4" s="1"/>
  <c r="H42" i="4"/>
  <c r="I42" i="4" s="1"/>
  <c r="H41" i="4"/>
  <c r="I41" i="4" s="1"/>
  <c r="H40" i="4"/>
  <c r="I40" i="4" s="1"/>
  <c r="H39" i="4"/>
  <c r="I39" i="4" s="1"/>
  <c r="H38" i="4"/>
  <c r="H37" i="4"/>
  <c r="H36" i="4"/>
  <c r="H35" i="4"/>
  <c r="H34" i="4"/>
  <c r="H33" i="4"/>
  <c r="H32" i="4"/>
  <c r="H31" i="4"/>
  <c r="H30" i="4"/>
  <c r="H29" i="4"/>
  <c r="H28" i="4"/>
  <c r="H27" i="4"/>
  <c r="H26" i="4"/>
  <c r="H25" i="4"/>
  <c r="H24" i="4"/>
  <c r="H23" i="4"/>
  <c r="H22" i="4"/>
  <c r="H21" i="4"/>
  <c r="H20" i="4"/>
  <c r="H19" i="4"/>
  <c r="H18" i="4"/>
  <c r="C1072" i="4"/>
  <c r="J1165" i="4" s="1"/>
  <c r="M1163" i="4"/>
  <c r="O1163" i="4" s="1"/>
  <c r="N1159" i="4"/>
  <c r="P1159" i="4" s="1"/>
  <c r="N1151" i="4"/>
  <c r="P1151" i="4" s="1"/>
  <c r="M1151" i="4"/>
  <c r="O1151" i="4" s="1"/>
  <c r="M1115" i="4"/>
  <c r="O1115" i="4" s="1"/>
  <c r="M1111" i="4"/>
  <c r="O1111" i="4" s="1"/>
  <c r="M1103" i="4"/>
  <c r="O1103" i="4" s="1"/>
  <c r="N1102" i="4"/>
  <c r="P1102" i="4" s="1"/>
  <c r="M1087" i="4"/>
  <c r="O1087" i="4" s="1"/>
  <c r="M1079" i="4"/>
  <c r="O1079" i="4" s="1"/>
  <c r="I1079" i="4"/>
  <c r="N1075" i="4"/>
  <c r="P1075" i="4" s="1"/>
  <c r="M1075" i="4"/>
  <c r="O1075" i="4" s="1"/>
  <c r="N1038" i="4"/>
  <c r="P1038" i="4" s="1"/>
  <c r="M1038" i="4"/>
  <c r="O1038" i="4" s="1"/>
  <c r="M1037" i="4"/>
  <c r="O1037" i="4" s="1"/>
  <c r="C976" i="4"/>
  <c r="M808" i="4"/>
  <c r="O808" i="4" s="1"/>
  <c r="M767" i="4"/>
  <c r="O767" i="4" s="1"/>
  <c r="M759" i="4"/>
  <c r="O759" i="4" s="1"/>
  <c r="N682" i="4"/>
  <c r="P682" i="4" s="1"/>
  <c r="N658" i="4"/>
  <c r="P658" i="4" s="1"/>
  <c r="M658" i="4"/>
  <c r="O658" i="4" s="1"/>
  <c r="N654" i="4"/>
  <c r="P654" i="4" s="1"/>
  <c r="N646" i="4"/>
  <c r="P646" i="4" s="1"/>
  <c r="M646" i="4"/>
  <c r="O646" i="4" s="1"/>
  <c r="N444" i="4"/>
  <c r="P444" i="4" s="1"/>
  <c r="M444" i="4"/>
  <c r="O444" i="4" s="1"/>
  <c r="N344" i="4"/>
  <c r="P344" i="4" s="1"/>
  <c r="N275" i="4"/>
  <c r="P275" i="4" s="1"/>
  <c r="M275" i="4"/>
  <c r="O275" i="4" s="1"/>
  <c r="N227" i="4"/>
  <c r="P227" i="4" s="1"/>
  <c r="N201" i="4"/>
  <c r="P201" i="4" s="1"/>
  <c r="C304" i="4"/>
  <c r="C400" i="4"/>
  <c r="C496" i="4"/>
  <c r="C592" i="4"/>
  <c r="C688" i="4"/>
  <c r="C784" i="4"/>
  <c r="C880" i="4"/>
  <c r="C208" i="4"/>
  <c r="C16" i="4"/>
  <c r="C112" i="4"/>
  <c r="AQ616" i="1"/>
  <c r="AP616" i="1"/>
  <c r="AK616" i="1"/>
  <c r="N616" i="1"/>
  <c r="AQ615" i="1"/>
  <c r="AP615" i="1"/>
  <c r="AK615" i="1"/>
  <c r="N615" i="1"/>
  <c r="AQ614" i="1"/>
  <c r="AP614" i="1"/>
  <c r="AK614" i="1"/>
  <c r="N614" i="1"/>
  <c r="AQ613" i="1"/>
  <c r="AP613" i="1"/>
  <c r="AK613" i="1"/>
  <c r="N613" i="1"/>
  <c r="AQ612" i="1"/>
  <c r="AP612" i="1"/>
  <c r="AK612" i="1"/>
  <c r="N612" i="1"/>
  <c r="AQ595" i="1"/>
  <c r="AP595" i="1"/>
  <c r="AK595" i="1"/>
  <c r="N595" i="1"/>
  <c r="AQ594" i="1"/>
  <c r="AP594" i="1"/>
  <c r="AK594" i="1"/>
  <c r="N594" i="1"/>
  <c r="AQ593" i="1"/>
  <c r="AP593" i="1"/>
  <c r="AK593" i="1"/>
  <c r="N593" i="1"/>
  <c r="AQ592" i="1"/>
  <c r="AP592" i="1"/>
  <c r="AK592" i="1"/>
  <c r="N592" i="1"/>
  <c r="AQ591" i="1"/>
  <c r="AP591" i="1"/>
  <c r="AK591" i="1"/>
  <c r="N591" i="1"/>
  <c r="AQ590" i="1"/>
  <c r="AP590" i="1"/>
  <c r="AK590" i="1"/>
  <c r="N590" i="1"/>
  <c r="AQ588" i="1"/>
  <c r="AP588" i="1"/>
  <c r="AK588" i="1"/>
  <c r="N588" i="1"/>
  <c r="AQ587" i="1"/>
  <c r="AP587" i="1"/>
  <c r="AK587" i="1"/>
  <c r="N587" i="1"/>
  <c r="AQ586" i="1"/>
  <c r="AP586" i="1"/>
  <c r="AK586" i="1"/>
  <c r="N586" i="1"/>
  <c r="AQ585" i="1"/>
  <c r="AP585" i="1"/>
  <c r="AK585" i="1"/>
  <c r="N585" i="1"/>
  <c r="AQ584" i="1"/>
  <c r="AP584" i="1"/>
  <c r="AK584" i="1"/>
  <c r="N584" i="1"/>
  <c r="AQ583" i="1"/>
  <c r="AP583" i="1"/>
  <c r="AK583" i="1"/>
  <c r="N583" i="1"/>
  <c r="AQ582" i="1"/>
  <c r="AP582" i="1"/>
  <c r="AK582" i="1"/>
  <c r="N582" i="1"/>
  <c r="AQ581" i="1"/>
  <c r="AP581" i="1"/>
  <c r="AK581" i="1"/>
  <c r="N581" i="1"/>
  <c r="AQ580" i="1"/>
  <c r="AP580" i="1"/>
  <c r="AK580" i="1"/>
  <c r="N580" i="1"/>
  <c r="AQ579" i="1"/>
  <c r="AP579" i="1"/>
  <c r="AK579" i="1"/>
  <c r="N579" i="1"/>
  <c r="AQ578" i="1"/>
  <c r="AP578" i="1"/>
  <c r="AK578" i="1"/>
  <c r="N578" i="1"/>
  <c r="AQ500" i="1"/>
  <c r="AP500" i="1"/>
  <c r="AK500" i="1"/>
  <c r="N500" i="1"/>
  <c r="AQ499" i="1"/>
  <c r="AP499" i="1"/>
  <c r="AK499" i="1"/>
  <c r="N499" i="1"/>
  <c r="AQ498" i="1"/>
  <c r="AP498" i="1"/>
  <c r="AK498" i="1"/>
  <c r="N498" i="1"/>
  <c r="AQ497" i="1"/>
  <c r="AP497" i="1"/>
  <c r="AK497" i="1"/>
  <c r="N497" i="1"/>
  <c r="AQ496" i="1"/>
  <c r="AP496" i="1"/>
  <c r="AK496" i="1"/>
  <c r="N496" i="1"/>
  <c r="AQ495" i="1"/>
  <c r="AP495" i="1"/>
  <c r="AK495" i="1"/>
  <c r="N495" i="1"/>
  <c r="AQ494" i="1"/>
  <c r="AP494" i="1"/>
  <c r="AK494" i="1"/>
  <c r="N494" i="1"/>
  <c r="AQ493" i="1"/>
  <c r="AP493" i="1"/>
  <c r="AK493" i="1"/>
  <c r="N493" i="1"/>
  <c r="AQ492" i="1"/>
  <c r="AP492" i="1"/>
  <c r="AK492" i="1"/>
  <c r="N492" i="1"/>
  <c r="AQ491" i="1"/>
  <c r="AP491" i="1"/>
  <c r="AK491" i="1"/>
  <c r="N491" i="1"/>
  <c r="AQ490" i="1"/>
  <c r="AP490" i="1"/>
  <c r="AK490" i="1"/>
  <c r="N490" i="1"/>
  <c r="AQ511" i="1"/>
  <c r="AP511" i="1"/>
  <c r="AK511" i="1"/>
  <c r="N511" i="1"/>
  <c r="AQ510" i="1"/>
  <c r="AP510" i="1"/>
  <c r="AK510" i="1"/>
  <c r="N510" i="1"/>
  <c r="AQ509" i="1"/>
  <c r="AP509" i="1"/>
  <c r="AK509" i="1"/>
  <c r="N509" i="1"/>
  <c r="AQ508" i="1"/>
  <c r="AP508" i="1"/>
  <c r="AK508" i="1"/>
  <c r="N508" i="1"/>
  <c r="AQ507" i="1"/>
  <c r="AP507" i="1"/>
  <c r="AK507" i="1"/>
  <c r="N507" i="1"/>
  <c r="AQ506" i="1"/>
  <c r="AP506" i="1"/>
  <c r="AK506" i="1"/>
  <c r="N506" i="1"/>
  <c r="AQ505" i="1"/>
  <c r="AP505" i="1"/>
  <c r="AK505" i="1"/>
  <c r="N505" i="1"/>
  <c r="AQ504" i="1"/>
  <c r="AP504" i="1"/>
  <c r="AK504" i="1"/>
  <c r="N504" i="1"/>
  <c r="AQ503" i="1"/>
  <c r="AP503" i="1"/>
  <c r="AK503" i="1"/>
  <c r="N503" i="1"/>
  <c r="AQ502" i="1"/>
  <c r="AP502" i="1"/>
  <c r="AK502" i="1"/>
  <c r="N502" i="1"/>
  <c r="AQ501" i="1"/>
  <c r="AP501" i="1"/>
  <c r="AK501" i="1"/>
  <c r="N501" i="1"/>
  <c r="AD468" i="1"/>
  <c r="R468" i="1"/>
  <c r="AH467" i="1"/>
  <c r="V467" i="1"/>
  <c r="AO466" i="1"/>
  <c r="Z466" i="1"/>
  <c r="N466" i="1"/>
  <c r="AL466" i="1" s="1"/>
  <c r="AD465" i="1"/>
  <c r="R465" i="1"/>
  <c r="AH464" i="1"/>
  <c r="V464" i="1"/>
  <c r="AO463" i="1"/>
  <c r="Z463" i="1"/>
  <c r="N463" i="1"/>
  <c r="AL463" i="1" s="1"/>
  <c r="AD462" i="1"/>
  <c r="R462" i="1"/>
  <c r="AH461" i="1"/>
  <c r="V461" i="1"/>
  <c r="AD459" i="1"/>
  <c r="R459" i="1"/>
  <c r="AH458" i="1"/>
  <c r="V458" i="1"/>
  <c r="AO457" i="1"/>
  <c r="Z457" i="1"/>
  <c r="N457" i="1"/>
  <c r="AL457" i="1" s="1"/>
  <c r="AF456" i="1"/>
  <c r="AD456" i="1"/>
  <c r="T456" i="1"/>
  <c r="R456" i="1"/>
  <c r="AJ455" i="1"/>
  <c r="AH455" i="1"/>
  <c r="X455" i="1"/>
  <c r="V455" i="1"/>
  <c r="L455" i="1"/>
  <c r="AM455" i="1" s="1"/>
  <c r="AO454" i="1"/>
  <c r="AB454" i="1"/>
  <c r="Z454" i="1"/>
  <c r="P454" i="1"/>
  <c r="N454" i="1"/>
  <c r="AL454" i="1" s="1"/>
  <c r="AF453" i="1"/>
  <c r="AD453" i="1"/>
  <c r="T453" i="1"/>
  <c r="R453" i="1"/>
  <c r="AH452" i="1"/>
  <c r="V452" i="1"/>
  <c r="AO451" i="1"/>
  <c r="AB451" i="1"/>
  <c r="Z451" i="1"/>
  <c r="P451" i="1"/>
  <c r="N451" i="1"/>
  <c r="AL451" i="1" s="1"/>
  <c r="AJ449" i="1"/>
  <c r="AH449" i="1"/>
  <c r="X449" i="1"/>
  <c r="V449" i="1"/>
  <c r="L449" i="1"/>
  <c r="AM449" i="1" s="1"/>
  <c r="AO448" i="1"/>
  <c r="AB448" i="1"/>
  <c r="Z448" i="1"/>
  <c r="P448" i="1"/>
  <c r="N448" i="1"/>
  <c r="AL448" i="1" s="1"/>
  <c r="AF447" i="1"/>
  <c r="AD447" i="1"/>
  <c r="T447" i="1"/>
  <c r="R447" i="1"/>
  <c r="AJ446" i="1"/>
  <c r="AH446" i="1"/>
  <c r="X446" i="1"/>
  <c r="V446" i="1"/>
  <c r="L446" i="1"/>
  <c r="AM446" i="1" s="1"/>
  <c r="AO445" i="1"/>
  <c r="AB445" i="1"/>
  <c r="Z445" i="1"/>
  <c r="P445" i="1"/>
  <c r="N445" i="1"/>
  <c r="AL445" i="1" s="1"/>
  <c r="N57" i="44"/>
  <c r="M57" i="44"/>
  <c r="L57" i="44"/>
  <c r="K57" i="44"/>
  <c r="J57" i="44"/>
  <c r="I57" i="44"/>
  <c r="H57" i="44"/>
  <c r="G57" i="44"/>
  <c r="F57" i="44"/>
  <c r="E57" i="44"/>
  <c r="D57" i="44"/>
  <c r="C57" i="44"/>
  <c r="N34" i="44"/>
  <c r="M34" i="44"/>
  <c r="L34" i="44"/>
  <c r="K34" i="44"/>
  <c r="J34" i="44"/>
  <c r="I34" i="44"/>
  <c r="H34" i="44"/>
  <c r="G34" i="44"/>
  <c r="F34" i="44"/>
  <c r="E34" i="44"/>
  <c r="D34" i="44"/>
  <c r="C34" i="44"/>
  <c r="N30" i="44"/>
  <c r="M468" i="1" s="1"/>
  <c r="M30" i="44"/>
  <c r="N467" i="1" s="1"/>
  <c r="AL467" i="1" s="1"/>
  <c r="L30" i="44"/>
  <c r="K30" i="44"/>
  <c r="J30" i="44"/>
  <c r="M464" i="1" s="1"/>
  <c r="I30" i="44"/>
  <c r="H30" i="44"/>
  <c r="G30" i="44"/>
  <c r="F30" i="44"/>
  <c r="N460" i="1" s="1"/>
  <c r="AL460" i="1" s="1"/>
  <c r="E30" i="44"/>
  <c r="N459" i="1" s="1"/>
  <c r="AL459" i="1" s="1"/>
  <c r="D30" i="44"/>
  <c r="N458" i="1" s="1"/>
  <c r="AL458" i="1" s="1"/>
  <c r="C30" i="44"/>
  <c r="N17" i="44"/>
  <c r="AC468" i="1" s="1"/>
  <c r="M17" i="44"/>
  <c r="AG467" i="1" s="1"/>
  <c r="L17" i="44"/>
  <c r="AK466" i="1" s="1"/>
  <c r="K17" i="44"/>
  <c r="AC465" i="1" s="1"/>
  <c r="J17" i="44"/>
  <c r="AG464" i="1" s="1"/>
  <c r="I17" i="44"/>
  <c r="AK463" i="1" s="1"/>
  <c r="H17" i="44"/>
  <c r="AC462" i="1" s="1"/>
  <c r="G17" i="44"/>
  <c r="AG461" i="1" s="1"/>
  <c r="F17" i="44"/>
  <c r="AK460" i="1" s="1"/>
  <c r="E17" i="44"/>
  <c r="AC459" i="1" s="1"/>
  <c r="D17" i="44"/>
  <c r="AG458" i="1" s="1"/>
  <c r="C17" i="44"/>
  <c r="AK457" i="1" s="1"/>
  <c r="H4" i="44"/>
  <c r="F4" i="44"/>
  <c r="E3" i="44"/>
  <c r="C3" i="44"/>
  <c r="E2" i="44"/>
  <c r="C2" i="44"/>
  <c r="E1" i="44"/>
  <c r="C1" i="44"/>
  <c r="AO444" i="1"/>
  <c r="Z444" i="1"/>
  <c r="N444" i="1"/>
  <c r="AL444" i="1" s="1"/>
  <c r="AH442" i="1"/>
  <c r="V442" i="1"/>
  <c r="AO441" i="1"/>
  <c r="Z441" i="1"/>
  <c r="N441" i="1"/>
  <c r="AL441" i="1" s="1"/>
  <c r="AD440" i="1"/>
  <c r="R440" i="1"/>
  <c r="AH439" i="1"/>
  <c r="V439" i="1"/>
  <c r="AO438" i="1"/>
  <c r="Z438" i="1"/>
  <c r="N438" i="1"/>
  <c r="AL438" i="1" s="1"/>
  <c r="AD437" i="1"/>
  <c r="R437" i="1"/>
  <c r="AH436" i="1"/>
  <c r="V436" i="1"/>
  <c r="AO435" i="1"/>
  <c r="Z435" i="1"/>
  <c r="N435" i="1"/>
  <c r="AL435" i="1" s="1"/>
  <c r="AD434" i="1"/>
  <c r="R434" i="1"/>
  <c r="AH433" i="1"/>
  <c r="V433" i="1"/>
  <c r="AP432" i="1"/>
  <c r="AO432" i="1"/>
  <c r="AA432" i="1"/>
  <c r="Z432" i="1"/>
  <c r="O432" i="1"/>
  <c r="N432" i="1"/>
  <c r="AL432" i="1" s="1"/>
  <c r="AE431" i="1"/>
  <c r="AD431" i="1"/>
  <c r="S431" i="1"/>
  <c r="R431" i="1"/>
  <c r="AI430" i="1"/>
  <c r="AH430" i="1"/>
  <c r="W430" i="1"/>
  <c r="V430" i="1"/>
  <c r="AP429" i="1"/>
  <c r="AO429" i="1"/>
  <c r="AA429" i="1"/>
  <c r="Z429" i="1"/>
  <c r="O429" i="1"/>
  <c r="N429" i="1"/>
  <c r="AL429" i="1" s="1"/>
  <c r="AE428" i="1"/>
  <c r="AD428" i="1"/>
  <c r="S428" i="1"/>
  <c r="R428" i="1"/>
  <c r="AI427" i="1"/>
  <c r="AH427" i="1"/>
  <c r="W427" i="1"/>
  <c r="V427" i="1"/>
  <c r="AO426" i="1"/>
  <c r="Z426" i="1"/>
  <c r="N426" i="1"/>
  <c r="AL426" i="1" s="1"/>
  <c r="AI424" i="1"/>
  <c r="AH424" i="1"/>
  <c r="W424" i="1"/>
  <c r="V424" i="1"/>
  <c r="AP423" i="1"/>
  <c r="AO423" i="1"/>
  <c r="AA423" i="1"/>
  <c r="Z423" i="1"/>
  <c r="O423" i="1"/>
  <c r="N423" i="1"/>
  <c r="AL423" i="1" s="1"/>
  <c r="AE422" i="1"/>
  <c r="AD422" i="1"/>
  <c r="S422" i="1"/>
  <c r="R422" i="1"/>
  <c r="AI421" i="1"/>
  <c r="AH421" i="1"/>
  <c r="W421" i="1"/>
  <c r="V421" i="1"/>
  <c r="AO408" i="1"/>
  <c r="Z408" i="1"/>
  <c r="N408" i="1"/>
  <c r="AL408" i="1" s="1"/>
  <c r="AD407" i="1"/>
  <c r="R407" i="1"/>
  <c r="AH406" i="1"/>
  <c r="V406" i="1"/>
  <c r="AO405" i="1"/>
  <c r="Z405" i="1"/>
  <c r="N405" i="1"/>
  <c r="AL405" i="1" s="1"/>
  <c r="AD404" i="1"/>
  <c r="R404" i="1"/>
  <c r="AH403" i="1"/>
  <c r="V403" i="1"/>
  <c r="AD401" i="1"/>
  <c r="R401" i="1"/>
  <c r="AH400" i="1"/>
  <c r="V400" i="1"/>
  <c r="AO399" i="1"/>
  <c r="Z399" i="1"/>
  <c r="N399" i="1"/>
  <c r="AL399" i="1" s="1"/>
  <c r="AD398" i="1"/>
  <c r="R398" i="1"/>
  <c r="AH397" i="1"/>
  <c r="V397" i="1"/>
  <c r="AJ391" i="1"/>
  <c r="L391" i="1"/>
  <c r="AM391" i="1" s="1"/>
  <c r="M380" i="1"/>
  <c r="L372" i="1"/>
  <c r="AM372" i="1" s="1"/>
  <c r="N57" i="43"/>
  <c r="M57" i="43"/>
  <c r="L57" i="43"/>
  <c r="K57" i="43"/>
  <c r="J57" i="43"/>
  <c r="I57" i="43"/>
  <c r="H57" i="43"/>
  <c r="G57" i="43"/>
  <c r="F57" i="43"/>
  <c r="E57" i="43"/>
  <c r="D57" i="43"/>
  <c r="C57" i="43"/>
  <c r="N34" i="43"/>
  <c r="M34" i="43"/>
  <c r="L34" i="43"/>
  <c r="K34" i="43"/>
  <c r="J34" i="43"/>
  <c r="I34" i="43"/>
  <c r="H34" i="43"/>
  <c r="G34" i="43"/>
  <c r="F34" i="43"/>
  <c r="E34" i="43"/>
  <c r="D34" i="43"/>
  <c r="N30" i="43"/>
  <c r="M30" i="43"/>
  <c r="N455" i="1" s="1"/>
  <c r="AL455" i="1" s="1"/>
  <c r="L30" i="43"/>
  <c r="K30" i="43"/>
  <c r="J30" i="43"/>
  <c r="N452" i="1" s="1"/>
  <c r="AL452" i="1" s="1"/>
  <c r="I30" i="43"/>
  <c r="H30" i="43"/>
  <c r="G30" i="43"/>
  <c r="N449" i="1" s="1"/>
  <c r="AL449" i="1" s="1"/>
  <c r="F30" i="43"/>
  <c r="E30" i="43"/>
  <c r="N447" i="1" s="1"/>
  <c r="AL447" i="1" s="1"/>
  <c r="D30" i="43"/>
  <c r="N446" i="1" s="1"/>
  <c r="AL446" i="1" s="1"/>
  <c r="C30" i="43"/>
  <c r="N17" i="43"/>
  <c r="AC456" i="1" s="1"/>
  <c r="M17" i="43"/>
  <c r="AG455" i="1" s="1"/>
  <c r="L17" i="43"/>
  <c r="AK454" i="1" s="1"/>
  <c r="K17" i="43"/>
  <c r="AC453" i="1" s="1"/>
  <c r="J17" i="43"/>
  <c r="AG452" i="1" s="1"/>
  <c r="I17" i="43"/>
  <c r="AK451" i="1" s="1"/>
  <c r="H17" i="43"/>
  <c r="AC450" i="1" s="1"/>
  <c r="G17" i="43"/>
  <c r="AG449" i="1" s="1"/>
  <c r="F17" i="43"/>
  <c r="AK448" i="1" s="1"/>
  <c r="E17" i="43"/>
  <c r="AC447" i="1" s="1"/>
  <c r="D17" i="43"/>
  <c r="AG446" i="1" s="1"/>
  <c r="C17" i="43"/>
  <c r="AK445" i="1" s="1"/>
  <c r="H4" i="43"/>
  <c r="F4" i="43"/>
  <c r="C34" i="43" s="1"/>
  <c r="E3" i="43"/>
  <c r="C3" i="43"/>
  <c r="E2" i="43"/>
  <c r="C2" i="43"/>
  <c r="E1" i="43"/>
  <c r="C1" i="43"/>
  <c r="N57" i="42"/>
  <c r="M57" i="42"/>
  <c r="L57" i="42"/>
  <c r="K57" i="42"/>
  <c r="J57" i="42"/>
  <c r="I57" i="42"/>
  <c r="H57" i="42"/>
  <c r="G57" i="42"/>
  <c r="F57" i="42"/>
  <c r="E57" i="42"/>
  <c r="D57" i="42"/>
  <c r="C57" i="42"/>
  <c r="N34" i="42"/>
  <c r="M34" i="42"/>
  <c r="L34" i="42"/>
  <c r="K34" i="42"/>
  <c r="J34" i="42"/>
  <c r="I34" i="42"/>
  <c r="H34" i="42"/>
  <c r="G34" i="42"/>
  <c r="F34" i="42"/>
  <c r="E34" i="42"/>
  <c r="D34" i="42"/>
  <c r="N30" i="42"/>
  <c r="M30" i="42"/>
  <c r="N443" i="1" s="1"/>
  <c r="AL443" i="1" s="1"/>
  <c r="L30" i="42"/>
  <c r="N442" i="1" s="1"/>
  <c r="AL442" i="1" s="1"/>
  <c r="K30" i="42"/>
  <c r="J30" i="42"/>
  <c r="N440" i="1" s="1"/>
  <c r="AL440" i="1" s="1"/>
  <c r="I30" i="42"/>
  <c r="N439" i="1" s="1"/>
  <c r="AL439" i="1" s="1"/>
  <c r="H30" i="42"/>
  <c r="G30" i="42"/>
  <c r="F30" i="42"/>
  <c r="N436" i="1" s="1"/>
  <c r="AL436" i="1" s="1"/>
  <c r="E30" i="42"/>
  <c r="D30" i="42"/>
  <c r="C30" i="42"/>
  <c r="N17" i="42"/>
  <c r="AK444" i="1" s="1"/>
  <c r="M17" i="42"/>
  <c r="AC443" i="1" s="1"/>
  <c r="L17" i="42"/>
  <c r="AG442" i="1" s="1"/>
  <c r="K17" i="42"/>
  <c r="AK441" i="1" s="1"/>
  <c r="J17" i="42"/>
  <c r="AC440" i="1" s="1"/>
  <c r="I17" i="42"/>
  <c r="AG439" i="1" s="1"/>
  <c r="H17" i="42"/>
  <c r="AK438" i="1" s="1"/>
  <c r="G17" i="42"/>
  <c r="AC437" i="1" s="1"/>
  <c r="F17" i="42"/>
  <c r="AG436" i="1" s="1"/>
  <c r="E17" i="42"/>
  <c r="AK435" i="1" s="1"/>
  <c r="D17" i="42"/>
  <c r="AC434" i="1" s="1"/>
  <c r="C17" i="42"/>
  <c r="AG433" i="1" s="1"/>
  <c r="H4" i="42"/>
  <c r="F4" i="42"/>
  <c r="C34" i="42" s="1"/>
  <c r="E3" i="42"/>
  <c r="C3" i="42"/>
  <c r="E2" i="42"/>
  <c r="C2" i="42"/>
  <c r="E1" i="42"/>
  <c r="C1" i="42"/>
  <c r="N57" i="41"/>
  <c r="M57" i="41"/>
  <c r="L57" i="41"/>
  <c r="K57" i="41"/>
  <c r="J57" i="41"/>
  <c r="I57" i="41"/>
  <c r="H57" i="41"/>
  <c r="G57" i="41"/>
  <c r="F57" i="41"/>
  <c r="E57" i="41"/>
  <c r="D57" i="41"/>
  <c r="C57" i="41"/>
  <c r="N34" i="41"/>
  <c r="M34" i="41"/>
  <c r="L34" i="41"/>
  <c r="K34" i="41"/>
  <c r="J34" i="41"/>
  <c r="I34" i="41"/>
  <c r="H34" i="41"/>
  <c r="G34" i="41"/>
  <c r="F34" i="41"/>
  <c r="E34" i="41"/>
  <c r="D34" i="41"/>
  <c r="N30" i="41"/>
  <c r="M30" i="41"/>
  <c r="L30" i="41"/>
  <c r="N430" i="1" s="1"/>
  <c r="AL430" i="1" s="1"/>
  <c r="K30" i="41"/>
  <c r="J30" i="41"/>
  <c r="I30" i="41"/>
  <c r="H30" i="41"/>
  <c r="G30" i="41"/>
  <c r="M425" i="1" s="1"/>
  <c r="F30" i="41"/>
  <c r="N424" i="1" s="1"/>
  <c r="AL424" i="1" s="1"/>
  <c r="E30" i="41"/>
  <c r="D30" i="41"/>
  <c r="N422" i="1" s="1"/>
  <c r="AL422" i="1" s="1"/>
  <c r="C30" i="41"/>
  <c r="N421" i="1" s="1"/>
  <c r="AL421" i="1" s="1"/>
  <c r="N17" i="41"/>
  <c r="AK432" i="1" s="1"/>
  <c r="M17" i="41"/>
  <c r="AC431" i="1" s="1"/>
  <c r="L17" i="41"/>
  <c r="AG430" i="1" s="1"/>
  <c r="K17" i="41"/>
  <c r="AK429" i="1" s="1"/>
  <c r="J17" i="41"/>
  <c r="AC428" i="1" s="1"/>
  <c r="I17" i="41"/>
  <c r="AG427" i="1" s="1"/>
  <c r="H17" i="41"/>
  <c r="AK426" i="1" s="1"/>
  <c r="G17" i="41"/>
  <c r="AC425" i="1" s="1"/>
  <c r="F17" i="41"/>
  <c r="AG424" i="1" s="1"/>
  <c r="E17" i="41"/>
  <c r="AK423" i="1" s="1"/>
  <c r="D17" i="41"/>
  <c r="AC422" i="1" s="1"/>
  <c r="C17" i="41"/>
  <c r="AG421" i="1" s="1"/>
  <c r="H4" i="41"/>
  <c r="F4" i="41"/>
  <c r="C34" i="41" s="1"/>
  <c r="E3" i="41"/>
  <c r="C3" i="41"/>
  <c r="E2" i="41"/>
  <c r="C2" i="41"/>
  <c r="E1" i="41"/>
  <c r="C1" i="41"/>
  <c r="N57" i="40"/>
  <c r="M57" i="40"/>
  <c r="L57" i="40"/>
  <c r="K57" i="40"/>
  <c r="J57" i="40"/>
  <c r="I57" i="40"/>
  <c r="H57" i="40"/>
  <c r="G57" i="40"/>
  <c r="F57" i="40"/>
  <c r="E57" i="40"/>
  <c r="D57" i="40"/>
  <c r="C57" i="40"/>
  <c r="N34" i="40"/>
  <c r="M34" i="40"/>
  <c r="L34" i="40"/>
  <c r="K34" i="40"/>
  <c r="J34" i="40"/>
  <c r="I34" i="40"/>
  <c r="H34" i="40"/>
  <c r="G34" i="40"/>
  <c r="F34" i="40"/>
  <c r="E34" i="40"/>
  <c r="D34" i="40"/>
  <c r="N30" i="40"/>
  <c r="M30" i="40"/>
  <c r="N419" i="1" s="1"/>
  <c r="AL419" i="1" s="1"/>
  <c r="L30" i="40"/>
  <c r="N418" i="1" s="1"/>
  <c r="AL418" i="1" s="1"/>
  <c r="K30" i="40"/>
  <c r="N417" i="1" s="1"/>
  <c r="AL417" i="1" s="1"/>
  <c r="J30" i="40"/>
  <c r="M416" i="1" s="1"/>
  <c r="I30" i="40"/>
  <c r="N415" i="1" s="1"/>
  <c r="AL415" i="1" s="1"/>
  <c r="H30" i="40"/>
  <c r="N414" i="1" s="1"/>
  <c r="AL414" i="1" s="1"/>
  <c r="G30" i="40"/>
  <c r="F30" i="40"/>
  <c r="M412" i="1" s="1"/>
  <c r="E30" i="40"/>
  <c r="N411" i="1" s="1"/>
  <c r="AL411" i="1" s="1"/>
  <c r="D30" i="40"/>
  <c r="C30" i="40"/>
  <c r="N17" i="40"/>
  <c r="AK420" i="1" s="1"/>
  <c r="M17" i="40"/>
  <c r="AC419" i="1" s="1"/>
  <c r="L17" i="40"/>
  <c r="AG418" i="1" s="1"/>
  <c r="K17" i="40"/>
  <c r="AK417" i="1" s="1"/>
  <c r="J17" i="40"/>
  <c r="AC416" i="1" s="1"/>
  <c r="I17" i="40"/>
  <c r="AG415" i="1" s="1"/>
  <c r="H17" i="40"/>
  <c r="AK414" i="1" s="1"/>
  <c r="G17" i="40"/>
  <c r="AC413" i="1" s="1"/>
  <c r="F17" i="40"/>
  <c r="AG412" i="1" s="1"/>
  <c r="E17" i="40"/>
  <c r="AK411" i="1" s="1"/>
  <c r="D17" i="40"/>
  <c r="AC410" i="1" s="1"/>
  <c r="C17" i="40"/>
  <c r="AG409" i="1" s="1"/>
  <c r="H4" i="40"/>
  <c r="F4" i="40"/>
  <c r="C34" i="40" s="1"/>
  <c r="E3" i="40"/>
  <c r="C3" i="40"/>
  <c r="E2" i="40"/>
  <c r="C2" i="40"/>
  <c r="E1" i="40"/>
  <c r="C1" i="40"/>
  <c r="N57" i="39"/>
  <c r="M57" i="39"/>
  <c r="L57" i="39"/>
  <c r="K57" i="39"/>
  <c r="J57" i="39"/>
  <c r="I57" i="39"/>
  <c r="H57" i="39"/>
  <c r="G57" i="39"/>
  <c r="F57" i="39"/>
  <c r="E57" i="39"/>
  <c r="D57" i="39"/>
  <c r="C57" i="39"/>
  <c r="N34" i="39"/>
  <c r="M34" i="39"/>
  <c r="L34" i="39"/>
  <c r="K34" i="39"/>
  <c r="J34" i="39"/>
  <c r="I34" i="39"/>
  <c r="H34" i="39"/>
  <c r="G34" i="39"/>
  <c r="F34" i="39"/>
  <c r="E34" i="39"/>
  <c r="D34" i="39"/>
  <c r="N30" i="39"/>
  <c r="M30" i="39"/>
  <c r="L30" i="39"/>
  <c r="M406" i="1" s="1"/>
  <c r="K30" i="39"/>
  <c r="J30" i="39"/>
  <c r="I30" i="39"/>
  <c r="H30" i="39"/>
  <c r="G30" i="39"/>
  <c r="N401" i="1" s="1"/>
  <c r="AL401" i="1" s="1"/>
  <c r="F30" i="39"/>
  <c r="N400" i="1" s="1"/>
  <c r="AL400" i="1" s="1"/>
  <c r="E30" i="39"/>
  <c r="D30" i="39"/>
  <c r="M398" i="1" s="1"/>
  <c r="C30" i="39"/>
  <c r="N397" i="1" s="1"/>
  <c r="AL397" i="1" s="1"/>
  <c r="N17" i="39"/>
  <c r="AK408" i="1" s="1"/>
  <c r="M17" i="39"/>
  <c r="AC407" i="1" s="1"/>
  <c r="L17" i="39"/>
  <c r="AG406" i="1" s="1"/>
  <c r="K17" i="39"/>
  <c r="AK405" i="1" s="1"/>
  <c r="J17" i="39"/>
  <c r="AC404" i="1" s="1"/>
  <c r="I17" i="39"/>
  <c r="AG403" i="1" s="1"/>
  <c r="H17" i="39"/>
  <c r="AK402" i="1" s="1"/>
  <c r="G17" i="39"/>
  <c r="AC401" i="1" s="1"/>
  <c r="F17" i="39"/>
  <c r="AG400" i="1" s="1"/>
  <c r="E17" i="39"/>
  <c r="AK399" i="1" s="1"/>
  <c r="D17" i="39"/>
  <c r="AC398" i="1" s="1"/>
  <c r="C17" i="39"/>
  <c r="AG397" i="1" s="1"/>
  <c r="H4" i="39"/>
  <c r="F4" i="39"/>
  <c r="C34" i="39" s="1"/>
  <c r="E3" i="39"/>
  <c r="C3" i="39"/>
  <c r="E2" i="39"/>
  <c r="C2" i="39"/>
  <c r="E1" i="39"/>
  <c r="C1" i="39"/>
  <c r="N57" i="38"/>
  <c r="M57" i="38"/>
  <c r="L57" i="38"/>
  <c r="K57" i="38"/>
  <c r="J57" i="38"/>
  <c r="I57" i="38"/>
  <c r="H57" i="38"/>
  <c r="G57" i="38"/>
  <c r="F57" i="38"/>
  <c r="E57" i="38"/>
  <c r="D57" i="38"/>
  <c r="C57" i="38"/>
  <c r="N34" i="38"/>
  <c r="M34" i="38"/>
  <c r="L34" i="38"/>
  <c r="K34" i="38"/>
  <c r="J34" i="38"/>
  <c r="I34" i="38"/>
  <c r="H34" i="38"/>
  <c r="G34" i="38"/>
  <c r="F34" i="38"/>
  <c r="E34" i="38"/>
  <c r="D34" i="38"/>
  <c r="N30" i="38"/>
  <c r="N396" i="1" s="1"/>
  <c r="M30" i="38"/>
  <c r="L30" i="38"/>
  <c r="N394" i="1" s="1"/>
  <c r="K30" i="38"/>
  <c r="N393" i="1" s="1"/>
  <c r="J30" i="38"/>
  <c r="N392" i="1" s="1"/>
  <c r="I30" i="38"/>
  <c r="N391" i="1" s="1"/>
  <c r="H30" i="38"/>
  <c r="N390" i="1" s="1"/>
  <c r="G30" i="38"/>
  <c r="F30" i="38"/>
  <c r="N388" i="1" s="1"/>
  <c r="E30" i="38"/>
  <c r="N387" i="1" s="1"/>
  <c r="D30" i="38"/>
  <c r="C30" i="38"/>
  <c r="L385" i="1" s="1"/>
  <c r="AM385" i="1" s="1"/>
  <c r="N17" i="38"/>
  <c r="AK396" i="1" s="1"/>
  <c r="M17" i="38"/>
  <c r="AC395" i="1" s="1"/>
  <c r="L17" i="38"/>
  <c r="AG394" i="1" s="1"/>
  <c r="K17" i="38"/>
  <c r="AK393" i="1" s="1"/>
  <c r="J17" i="38"/>
  <c r="AC392" i="1" s="1"/>
  <c r="I17" i="38"/>
  <c r="AG391" i="1" s="1"/>
  <c r="H17" i="38"/>
  <c r="AK390" i="1" s="1"/>
  <c r="G17" i="38"/>
  <c r="AC389" i="1" s="1"/>
  <c r="F17" i="38"/>
  <c r="AG388" i="1" s="1"/>
  <c r="E17" i="38"/>
  <c r="AK387" i="1" s="1"/>
  <c r="D17" i="38"/>
  <c r="AC386" i="1" s="1"/>
  <c r="C17" i="38"/>
  <c r="AG385" i="1" s="1"/>
  <c r="H4" i="38"/>
  <c r="F4" i="38"/>
  <c r="C34" i="38" s="1"/>
  <c r="E3" i="38"/>
  <c r="C3" i="38"/>
  <c r="E2" i="38"/>
  <c r="C2" i="38"/>
  <c r="E1" i="38"/>
  <c r="C1" i="38"/>
  <c r="N57" i="37"/>
  <c r="M57" i="37"/>
  <c r="L57" i="37"/>
  <c r="K57" i="37"/>
  <c r="J57" i="37"/>
  <c r="I57" i="37"/>
  <c r="H57" i="37"/>
  <c r="H17" i="37" s="1"/>
  <c r="AE378" i="1" s="1"/>
  <c r="G57" i="37"/>
  <c r="F57" i="37"/>
  <c r="E57" i="37"/>
  <c r="D57" i="37"/>
  <c r="C57" i="37"/>
  <c r="N34" i="37"/>
  <c r="M34" i="37"/>
  <c r="L34" i="37"/>
  <c r="K34" i="37"/>
  <c r="J34" i="37"/>
  <c r="I34" i="37"/>
  <c r="H34" i="37"/>
  <c r="G34" i="37"/>
  <c r="F34" i="37"/>
  <c r="E34" i="37"/>
  <c r="D34" i="37"/>
  <c r="N30" i="37"/>
  <c r="N384" i="1" s="1"/>
  <c r="M30" i="37"/>
  <c r="L30" i="37"/>
  <c r="K30" i="37"/>
  <c r="N381" i="1" s="1"/>
  <c r="J30" i="37"/>
  <c r="N380" i="1" s="1"/>
  <c r="I30" i="37"/>
  <c r="L379" i="1" s="1"/>
  <c r="AM379" i="1" s="1"/>
  <c r="H30" i="37"/>
  <c r="N378" i="1" s="1"/>
  <c r="G30" i="37"/>
  <c r="L377" i="1" s="1"/>
  <c r="AM377" i="1" s="1"/>
  <c r="F30" i="37"/>
  <c r="E30" i="37"/>
  <c r="D30" i="37"/>
  <c r="C30" i="37"/>
  <c r="J17" i="37"/>
  <c r="AA380" i="1" s="1"/>
  <c r="I17" i="37"/>
  <c r="AJ379" i="1" s="1"/>
  <c r="H4" i="37"/>
  <c r="F4" i="37"/>
  <c r="C34" i="37" s="1"/>
  <c r="E3" i="37"/>
  <c r="C3" i="37"/>
  <c r="E2" i="37"/>
  <c r="C2" i="37"/>
  <c r="E1" i="37"/>
  <c r="C1" i="37"/>
  <c r="N57" i="36"/>
  <c r="M57" i="36"/>
  <c r="L57" i="36"/>
  <c r="K57" i="36"/>
  <c r="K17" i="36" s="1"/>
  <c r="AJ369" i="1" s="1"/>
  <c r="J57" i="36"/>
  <c r="I57" i="36"/>
  <c r="H57" i="36"/>
  <c r="G57" i="36"/>
  <c r="F57" i="36"/>
  <c r="E57" i="36"/>
  <c r="D57" i="36"/>
  <c r="C57" i="36"/>
  <c r="N34" i="36"/>
  <c r="M34" i="36"/>
  <c r="L34" i="36"/>
  <c r="K34" i="36"/>
  <c r="J34" i="36"/>
  <c r="I34" i="36"/>
  <c r="H34" i="36"/>
  <c r="G34" i="36"/>
  <c r="F34" i="36"/>
  <c r="E34" i="36"/>
  <c r="D34" i="36"/>
  <c r="N30" i="36"/>
  <c r="N372" i="1" s="1"/>
  <c r="M30" i="36"/>
  <c r="N371" i="1" s="1"/>
  <c r="L30" i="36"/>
  <c r="K30" i="36"/>
  <c r="J30" i="36"/>
  <c r="M368" i="1" s="1"/>
  <c r="I30" i="36"/>
  <c r="L367" i="1" s="1"/>
  <c r="AM367" i="1" s="1"/>
  <c r="H30" i="36"/>
  <c r="N366" i="1" s="1"/>
  <c r="G30" i="36"/>
  <c r="N365" i="1" s="1"/>
  <c r="F30" i="36"/>
  <c r="E30" i="36"/>
  <c r="D30" i="36"/>
  <c r="M362" i="1" s="1"/>
  <c r="C30" i="36"/>
  <c r="M361" i="1" s="1"/>
  <c r="L17" i="36"/>
  <c r="AD370" i="1" s="1"/>
  <c r="J17" i="36"/>
  <c r="AD368" i="1" s="1"/>
  <c r="I17" i="36"/>
  <c r="AJ367" i="1" s="1"/>
  <c r="H17" i="36"/>
  <c r="AD366" i="1" s="1"/>
  <c r="G17" i="36"/>
  <c r="AJ365" i="1" s="1"/>
  <c r="H4" i="36"/>
  <c r="F4" i="36"/>
  <c r="C34" i="36" s="1"/>
  <c r="E3" i="36"/>
  <c r="C3" i="36"/>
  <c r="E2" i="36"/>
  <c r="C2" i="36"/>
  <c r="E1" i="36"/>
  <c r="C1" i="36"/>
  <c r="N57" i="35"/>
  <c r="M57" i="35"/>
  <c r="L57" i="35"/>
  <c r="K57" i="35"/>
  <c r="K17" i="35" s="1"/>
  <c r="AJ357" i="1" s="1"/>
  <c r="J57" i="35"/>
  <c r="J17" i="35" s="1"/>
  <c r="AD356" i="1" s="1"/>
  <c r="I57" i="35"/>
  <c r="H57" i="35"/>
  <c r="G57" i="35"/>
  <c r="F57" i="35"/>
  <c r="E57" i="35"/>
  <c r="D57" i="35"/>
  <c r="C57" i="35"/>
  <c r="N34" i="35"/>
  <c r="M34" i="35"/>
  <c r="L34" i="35"/>
  <c r="K34" i="35"/>
  <c r="J34" i="35"/>
  <c r="I34" i="35"/>
  <c r="H34" i="35"/>
  <c r="G34" i="35"/>
  <c r="F34" i="35"/>
  <c r="E34" i="35"/>
  <c r="D34" i="35"/>
  <c r="N30" i="35"/>
  <c r="N360" i="1" s="1"/>
  <c r="M30" i="35"/>
  <c r="L30" i="35"/>
  <c r="K30" i="35"/>
  <c r="L357" i="1" s="1"/>
  <c r="AM357" i="1" s="1"/>
  <c r="J30" i="35"/>
  <c r="N356" i="1" s="1"/>
  <c r="I30" i="35"/>
  <c r="H30" i="35"/>
  <c r="N354" i="1" s="1"/>
  <c r="G30" i="35"/>
  <c r="N353" i="1" s="1"/>
  <c r="F30" i="35"/>
  <c r="N352" i="1" s="1"/>
  <c r="E30" i="35"/>
  <c r="D30" i="35"/>
  <c r="C30" i="35"/>
  <c r="L17" i="35"/>
  <c r="AD358" i="1" s="1"/>
  <c r="I17" i="35"/>
  <c r="AJ355" i="1" s="1"/>
  <c r="H17" i="35"/>
  <c r="AD354" i="1" s="1"/>
  <c r="G17" i="35"/>
  <c r="AJ353" i="1" s="1"/>
  <c r="F17" i="35"/>
  <c r="AD352" i="1" s="1"/>
  <c r="H4" i="35"/>
  <c r="F4" i="35"/>
  <c r="C34" i="35" s="1"/>
  <c r="E3" i="35"/>
  <c r="C3" i="35"/>
  <c r="E2" i="35"/>
  <c r="C2" i="35"/>
  <c r="E1" i="35"/>
  <c r="C1" i="35"/>
  <c r="N57" i="34"/>
  <c r="N17" i="34" s="1"/>
  <c r="AD348" i="1" s="1"/>
  <c r="M57" i="34"/>
  <c r="M17" i="34" s="1"/>
  <c r="AJ347" i="1" s="1"/>
  <c r="L57" i="34"/>
  <c r="K57" i="34"/>
  <c r="J57" i="34"/>
  <c r="I57" i="34"/>
  <c r="H57" i="34"/>
  <c r="G57" i="34"/>
  <c r="F57" i="34"/>
  <c r="E57" i="34"/>
  <c r="D57" i="34"/>
  <c r="C57" i="34"/>
  <c r="N34" i="34"/>
  <c r="M34" i="34"/>
  <c r="L34" i="34"/>
  <c r="K34" i="34"/>
  <c r="J34" i="34"/>
  <c r="I34" i="34"/>
  <c r="H34" i="34"/>
  <c r="G34" i="34"/>
  <c r="F34" i="34"/>
  <c r="E34" i="34"/>
  <c r="D34" i="34"/>
  <c r="N30" i="34"/>
  <c r="N348" i="1" s="1"/>
  <c r="M30" i="34"/>
  <c r="L30" i="34"/>
  <c r="K30" i="34"/>
  <c r="L345" i="1" s="1"/>
  <c r="AM345" i="1" s="1"/>
  <c r="J30" i="34"/>
  <c r="I30" i="34"/>
  <c r="N343" i="1" s="1"/>
  <c r="H30" i="34"/>
  <c r="N342" i="1" s="1"/>
  <c r="G30" i="34"/>
  <c r="N341" i="1" s="1"/>
  <c r="F30" i="34"/>
  <c r="L340" i="1" s="1"/>
  <c r="AM340" i="1" s="1"/>
  <c r="E30" i="34"/>
  <c r="D30" i="34"/>
  <c r="M338" i="1" s="1"/>
  <c r="C30" i="34"/>
  <c r="M337" i="1" s="1"/>
  <c r="H4" i="34"/>
  <c r="F4" i="34"/>
  <c r="C34" i="34" s="1"/>
  <c r="E3" i="34"/>
  <c r="C3" i="34"/>
  <c r="E2" i="34"/>
  <c r="C2" i="34"/>
  <c r="E1" i="34"/>
  <c r="C1" i="34"/>
  <c r="Y166" i="1"/>
  <c r="AC165" i="1"/>
  <c r="AH164" i="1"/>
  <c r="Y163" i="1"/>
  <c r="AC162" i="1"/>
  <c r="AH161" i="1"/>
  <c r="Y160" i="1"/>
  <c r="AC159" i="1"/>
  <c r="Y158" i="1"/>
  <c r="Y157" i="1"/>
  <c r="AC156" i="1"/>
  <c r="Y154" i="1"/>
  <c r="AC153" i="1"/>
  <c r="AG152" i="1"/>
  <c r="Y151" i="1"/>
  <c r="AC150" i="1"/>
  <c r="AG149" i="1"/>
  <c r="Y148" i="1"/>
  <c r="AC147" i="1"/>
  <c r="AG146" i="1"/>
  <c r="Y145" i="1"/>
  <c r="AC144" i="1"/>
  <c r="AG143" i="1"/>
  <c r="N53" i="33"/>
  <c r="AK166" i="1" s="1"/>
  <c r="M53" i="33"/>
  <c r="AK165" i="1" s="1"/>
  <c r="L53" i="33"/>
  <c r="AK164" i="1" s="1"/>
  <c r="K53" i="33"/>
  <c r="AK163" i="1" s="1"/>
  <c r="J53" i="33"/>
  <c r="AK162" i="1" s="1"/>
  <c r="I53" i="33"/>
  <c r="AK161" i="1" s="1"/>
  <c r="H53" i="33"/>
  <c r="AK160" i="1" s="1"/>
  <c r="G53" i="33"/>
  <c r="AK159" i="1" s="1"/>
  <c r="F53" i="33"/>
  <c r="AK158" i="1" s="1"/>
  <c r="E53" i="33"/>
  <c r="AK157" i="1" s="1"/>
  <c r="D53" i="33"/>
  <c r="AK156" i="1" s="1"/>
  <c r="C53" i="33"/>
  <c r="AK155" i="1" s="1"/>
  <c r="N25" i="33"/>
  <c r="M25" i="33"/>
  <c r="L25" i="33"/>
  <c r="K25" i="33"/>
  <c r="J25" i="33"/>
  <c r="I25" i="33"/>
  <c r="H25" i="33"/>
  <c r="G25" i="33"/>
  <c r="F25" i="33"/>
  <c r="E25" i="33"/>
  <c r="D25" i="33"/>
  <c r="C25" i="33"/>
  <c r="A24" i="33"/>
  <c r="A23" i="33"/>
  <c r="A22" i="33"/>
  <c r="A21" i="33"/>
  <c r="A20" i="33"/>
  <c r="A19" i="33"/>
  <c r="A18" i="33"/>
  <c r="A17" i="33"/>
  <c r="H4" i="33"/>
  <c r="F4" i="33"/>
  <c r="E3" i="33"/>
  <c r="C3" i="33"/>
  <c r="E2" i="33"/>
  <c r="C2" i="33"/>
  <c r="E1" i="33"/>
  <c r="C1" i="33"/>
  <c r="N53" i="32"/>
  <c r="AK154" i="1" s="1"/>
  <c r="M53" i="32"/>
  <c r="AK153" i="1" s="1"/>
  <c r="L53" i="32"/>
  <c r="AK152" i="1" s="1"/>
  <c r="K53" i="32"/>
  <c r="AK151" i="1" s="1"/>
  <c r="J53" i="32"/>
  <c r="AK150" i="1" s="1"/>
  <c r="I53" i="32"/>
  <c r="AK149" i="1" s="1"/>
  <c r="H53" i="32"/>
  <c r="G53" i="32"/>
  <c r="AK147" i="1" s="1"/>
  <c r="F53" i="32"/>
  <c r="AK146" i="1" s="1"/>
  <c r="E53" i="32"/>
  <c r="AK145" i="1" s="1"/>
  <c r="D53" i="32"/>
  <c r="AK144" i="1" s="1"/>
  <c r="C53" i="32"/>
  <c r="AK143" i="1" s="1"/>
  <c r="N25" i="32"/>
  <c r="M25" i="32"/>
  <c r="L25" i="32"/>
  <c r="K25" i="32"/>
  <c r="J25" i="32"/>
  <c r="I25" i="32"/>
  <c r="H25" i="32"/>
  <c r="G25" i="32"/>
  <c r="F25" i="32"/>
  <c r="E25" i="32"/>
  <c r="D25" i="32"/>
  <c r="C25" i="32"/>
  <c r="A24" i="32"/>
  <c r="A23" i="32"/>
  <c r="A22" i="32"/>
  <c r="A21" i="32"/>
  <c r="A20" i="32"/>
  <c r="A19" i="32"/>
  <c r="A18" i="32"/>
  <c r="A17" i="32"/>
  <c r="H4" i="32"/>
  <c r="F4" i="32"/>
  <c r="E3" i="32"/>
  <c r="C3" i="32"/>
  <c r="E2" i="32"/>
  <c r="C2" i="32"/>
  <c r="E1" i="32"/>
  <c r="C1" i="32"/>
  <c r="L317" i="1"/>
  <c r="L316" i="1"/>
  <c r="AM316" i="1" s="1"/>
  <c r="L315" i="1"/>
  <c r="AM315" i="1" s="1"/>
  <c r="L314" i="1"/>
  <c r="AM314" i="1" s="1"/>
  <c r="L313" i="1"/>
  <c r="AM313" i="1" s="1"/>
  <c r="L312" i="1"/>
  <c r="L311" i="1"/>
  <c r="AM311" i="1" s="1"/>
  <c r="L310" i="1"/>
  <c r="L309" i="1"/>
  <c r="L308" i="1"/>
  <c r="L307" i="1"/>
  <c r="L306" i="1"/>
  <c r="L305" i="1"/>
  <c r="AM305" i="1" s="1"/>
  <c r="L304" i="1"/>
  <c r="L303" i="1"/>
  <c r="L302" i="1"/>
  <c r="AM302" i="1" s="1"/>
  <c r="L301" i="1"/>
  <c r="L300" i="1"/>
  <c r="L299" i="1"/>
  <c r="AM299" i="1" s="1"/>
  <c r="L298" i="1"/>
  <c r="AM298" i="1" s="1"/>
  <c r="L297" i="1"/>
  <c r="L296" i="1"/>
  <c r="AM296" i="1" s="1"/>
  <c r="L295" i="1"/>
  <c r="L294" i="1"/>
  <c r="L293" i="1"/>
  <c r="AM293" i="1" s="1"/>
  <c r="L292" i="1"/>
  <c r="AM292" i="1" s="1"/>
  <c r="L291" i="1"/>
  <c r="AM291" i="1" s="1"/>
  <c r="L290" i="1"/>
  <c r="AM290" i="1" s="1"/>
  <c r="L289" i="1"/>
  <c r="AM289" i="1" s="1"/>
  <c r="L288" i="1"/>
  <c r="AM288" i="1" s="1"/>
  <c r="L287" i="1"/>
  <c r="AM287" i="1" s="1"/>
  <c r="L286" i="1"/>
  <c r="AM286" i="1" s="1"/>
  <c r="L285" i="1"/>
  <c r="AM285" i="1" s="1"/>
  <c r="L284" i="1"/>
  <c r="AM284" i="1" s="1"/>
  <c r="L283" i="1"/>
  <c r="AM283" i="1" s="1"/>
  <c r="L282" i="1"/>
  <c r="AM282" i="1" s="1"/>
  <c r="L281" i="1"/>
  <c r="AM281" i="1" s="1"/>
  <c r="L280" i="1"/>
  <c r="AM280" i="1" s="1"/>
  <c r="L279" i="1"/>
  <c r="AM279" i="1" s="1"/>
  <c r="L278" i="1"/>
  <c r="AM278" i="1" s="1"/>
  <c r="L277" i="1"/>
  <c r="AM277" i="1" s="1"/>
  <c r="L276" i="1"/>
  <c r="AM276" i="1" s="1"/>
  <c r="L275" i="1"/>
  <c r="AM275" i="1" s="1"/>
  <c r="L274" i="1"/>
  <c r="AM274" i="1" s="1"/>
  <c r="L273" i="1"/>
  <c r="AM273" i="1" s="1"/>
  <c r="L272" i="1"/>
  <c r="AM272" i="1" s="1"/>
  <c r="L271" i="1"/>
  <c r="AM271" i="1" s="1"/>
  <c r="L270" i="1"/>
  <c r="AM270" i="1" s="1"/>
  <c r="L269" i="1"/>
  <c r="L268" i="1"/>
  <c r="L267" i="1"/>
  <c r="L266" i="1"/>
  <c r="L265" i="1"/>
  <c r="L264" i="1"/>
  <c r="L263" i="1"/>
  <c r="L262" i="1"/>
  <c r="L261" i="1"/>
  <c r="L260" i="1"/>
  <c r="L259" i="1"/>
  <c r="L258" i="1"/>
  <c r="L257" i="1"/>
  <c r="AM257" i="1" s="1"/>
  <c r="L256" i="1"/>
  <c r="AM256" i="1" s="1"/>
  <c r="L255" i="1"/>
  <c r="AM255" i="1" s="1"/>
  <c r="L254" i="1"/>
  <c r="AM254" i="1" s="1"/>
  <c r="L253" i="1"/>
  <c r="AM253" i="1" s="1"/>
  <c r="L252" i="1"/>
  <c r="AM252" i="1" s="1"/>
  <c r="L251" i="1"/>
  <c r="AM251" i="1" s="1"/>
  <c r="L250" i="1"/>
  <c r="AM250" i="1" s="1"/>
  <c r="L249" i="1"/>
  <c r="AM249" i="1" s="1"/>
  <c r="L248" i="1"/>
  <c r="AM248" i="1" s="1"/>
  <c r="L247" i="1"/>
  <c r="AM247" i="1" s="1"/>
  <c r="L246" i="1"/>
  <c r="AM246" i="1" s="1"/>
  <c r="L245" i="1"/>
  <c r="AM245" i="1" s="1"/>
  <c r="L244" i="1"/>
  <c r="AM244" i="1" s="1"/>
  <c r="L243" i="1"/>
  <c r="AM243" i="1" s="1"/>
  <c r="L242" i="1"/>
  <c r="AM242" i="1" s="1"/>
  <c r="L241" i="1"/>
  <c r="AM241" i="1" s="1"/>
  <c r="L240" i="1"/>
  <c r="AM240" i="1" s="1"/>
  <c r="L239" i="1"/>
  <c r="AM239" i="1" s="1"/>
  <c r="L238" i="1"/>
  <c r="AM238" i="1" s="1"/>
  <c r="L237" i="1"/>
  <c r="AM237" i="1" s="1"/>
  <c r="L236" i="1"/>
  <c r="AM236" i="1" s="1"/>
  <c r="L235" i="1"/>
  <c r="AM235" i="1" s="1"/>
  <c r="L234" i="1"/>
  <c r="AM234" i="1" s="1"/>
  <c r="L232" i="1"/>
  <c r="AM232" i="1" s="1"/>
  <c r="L214" i="1"/>
  <c r="AM214" i="1" s="1"/>
  <c r="L213" i="1"/>
  <c r="AM213" i="1" s="1"/>
  <c r="L193" i="1"/>
  <c r="AM193" i="1" s="1"/>
  <c r="L189" i="1"/>
  <c r="AM189" i="1" s="1"/>
  <c r="AK305" i="1"/>
  <c r="AJ305" i="1"/>
  <c r="AI305" i="1"/>
  <c r="AH305" i="1"/>
  <c r="AG305" i="1"/>
  <c r="AF305" i="1"/>
  <c r="AE305" i="1"/>
  <c r="AD305" i="1"/>
  <c r="AC305" i="1"/>
  <c r="AB305" i="1"/>
  <c r="AA305" i="1"/>
  <c r="Z305" i="1"/>
  <c r="Y305" i="1"/>
  <c r="X305" i="1"/>
  <c r="W305" i="1"/>
  <c r="V305" i="1"/>
  <c r="U305" i="1"/>
  <c r="T305" i="1"/>
  <c r="S305" i="1"/>
  <c r="R305" i="1"/>
  <c r="Q305" i="1"/>
  <c r="P305" i="1"/>
  <c r="O305" i="1"/>
  <c r="N305" i="1"/>
  <c r="AL305" i="1" s="1"/>
  <c r="M305" i="1"/>
  <c r="AN305" i="1" s="1"/>
  <c r="AK304" i="1"/>
  <c r="AJ304" i="1"/>
  <c r="AI304" i="1"/>
  <c r="AH304" i="1"/>
  <c r="AG304" i="1"/>
  <c r="AF304" i="1"/>
  <c r="AE304" i="1"/>
  <c r="AD304" i="1"/>
  <c r="AC304" i="1"/>
  <c r="AB304" i="1"/>
  <c r="AA304" i="1"/>
  <c r="Z304" i="1"/>
  <c r="Y304" i="1"/>
  <c r="X304" i="1"/>
  <c r="W304" i="1"/>
  <c r="V304" i="1"/>
  <c r="U304" i="1"/>
  <c r="T304" i="1"/>
  <c r="S304" i="1"/>
  <c r="R304" i="1"/>
  <c r="Q304" i="1"/>
  <c r="P304" i="1"/>
  <c r="O304" i="1"/>
  <c r="N304" i="1"/>
  <c r="AL304" i="1" s="1"/>
  <c r="M304" i="1"/>
  <c r="AK303" i="1"/>
  <c r="AJ303" i="1"/>
  <c r="AI303" i="1"/>
  <c r="AH303" i="1"/>
  <c r="AG303" i="1"/>
  <c r="AF303" i="1"/>
  <c r="AE303" i="1"/>
  <c r="AD303" i="1"/>
  <c r="AC303" i="1"/>
  <c r="AB303" i="1"/>
  <c r="AA303" i="1"/>
  <c r="Z303" i="1"/>
  <c r="Y303" i="1"/>
  <c r="X303" i="1"/>
  <c r="W303" i="1"/>
  <c r="V303" i="1"/>
  <c r="U303" i="1"/>
  <c r="T303" i="1"/>
  <c r="S303" i="1"/>
  <c r="R303" i="1"/>
  <c r="Q303" i="1"/>
  <c r="P303" i="1"/>
  <c r="O303" i="1"/>
  <c r="N303" i="1"/>
  <c r="AL303" i="1" s="1"/>
  <c r="M303" i="1"/>
  <c r="AN303" i="1" s="1"/>
  <c r="AK302" i="1"/>
  <c r="AJ302" i="1"/>
  <c r="AI302" i="1"/>
  <c r="AH302" i="1"/>
  <c r="AG302" i="1"/>
  <c r="AF302" i="1"/>
  <c r="AE302" i="1"/>
  <c r="AD302" i="1"/>
  <c r="AC302" i="1"/>
  <c r="AB302" i="1"/>
  <c r="AA302" i="1"/>
  <c r="Z302" i="1"/>
  <c r="Y302" i="1"/>
  <c r="X302" i="1"/>
  <c r="W302" i="1"/>
  <c r="V302" i="1"/>
  <c r="U302" i="1"/>
  <c r="T302" i="1"/>
  <c r="S302" i="1"/>
  <c r="R302" i="1"/>
  <c r="Q302" i="1"/>
  <c r="P302" i="1"/>
  <c r="O302" i="1"/>
  <c r="N302" i="1"/>
  <c r="AL302" i="1" s="1"/>
  <c r="M302" i="1"/>
  <c r="AN302" i="1" s="1"/>
  <c r="AK301" i="1"/>
  <c r="AJ301" i="1"/>
  <c r="AI301" i="1"/>
  <c r="AH301" i="1"/>
  <c r="AG301" i="1"/>
  <c r="AF301" i="1"/>
  <c r="AE301" i="1"/>
  <c r="AD301" i="1"/>
  <c r="AC301" i="1"/>
  <c r="AB301" i="1"/>
  <c r="AA301" i="1"/>
  <c r="Z301" i="1"/>
  <c r="Y301" i="1"/>
  <c r="X301" i="1"/>
  <c r="W301" i="1"/>
  <c r="V301" i="1"/>
  <c r="U301" i="1"/>
  <c r="T301" i="1"/>
  <c r="S301" i="1"/>
  <c r="R301" i="1"/>
  <c r="Q301" i="1"/>
  <c r="P301" i="1"/>
  <c r="O301" i="1"/>
  <c r="N301" i="1"/>
  <c r="AL301" i="1" s="1"/>
  <c r="M301"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AL300" i="1" s="1"/>
  <c r="M300" i="1"/>
  <c r="AK299" i="1"/>
  <c r="AJ299" i="1"/>
  <c r="AI299" i="1"/>
  <c r="AH299" i="1"/>
  <c r="AG299" i="1"/>
  <c r="AF299" i="1"/>
  <c r="AE299" i="1"/>
  <c r="AD299" i="1"/>
  <c r="AC299" i="1"/>
  <c r="AB299" i="1"/>
  <c r="AA299" i="1"/>
  <c r="Z299" i="1"/>
  <c r="Y299" i="1"/>
  <c r="X299" i="1"/>
  <c r="W299" i="1"/>
  <c r="V299" i="1"/>
  <c r="U299" i="1"/>
  <c r="T299" i="1"/>
  <c r="S299" i="1"/>
  <c r="R299" i="1"/>
  <c r="Q299" i="1"/>
  <c r="P299" i="1"/>
  <c r="O299" i="1"/>
  <c r="N299" i="1"/>
  <c r="AL299" i="1" s="1"/>
  <c r="M299" i="1"/>
  <c r="AN299" i="1" s="1"/>
  <c r="AK298" i="1"/>
  <c r="AJ298" i="1"/>
  <c r="AI298" i="1"/>
  <c r="AH298" i="1"/>
  <c r="AG298" i="1"/>
  <c r="AF298" i="1"/>
  <c r="AE298" i="1"/>
  <c r="AD298" i="1"/>
  <c r="AC298" i="1"/>
  <c r="AB298" i="1"/>
  <c r="AA298" i="1"/>
  <c r="Z298" i="1"/>
  <c r="Y298" i="1"/>
  <c r="X298" i="1"/>
  <c r="W298" i="1"/>
  <c r="V298" i="1"/>
  <c r="U298" i="1"/>
  <c r="T298" i="1"/>
  <c r="S298" i="1"/>
  <c r="R298" i="1"/>
  <c r="Q298" i="1"/>
  <c r="P298" i="1"/>
  <c r="O298" i="1"/>
  <c r="N298" i="1"/>
  <c r="AL298" i="1" s="1"/>
  <c r="M298" i="1"/>
  <c r="AN298" i="1" s="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AL297" i="1" s="1"/>
  <c r="M297" i="1"/>
  <c r="AN297" i="1" s="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AL296" i="1" s="1"/>
  <c r="M296"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AL295" i="1" s="1"/>
  <c r="M295" i="1"/>
  <c r="AK294" i="1"/>
  <c r="AJ294" i="1"/>
  <c r="AI294" i="1"/>
  <c r="AH294" i="1"/>
  <c r="AG294" i="1"/>
  <c r="AF294" i="1"/>
  <c r="AE294" i="1"/>
  <c r="AD294" i="1"/>
  <c r="AC294" i="1"/>
  <c r="AB294" i="1"/>
  <c r="AA294" i="1"/>
  <c r="Z294" i="1"/>
  <c r="Y294" i="1"/>
  <c r="X294" i="1"/>
  <c r="W294" i="1"/>
  <c r="V294" i="1"/>
  <c r="U294" i="1"/>
  <c r="T294" i="1"/>
  <c r="S294" i="1"/>
  <c r="R294" i="1"/>
  <c r="Q294" i="1"/>
  <c r="P294" i="1"/>
  <c r="O294" i="1"/>
  <c r="N294" i="1"/>
  <c r="AL294" i="1" s="1"/>
  <c r="M294" i="1"/>
  <c r="AN294" i="1" s="1"/>
  <c r="AK317" i="1"/>
  <c r="AJ317" i="1"/>
  <c r="AI317" i="1"/>
  <c r="AH317" i="1"/>
  <c r="AG317" i="1"/>
  <c r="AF317" i="1"/>
  <c r="AE317" i="1"/>
  <c r="AD317" i="1"/>
  <c r="AC317" i="1"/>
  <c r="AB317" i="1"/>
  <c r="AA317" i="1"/>
  <c r="Z317" i="1"/>
  <c r="Y317" i="1"/>
  <c r="X317" i="1"/>
  <c r="W317" i="1"/>
  <c r="V317" i="1"/>
  <c r="U317" i="1"/>
  <c r="T317" i="1"/>
  <c r="S317" i="1"/>
  <c r="R317" i="1"/>
  <c r="Q317" i="1"/>
  <c r="P317" i="1"/>
  <c r="O317" i="1"/>
  <c r="N317" i="1"/>
  <c r="AL317" i="1" s="1"/>
  <c r="M317" i="1"/>
  <c r="AN317" i="1" s="1"/>
  <c r="AK316" i="1"/>
  <c r="AJ316" i="1"/>
  <c r="AI316" i="1"/>
  <c r="AH316" i="1"/>
  <c r="AG316" i="1"/>
  <c r="AF316" i="1"/>
  <c r="AE316" i="1"/>
  <c r="AD316" i="1"/>
  <c r="AC316" i="1"/>
  <c r="AB316" i="1"/>
  <c r="AA316" i="1"/>
  <c r="Z316" i="1"/>
  <c r="Y316" i="1"/>
  <c r="X316" i="1"/>
  <c r="W316" i="1"/>
  <c r="V316" i="1"/>
  <c r="U316" i="1"/>
  <c r="T316" i="1"/>
  <c r="S316" i="1"/>
  <c r="R316" i="1"/>
  <c r="Q316" i="1"/>
  <c r="P316" i="1"/>
  <c r="O316" i="1"/>
  <c r="N316" i="1"/>
  <c r="AL316" i="1" s="1"/>
  <c r="M316" i="1"/>
  <c r="AN316" i="1" s="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AL315" i="1" s="1"/>
  <c r="M315" i="1"/>
  <c r="AN315" i="1" s="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AL314" i="1" s="1"/>
  <c r="M314"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AL313" i="1" s="1"/>
  <c r="M313"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AL312" i="1" s="1"/>
  <c r="M312" i="1"/>
  <c r="AK311" i="1"/>
  <c r="AJ311" i="1"/>
  <c r="AI311" i="1"/>
  <c r="AH311" i="1"/>
  <c r="AG311" i="1"/>
  <c r="AF311" i="1"/>
  <c r="AE311" i="1"/>
  <c r="AD311" i="1"/>
  <c r="AC311" i="1"/>
  <c r="AB311" i="1"/>
  <c r="AA311" i="1"/>
  <c r="Z311" i="1"/>
  <c r="Y311" i="1"/>
  <c r="X311" i="1"/>
  <c r="W311" i="1"/>
  <c r="V311" i="1"/>
  <c r="U311" i="1"/>
  <c r="T311" i="1"/>
  <c r="S311" i="1"/>
  <c r="R311" i="1"/>
  <c r="Q311" i="1"/>
  <c r="P311" i="1"/>
  <c r="O311" i="1"/>
  <c r="N311" i="1"/>
  <c r="AL311" i="1" s="1"/>
  <c r="M311" i="1"/>
  <c r="AN311" i="1" s="1"/>
  <c r="AK310" i="1"/>
  <c r="AJ310" i="1"/>
  <c r="AI310" i="1"/>
  <c r="AH310" i="1"/>
  <c r="AG310" i="1"/>
  <c r="AF310" i="1"/>
  <c r="AE310" i="1"/>
  <c r="AD310" i="1"/>
  <c r="AC310" i="1"/>
  <c r="AB310" i="1"/>
  <c r="AA310" i="1"/>
  <c r="Z310" i="1"/>
  <c r="Y310" i="1"/>
  <c r="X310" i="1"/>
  <c r="W310" i="1"/>
  <c r="V310" i="1"/>
  <c r="U310" i="1"/>
  <c r="T310" i="1"/>
  <c r="S310" i="1"/>
  <c r="R310" i="1"/>
  <c r="Q310" i="1"/>
  <c r="P310" i="1"/>
  <c r="O310" i="1"/>
  <c r="N310" i="1"/>
  <c r="AL310" i="1" s="1"/>
  <c r="M310" i="1"/>
  <c r="AK309" i="1"/>
  <c r="AJ309" i="1"/>
  <c r="AI309" i="1"/>
  <c r="AH309" i="1"/>
  <c r="AG309" i="1"/>
  <c r="AF309" i="1"/>
  <c r="AE309" i="1"/>
  <c r="AD309" i="1"/>
  <c r="AC309" i="1"/>
  <c r="AB309" i="1"/>
  <c r="AA309" i="1"/>
  <c r="Z309" i="1"/>
  <c r="Y309" i="1"/>
  <c r="X309" i="1"/>
  <c r="W309" i="1"/>
  <c r="V309" i="1"/>
  <c r="U309" i="1"/>
  <c r="T309" i="1"/>
  <c r="S309" i="1"/>
  <c r="R309" i="1"/>
  <c r="Q309" i="1"/>
  <c r="P309" i="1"/>
  <c r="O309" i="1"/>
  <c r="N309" i="1"/>
  <c r="AL309" i="1" s="1"/>
  <c r="M309" i="1"/>
  <c r="AN309" i="1" s="1"/>
  <c r="AK308" i="1"/>
  <c r="AJ308" i="1"/>
  <c r="AI308" i="1"/>
  <c r="AH308" i="1"/>
  <c r="AG308" i="1"/>
  <c r="AF308" i="1"/>
  <c r="AE308" i="1"/>
  <c r="AD308" i="1"/>
  <c r="AC308" i="1"/>
  <c r="AB308" i="1"/>
  <c r="AA308" i="1"/>
  <c r="Z308" i="1"/>
  <c r="Y308" i="1"/>
  <c r="X308" i="1"/>
  <c r="W308" i="1"/>
  <c r="V308" i="1"/>
  <c r="U308" i="1"/>
  <c r="T308" i="1"/>
  <c r="S308" i="1"/>
  <c r="R308" i="1"/>
  <c r="Q308" i="1"/>
  <c r="P308" i="1"/>
  <c r="O308" i="1"/>
  <c r="N308" i="1"/>
  <c r="AL308" i="1" s="1"/>
  <c r="M308" i="1"/>
  <c r="AK307" i="1"/>
  <c r="AJ307" i="1"/>
  <c r="AI307" i="1"/>
  <c r="AH307" i="1"/>
  <c r="AG307" i="1"/>
  <c r="AF307" i="1"/>
  <c r="AE307" i="1"/>
  <c r="AD307" i="1"/>
  <c r="AC307" i="1"/>
  <c r="AB307" i="1"/>
  <c r="AA307" i="1"/>
  <c r="Z307" i="1"/>
  <c r="Y307" i="1"/>
  <c r="X307" i="1"/>
  <c r="W307" i="1"/>
  <c r="V307" i="1"/>
  <c r="U307" i="1"/>
  <c r="T307" i="1"/>
  <c r="S307" i="1"/>
  <c r="R307" i="1"/>
  <c r="Q307" i="1"/>
  <c r="P307" i="1"/>
  <c r="O307" i="1"/>
  <c r="N307" i="1"/>
  <c r="AL307" i="1" s="1"/>
  <c r="M307" i="1"/>
  <c r="AN307" i="1" s="1"/>
  <c r="AK306" i="1"/>
  <c r="AJ306" i="1"/>
  <c r="AI306" i="1"/>
  <c r="AH306" i="1"/>
  <c r="AG306" i="1"/>
  <c r="AF306" i="1"/>
  <c r="AE306" i="1"/>
  <c r="AD306" i="1"/>
  <c r="AC306" i="1"/>
  <c r="AB306" i="1"/>
  <c r="AA306" i="1"/>
  <c r="Z306" i="1"/>
  <c r="Y306" i="1"/>
  <c r="X306" i="1"/>
  <c r="W306" i="1"/>
  <c r="V306" i="1"/>
  <c r="U306" i="1"/>
  <c r="T306" i="1"/>
  <c r="S306" i="1"/>
  <c r="R306" i="1"/>
  <c r="Q306" i="1"/>
  <c r="P306" i="1"/>
  <c r="O306" i="1"/>
  <c r="N306" i="1"/>
  <c r="AL306" i="1" s="1"/>
  <c r="M306" i="1"/>
  <c r="AN306" i="1" s="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AL293" i="1" s="1"/>
  <c r="M293" i="1"/>
  <c r="AN293" i="1" s="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AL292" i="1" s="1"/>
  <c r="M292" i="1"/>
  <c r="AN292" i="1" s="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AL291" i="1" s="1"/>
  <c r="M291" i="1"/>
  <c r="AN291" i="1" s="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AL290" i="1" s="1"/>
  <c r="M290" i="1"/>
  <c r="AN290" i="1" s="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AL289" i="1" s="1"/>
  <c r="M289" i="1"/>
  <c r="AN289" i="1" s="1"/>
  <c r="AK288" i="1"/>
  <c r="AJ288" i="1"/>
  <c r="AI288" i="1"/>
  <c r="AH288" i="1"/>
  <c r="AG288" i="1"/>
  <c r="AF288" i="1"/>
  <c r="AE288" i="1"/>
  <c r="AD288" i="1"/>
  <c r="AC288" i="1"/>
  <c r="AB288" i="1"/>
  <c r="AA288" i="1"/>
  <c r="Z288" i="1"/>
  <c r="Y288" i="1"/>
  <c r="X288" i="1"/>
  <c r="W288" i="1"/>
  <c r="V288" i="1"/>
  <c r="U288" i="1"/>
  <c r="T288" i="1"/>
  <c r="S288" i="1"/>
  <c r="R288" i="1"/>
  <c r="Q288" i="1"/>
  <c r="P288" i="1"/>
  <c r="O288" i="1"/>
  <c r="N288" i="1"/>
  <c r="AL288" i="1" s="1"/>
  <c r="M288" i="1"/>
  <c r="AN288" i="1" s="1"/>
  <c r="AK287" i="1"/>
  <c r="AJ287" i="1"/>
  <c r="AI287" i="1"/>
  <c r="AH287" i="1"/>
  <c r="AG287" i="1"/>
  <c r="AF287" i="1"/>
  <c r="AE287" i="1"/>
  <c r="AD287" i="1"/>
  <c r="AC287" i="1"/>
  <c r="AB287" i="1"/>
  <c r="AA287" i="1"/>
  <c r="Z287" i="1"/>
  <c r="Y287" i="1"/>
  <c r="X287" i="1"/>
  <c r="W287" i="1"/>
  <c r="V287" i="1"/>
  <c r="U287" i="1"/>
  <c r="T287" i="1"/>
  <c r="S287" i="1"/>
  <c r="R287" i="1"/>
  <c r="Q287" i="1"/>
  <c r="P287" i="1"/>
  <c r="O287" i="1"/>
  <c r="N287" i="1"/>
  <c r="AL287" i="1" s="1"/>
  <c r="M287" i="1"/>
  <c r="AN287" i="1" s="1"/>
  <c r="AK286" i="1"/>
  <c r="AJ286" i="1"/>
  <c r="AI286" i="1"/>
  <c r="AH286" i="1"/>
  <c r="AG286" i="1"/>
  <c r="AF286" i="1"/>
  <c r="AE286" i="1"/>
  <c r="AD286" i="1"/>
  <c r="AC286" i="1"/>
  <c r="AB286" i="1"/>
  <c r="AA286" i="1"/>
  <c r="Z286" i="1"/>
  <c r="Y286" i="1"/>
  <c r="X286" i="1"/>
  <c r="W286" i="1"/>
  <c r="V286" i="1"/>
  <c r="U286" i="1"/>
  <c r="T286" i="1"/>
  <c r="S286" i="1"/>
  <c r="R286" i="1"/>
  <c r="Q286" i="1"/>
  <c r="P286" i="1"/>
  <c r="O286" i="1"/>
  <c r="N286" i="1"/>
  <c r="AL286" i="1" s="1"/>
  <c r="M286" i="1"/>
  <c r="AN286" i="1" s="1"/>
  <c r="AK285" i="1"/>
  <c r="AJ285" i="1"/>
  <c r="AI285" i="1"/>
  <c r="AH285" i="1"/>
  <c r="AG285" i="1"/>
  <c r="AF285" i="1"/>
  <c r="AE285" i="1"/>
  <c r="AD285" i="1"/>
  <c r="AC285" i="1"/>
  <c r="AB285" i="1"/>
  <c r="AA285" i="1"/>
  <c r="Z285" i="1"/>
  <c r="Y285" i="1"/>
  <c r="X285" i="1"/>
  <c r="W285" i="1"/>
  <c r="V285" i="1"/>
  <c r="U285" i="1"/>
  <c r="T285" i="1"/>
  <c r="S285" i="1"/>
  <c r="R285" i="1"/>
  <c r="Q285" i="1"/>
  <c r="P285" i="1"/>
  <c r="O285" i="1"/>
  <c r="N285" i="1"/>
  <c r="AL285" i="1" s="1"/>
  <c r="M285" i="1"/>
  <c r="AN285" i="1" s="1"/>
  <c r="AK284" i="1"/>
  <c r="AJ284" i="1"/>
  <c r="AI284" i="1"/>
  <c r="AH284" i="1"/>
  <c r="AG284" i="1"/>
  <c r="AF284" i="1"/>
  <c r="AE284" i="1"/>
  <c r="AD284" i="1"/>
  <c r="AC284" i="1"/>
  <c r="AB284" i="1"/>
  <c r="AA284" i="1"/>
  <c r="Z284" i="1"/>
  <c r="Y284" i="1"/>
  <c r="X284" i="1"/>
  <c r="W284" i="1"/>
  <c r="V284" i="1"/>
  <c r="U284" i="1"/>
  <c r="T284" i="1"/>
  <c r="S284" i="1"/>
  <c r="R284" i="1"/>
  <c r="Q284" i="1"/>
  <c r="P284" i="1"/>
  <c r="O284" i="1"/>
  <c r="N284" i="1"/>
  <c r="AL284" i="1" s="1"/>
  <c r="M284" i="1"/>
  <c r="AN284" i="1" s="1"/>
  <c r="AK283" i="1"/>
  <c r="AJ283" i="1"/>
  <c r="AI283" i="1"/>
  <c r="AH283" i="1"/>
  <c r="AG283" i="1"/>
  <c r="AF283" i="1"/>
  <c r="AE283" i="1"/>
  <c r="AD283" i="1"/>
  <c r="AC283" i="1"/>
  <c r="AB283" i="1"/>
  <c r="AA283" i="1"/>
  <c r="Z283" i="1"/>
  <c r="Y283" i="1"/>
  <c r="X283" i="1"/>
  <c r="W283" i="1"/>
  <c r="V283" i="1"/>
  <c r="U283" i="1"/>
  <c r="T283" i="1"/>
  <c r="S283" i="1"/>
  <c r="R283" i="1"/>
  <c r="Q283" i="1"/>
  <c r="P283" i="1"/>
  <c r="O283" i="1"/>
  <c r="N283" i="1"/>
  <c r="AL283" i="1" s="1"/>
  <c r="M283" i="1"/>
  <c r="AN283" i="1" s="1"/>
  <c r="AK282" i="1"/>
  <c r="AJ282" i="1"/>
  <c r="AI282" i="1"/>
  <c r="AH282" i="1"/>
  <c r="AG282" i="1"/>
  <c r="AF282" i="1"/>
  <c r="AE282" i="1"/>
  <c r="AD282" i="1"/>
  <c r="AC282" i="1"/>
  <c r="AB282" i="1"/>
  <c r="AA282" i="1"/>
  <c r="Z282" i="1"/>
  <c r="Y282" i="1"/>
  <c r="X282" i="1"/>
  <c r="W282" i="1"/>
  <c r="V282" i="1"/>
  <c r="U282" i="1"/>
  <c r="T282" i="1"/>
  <c r="S282" i="1"/>
  <c r="R282" i="1"/>
  <c r="Q282" i="1"/>
  <c r="P282" i="1"/>
  <c r="O282" i="1"/>
  <c r="N282" i="1"/>
  <c r="AL282" i="1" s="1"/>
  <c r="M282" i="1"/>
  <c r="AN282" i="1" s="1"/>
  <c r="AK281" i="1"/>
  <c r="AJ281" i="1"/>
  <c r="AI281" i="1"/>
  <c r="AH281" i="1"/>
  <c r="AG281" i="1"/>
  <c r="AF281" i="1"/>
  <c r="AE281" i="1"/>
  <c r="AD281" i="1"/>
  <c r="AC281" i="1"/>
  <c r="AB281" i="1"/>
  <c r="AA281" i="1"/>
  <c r="Z281" i="1"/>
  <c r="Y281" i="1"/>
  <c r="X281" i="1"/>
  <c r="W281" i="1"/>
  <c r="V281" i="1"/>
  <c r="U281" i="1"/>
  <c r="T281" i="1"/>
  <c r="S281" i="1"/>
  <c r="R281" i="1"/>
  <c r="Q281" i="1"/>
  <c r="P281" i="1"/>
  <c r="O281" i="1"/>
  <c r="N281" i="1"/>
  <c r="AL281" i="1" s="1"/>
  <c r="M281" i="1"/>
  <c r="AN281" i="1" s="1"/>
  <c r="AK280" i="1"/>
  <c r="AJ280" i="1"/>
  <c r="AI280" i="1"/>
  <c r="AH280" i="1"/>
  <c r="AG280" i="1"/>
  <c r="AF280" i="1"/>
  <c r="AE280" i="1"/>
  <c r="AD280" i="1"/>
  <c r="AC280" i="1"/>
  <c r="AB280" i="1"/>
  <c r="AA280" i="1"/>
  <c r="Z280" i="1"/>
  <c r="Y280" i="1"/>
  <c r="X280" i="1"/>
  <c r="W280" i="1"/>
  <c r="V280" i="1"/>
  <c r="U280" i="1"/>
  <c r="T280" i="1"/>
  <c r="S280" i="1"/>
  <c r="R280" i="1"/>
  <c r="Q280" i="1"/>
  <c r="P280" i="1"/>
  <c r="O280" i="1"/>
  <c r="N280" i="1"/>
  <c r="AL280" i="1" s="1"/>
  <c r="M280" i="1"/>
  <c r="AN280" i="1" s="1"/>
  <c r="AK279" i="1"/>
  <c r="AJ279" i="1"/>
  <c r="AI279" i="1"/>
  <c r="AH279" i="1"/>
  <c r="AG279" i="1"/>
  <c r="AF279" i="1"/>
  <c r="AE279" i="1"/>
  <c r="AD279" i="1"/>
  <c r="AC279" i="1"/>
  <c r="AB279" i="1"/>
  <c r="AA279" i="1"/>
  <c r="Z279" i="1"/>
  <c r="Y279" i="1"/>
  <c r="X279" i="1"/>
  <c r="W279" i="1"/>
  <c r="V279" i="1"/>
  <c r="U279" i="1"/>
  <c r="T279" i="1"/>
  <c r="S279" i="1"/>
  <c r="R279" i="1"/>
  <c r="Q279" i="1"/>
  <c r="P279" i="1"/>
  <c r="O279" i="1"/>
  <c r="N279" i="1"/>
  <c r="AL279" i="1" s="1"/>
  <c r="M279" i="1"/>
  <c r="AN279" i="1" s="1"/>
  <c r="AK278" i="1"/>
  <c r="AJ278" i="1"/>
  <c r="AI278" i="1"/>
  <c r="AH278" i="1"/>
  <c r="AG278" i="1"/>
  <c r="AF278" i="1"/>
  <c r="AE278" i="1"/>
  <c r="AD278" i="1"/>
  <c r="AC278" i="1"/>
  <c r="AB278" i="1"/>
  <c r="AA278" i="1"/>
  <c r="Z278" i="1"/>
  <c r="Y278" i="1"/>
  <c r="X278" i="1"/>
  <c r="W278" i="1"/>
  <c r="V278" i="1"/>
  <c r="U278" i="1"/>
  <c r="T278" i="1"/>
  <c r="S278" i="1"/>
  <c r="R278" i="1"/>
  <c r="Q278" i="1"/>
  <c r="P278" i="1"/>
  <c r="O278" i="1"/>
  <c r="N278" i="1"/>
  <c r="AL278" i="1" s="1"/>
  <c r="M278" i="1"/>
  <c r="AN278" i="1" s="1"/>
  <c r="AK277" i="1"/>
  <c r="AJ277" i="1"/>
  <c r="AI277" i="1"/>
  <c r="AH277" i="1"/>
  <c r="AG277" i="1"/>
  <c r="AF277" i="1"/>
  <c r="AE277" i="1"/>
  <c r="AD277" i="1"/>
  <c r="AC277" i="1"/>
  <c r="AB277" i="1"/>
  <c r="AA277" i="1"/>
  <c r="Z277" i="1"/>
  <c r="Y277" i="1"/>
  <c r="X277" i="1"/>
  <c r="W277" i="1"/>
  <c r="V277" i="1"/>
  <c r="U277" i="1"/>
  <c r="T277" i="1"/>
  <c r="S277" i="1"/>
  <c r="R277" i="1"/>
  <c r="Q277" i="1"/>
  <c r="P277" i="1"/>
  <c r="O277" i="1"/>
  <c r="N277" i="1"/>
  <c r="AL277" i="1" s="1"/>
  <c r="M277" i="1"/>
  <c r="AN277" i="1" s="1"/>
  <c r="AK276" i="1"/>
  <c r="AJ276" i="1"/>
  <c r="AI276" i="1"/>
  <c r="AH276" i="1"/>
  <c r="AG276" i="1"/>
  <c r="AF276" i="1"/>
  <c r="AE276" i="1"/>
  <c r="AD276" i="1"/>
  <c r="AC276" i="1"/>
  <c r="AB276" i="1"/>
  <c r="AA276" i="1"/>
  <c r="Z276" i="1"/>
  <c r="Y276" i="1"/>
  <c r="X276" i="1"/>
  <c r="W276" i="1"/>
  <c r="V276" i="1"/>
  <c r="U276" i="1"/>
  <c r="T276" i="1"/>
  <c r="S276" i="1"/>
  <c r="R276" i="1"/>
  <c r="Q276" i="1"/>
  <c r="P276" i="1"/>
  <c r="O276" i="1"/>
  <c r="N276" i="1"/>
  <c r="AL276" i="1" s="1"/>
  <c r="M276" i="1"/>
  <c r="AN276" i="1" s="1"/>
  <c r="AK275" i="1"/>
  <c r="AJ275" i="1"/>
  <c r="AI275" i="1"/>
  <c r="AH275" i="1"/>
  <c r="AG275" i="1"/>
  <c r="AF275" i="1"/>
  <c r="AE275" i="1"/>
  <c r="AD275" i="1"/>
  <c r="AC275" i="1"/>
  <c r="AB275" i="1"/>
  <c r="AA275" i="1"/>
  <c r="Z275" i="1"/>
  <c r="Y275" i="1"/>
  <c r="X275" i="1"/>
  <c r="W275" i="1"/>
  <c r="V275" i="1"/>
  <c r="U275" i="1"/>
  <c r="T275" i="1"/>
  <c r="S275" i="1"/>
  <c r="R275" i="1"/>
  <c r="Q275" i="1"/>
  <c r="P275" i="1"/>
  <c r="O275" i="1"/>
  <c r="N275" i="1"/>
  <c r="AL275" i="1" s="1"/>
  <c r="M275" i="1"/>
  <c r="AN275" i="1" s="1"/>
  <c r="AK274" i="1"/>
  <c r="AJ274" i="1"/>
  <c r="AI274" i="1"/>
  <c r="AH274" i="1"/>
  <c r="AG274" i="1"/>
  <c r="AF274" i="1"/>
  <c r="AE274" i="1"/>
  <c r="AD274" i="1"/>
  <c r="AC274" i="1"/>
  <c r="AB274" i="1"/>
  <c r="AA274" i="1"/>
  <c r="Z274" i="1"/>
  <c r="Y274" i="1"/>
  <c r="X274" i="1"/>
  <c r="W274" i="1"/>
  <c r="V274" i="1"/>
  <c r="U274" i="1"/>
  <c r="T274" i="1"/>
  <c r="S274" i="1"/>
  <c r="R274" i="1"/>
  <c r="Q274" i="1"/>
  <c r="P274" i="1"/>
  <c r="O274" i="1"/>
  <c r="N274" i="1"/>
  <c r="AL274" i="1" s="1"/>
  <c r="M274" i="1"/>
  <c r="AN274" i="1" s="1"/>
  <c r="AK273" i="1"/>
  <c r="AJ273" i="1"/>
  <c r="AI273" i="1"/>
  <c r="AH273" i="1"/>
  <c r="AG273" i="1"/>
  <c r="AF273" i="1"/>
  <c r="AE273" i="1"/>
  <c r="AD273" i="1"/>
  <c r="AC273" i="1"/>
  <c r="AB273" i="1"/>
  <c r="AA273" i="1"/>
  <c r="Z273" i="1"/>
  <c r="Y273" i="1"/>
  <c r="X273" i="1"/>
  <c r="W273" i="1"/>
  <c r="V273" i="1"/>
  <c r="U273" i="1"/>
  <c r="T273" i="1"/>
  <c r="S273" i="1"/>
  <c r="R273" i="1"/>
  <c r="Q273" i="1"/>
  <c r="P273" i="1"/>
  <c r="O273" i="1"/>
  <c r="N273" i="1"/>
  <c r="AL273" i="1" s="1"/>
  <c r="M273" i="1"/>
  <c r="AN273" i="1" s="1"/>
  <c r="AK272" i="1"/>
  <c r="AJ272" i="1"/>
  <c r="AI272" i="1"/>
  <c r="AH272" i="1"/>
  <c r="AG272" i="1"/>
  <c r="AF272" i="1"/>
  <c r="AE272" i="1"/>
  <c r="AD272" i="1"/>
  <c r="AC272" i="1"/>
  <c r="AB272" i="1"/>
  <c r="AA272" i="1"/>
  <c r="Z272" i="1"/>
  <c r="Y272" i="1"/>
  <c r="X272" i="1"/>
  <c r="W272" i="1"/>
  <c r="V272" i="1"/>
  <c r="U272" i="1"/>
  <c r="T272" i="1"/>
  <c r="S272" i="1"/>
  <c r="R272" i="1"/>
  <c r="Q272" i="1"/>
  <c r="P272" i="1"/>
  <c r="O272" i="1"/>
  <c r="N272" i="1"/>
  <c r="AL272" i="1" s="1"/>
  <c r="M272" i="1"/>
  <c r="AN272" i="1" s="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AL271" i="1" s="1"/>
  <c r="M271" i="1"/>
  <c r="AN271" i="1" s="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AL270" i="1" s="1"/>
  <c r="M270" i="1"/>
  <c r="AN270" i="1" s="1"/>
  <c r="AK269" i="1"/>
  <c r="AJ269" i="1"/>
  <c r="AI269" i="1"/>
  <c r="AH269" i="1"/>
  <c r="AG269" i="1"/>
  <c r="AF269" i="1"/>
  <c r="AE269" i="1"/>
  <c r="AD269" i="1"/>
  <c r="AC269" i="1"/>
  <c r="AB269" i="1"/>
  <c r="AA269" i="1"/>
  <c r="Z269" i="1"/>
  <c r="Y269" i="1"/>
  <c r="X269" i="1"/>
  <c r="W269" i="1"/>
  <c r="V269" i="1"/>
  <c r="U269" i="1"/>
  <c r="T269" i="1"/>
  <c r="S269" i="1"/>
  <c r="R269" i="1"/>
  <c r="Q269" i="1"/>
  <c r="P269" i="1"/>
  <c r="O269" i="1"/>
  <c r="N269" i="1"/>
  <c r="AL269" i="1" s="1"/>
  <c r="M269" i="1"/>
  <c r="AN269" i="1" s="1"/>
  <c r="AK268" i="1"/>
  <c r="AJ268" i="1"/>
  <c r="AI268" i="1"/>
  <c r="AH268" i="1"/>
  <c r="AG268" i="1"/>
  <c r="AF268" i="1"/>
  <c r="AE268" i="1"/>
  <c r="AD268" i="1"/>
  <c r="AC268" i="1"/>
  <c r="AB268" i="1"/>
  <c r="AA268" i="1"/>
  <c r="Z268" i="1"/>
  <c r="Y268" i="1"/>
  <c r="X268" i="1"/>
  <c r="W268" i="1"/>
  <c r="V268" i="1"/>
  <c r="U268" i="1"/>
  <c r="T268" i="1"/>
  <c r="S268" i="1"/>
  <c r="R268" i="1"/>
  <c r="Q268" i="1"/>
  <c r="P268" i="1"/>
  <c r="O268" i="1"/>
  <c r="N268" i="1"/>
  <c r="AL268" i="1" s="1"/>
  <c r="M268"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AL267" i="1" s="1"/>
  <c r="M267"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AL266" i="1" s="1"/>
  <c r="M266"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AL265" i="1" s="1"/>
  <c r="M265"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AL264" i="1" s="1"/>
  <c r="M264"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AL263" i="1" s="1"/>
  <c r="M263" i="1"/>
  <c r="AK262" i="1"/>
  <c r="AJ262" i="1"/>
  <c r="AI262" i="1"/>
  <c r="AH262" i="1"/>
  <c r="AG262" i="1"/>
  <c r="AF262" i="1"/>
  <c r="AE262" i="1"/>
  <c r="AD262" i="1"/>
  <c r="AC262" i="1"/>
  <c r="AB262" i="1"/>
  <c r="AA262" i="1"/>
  <c r="Z262" i="1"/>
  <c r="Y262" i="1"/>
  <c r="X262" i="1"/>
  <c r="W262" i="1"/>
  <c r="V262" i="1"/>
  <c r="U262" i="1"/>
  <c r="T262" i="1"/>
  <c r="S262" i="1"/>
  <c r="R262" i="1"/>
  <c r="Q262" i="1"/>
  <c r="P262" i="1"/>
  <c r="O262" i="1"/>
  <c r="N262" i="1"/>
  <c r="AL262" i="1" s="1"/>
  <c r="M262" i="1"/>
  <c r="AK261" i="1"/>
  <c r="AJ261" i="1"/>
  <c r="AI261" i="1"/>
  <c r="AH261" i="1"/>
  <c r="AG261" i="1"/>
  <c r="AF261" i="1"/>
  <c r="AE261" i="1"/>
  <c r="AD261" i="1"/>
  <c r="AC261" i="1"/>
  <c r="AB261" i="1"/>
  <c r="AA261" i="1"/>
  <c r="Z261" i="1"/>
  <c r="Y261" i="1"/>
  <c r="X261" i="1"/>
  <c r="W261" i="1"/>
  <c r="V261" i="1"/>
  <c r="U261" i="1"/>
  <c r="T261" i="1"/>
  <c r="S261" i="1"/>
  <c r="R261" i="1"/>
  <c r="Q261" i="1"/>
  <c r="P261" i="1"/>
  <c r="O261" i="1"/>
  <c r="N261" i="1"/>
  <c r="AL261" i="1" s="1"/>
  <c r="M261" i="1"/>
  <c r="AK260" i="1"/>
  <c r="AJ260" i="1"/>
  <c r="AI260" i="1"/>
  <c r="AH260" i="1"/>
  <c r="AG260" i="1"/>
  <c r="AF260" i="1"/>
  <c r="AE260" i="1"/>
  <c r="AD260" i="1"/>
  <c r="AC260" i="1"/>
  <c r="AB260" i="1"/>
  <c r="AA260" i="1"/>
  <c r="Z260" i="1"/>
  <c r="Y260" i="1"/>
  <c r="X260" i="1"/>
  <c r="W260" i="1"/>
  <c r="V260" i="1"/>
  <c r="U260" i="1"/>
  <c r="T260" i="1"/>
  <c r="S260" i="1"/>
  <c r="R260" i="1"/>
  <c r="Q260" i="1"/>
  <c r="P260" i="1"/>
  <c r="O260" i="1"/>
  <c r="N260" i="1"/>
  <c r="AL260" i="1" s="1"/>
  <c r="M260" i="1"/>
  <c r="AK259" i="1"/>
  <c r="AJ259" i="1"/>
  <c r="AI259" i="1"/>
  <c r="AH259" i="1"/>
  <c r="AG259" i="1"/>
  <c r="AF259" i="1"/>
  <c r="AE259" i="1"/>
  <c r="AD259" i="1"/>
  <c r="AC259" i="1"/>
  <c r="AB259" i="1"/>
  <c r="AA259" i="1"/>
  <c r="Z259" i="1"/>
  <c r="Y259" i="1"/>
  <c r="X259" i="1"/>
  <c r="W259" i="1"/>
  <c r="V259" i="1"/>
  <c r="U259" i="1"/>
  <c r="T259" i="1"/>
  <c r="S259" i="1"/>
  <c r="R259" i="1"/>
  <c r="Q259" i="1"/>
  <c r="P259" i="1"/>
  <c r="O259" i="1"/>
  <c r="N259" i="1"/>
  <c r="AL259" i="1" s="1"/>
  <c r="M259" i="1"/>
  <c r="AK258" i="1"/>
  <c r="AJ258" i="1"/>
  <c r="AI258" i="1"/>
  <c r="AH258" i="1"/>
  <c r="AG258" i="1"/>
  <c r="AF258" i="1"/>
  <c r="AE258" i="1"/>
  <c r="AD258" i="1"/>
  <c r="AC258" i="1"/>
  <c r="AB258" i="1"/>
  <c r="AA258" i="1"/>
  <c r="Z258" i="1"/>
  <c r="Y258" i="1"/>
  <c r="X258" i="1"/>
  <c r="W258" i="1"/>
  <c r="V258" i="1"/>
  <c r="U258" i="1"/>
  <c r="T258" i="1"/>
  <c r="S258" i="1"/>
  <c r="R258" i="1"/>
  <c r="Q258" i="1"/>
  <c r="P258" i="1"/>
  <c r="O258" i="1"/>
  <c r="N258" i="1"/>
  <c r="AL258" i="1" s="1"/>
  <c r="M258" i="1"/>
  <c r="AK257" i="1"/>
  <c r="AJ257" i="1"/>
  <c r="AI257" i="1"/>
  <c r="AH257" i="1"/>
  <c r="AG257" i="1"/>
  <c r="AF257" i="1"/>
  <c r="AE257" i="1"/>
  <c r="AD257" i="1"/>
  <c r="AC257" i="1"/>
  <c r="AB257" i="1"/>
  <c r="AA257" i="1"/>
  <c r="Z257" i="1"/>
  <c r="Y257" i="1"/>
  <c r="X257" i="1"/>
  <c r="W257" i="1"/>
  <c r="V257" i="1"/>
  <c r="U257" i="1"/>
  <c r="T257" i="1"/>
  <c r="S257" i="1"/>
  <c r="R257" i="1"/>
  <c r="Q257" i="1"/>
  <c r="P257" i="1"/>
  <c r="O257" i="1"/>
  <c r="N257" i="1"/>
  <c r="AL257" i="1" s="1"/>
  <c r="M257" i="1"/>
  <c r="AN257" i="1" s="1"/>
  <c r="AK256" i="1"/>
  <c r="AJ256" i="1"/>
  <c r="AI256" i="1"/>
  <c r="AH256" i="1"/>
  <c r="AG256" i="1"/>
  <c r="AF256" i="1"/>
  <c r="AE256" i="1"/>
  <c r="AD256" i="1"/>
  <c r="AC256" i="1"/>
  <c r="AB256" i="1"/>
  <c r="AA256" i="1"/>
  <c r="Z256" i="1"/>
  <c r="Y256" i="1"/>
  <c r="X256" i="1"/>
  <c r="W256" i="1"/>
  <c r="V256" i="1"/>
  <c r="U256" i="1"/>
  <c r="T256" i="1"/>
  <c r="S256" i="1"/>
  <c r="R256" i="1"/>
  <c r="Q256" i="1"/>
  <c r="P256" i="1"/>
  <c r="O256" i="1"/>
  <c r="N256" i="1"/>
  <c r="AL256" i="1" s="1"/>
  <c r="M256" i="1"/>
  <c r="AN256" i="1" s="1"/>
  <c r="AK255" i="1"/>
  <c r="AJ255" i="1"/>
  <c r="AI255" i="1"/>
  <c r="AH255" i="1"/>
  <c r="AG255" i="1"/>
  <c r="AF255" i="1"/>
  <c r="AE255" i="1"/>
  <c r="AD255" i="1"/>
  <c r="AC255" i="1"/>
  <c r="AB255" i="1"/>
  <c r="AA255" i="1"/>
  <c r="Z255" i="1"/>
  <c r="Y255" i="1"/>
  <c r="X255" i="1"/>
  <c r="W255" i="1"/>
  <c r="V255" i="1"/>
  <c r="U255" i="1"/>
  <c r="T255" i="1"/>
  <c r="S255" i="1"/>
  <c r="R255" i="1"/>
  <c r="Q255" i="1"/>
  <c r="P255" i="1"/>
  <c r="O255" i="1"/>
  <c r="N255" i="1"/>
  <c r="AL255" i="1" s="1"/>
  <c r="M255" i="1"/>
  <c r="AN255" i="1" s="1"/>
  <c r="AK254" i="1"/>
  <c r="AJ254" i="1"/>
  <c r="AI254" i="1"/>
  <c r="AH254" i="1"/>
  <c r="AG254" i="1"/>
  <c r="AF254" i="1"/>
  <c r="AE254" i="1"/>
  <c r="AD254" i="1"/>
  <c r="AC254" i="1"/>
  <c r="AB254" i="1"/>
  <c r="AA254" i="1"/>
  <c r="Z254" i="1"/>
  <c r="Y254" i="1"/>
  <c r="X254" i="1"/>
  <c r="W254" i="1"/>
  <c r="V254" i="1"/>
  <c r="U254" i="1"/>
  <c r="T254" i="1"/>
  <c r="S254" i="1"/>
  <c r="R254" i="1"/>
  <c r="Q254" i="1"/>
  <c r="P254" i="1"/>
  <c r="O254" i="1"/>
  <c r="N254" i="1"/>
  <c r="AL254" i="1" s="1"/>
  <c r="M254" i="1"/>
  <c r="AN254" i="1" s="1"/>
  <c r="AK253" i="1"/>
  <c r="AJ253" i="1"/>
  <c r="AI253" i="1"/>
  <c r="AH253" i="1"/>
  <c r="AG253" i="1"/>
  <c r="AF253" i="1"/>
  <c r="AE253" i="1"/>
  <c r="AD253" i="1"/>
  <c r="AC253" i="1"/>
  <c r="AB253" i="1"/>
  <c r="AA253" i="1"/>
  <c r="Z253" i="1"/>
  <c r="Y253" i="1"/>
  <c r="X253" i="1"/>
  <c r="W253" i="1"/>
  <c r="V253" i="1"/>
  <c r="U253" i="1"/>
  <c r="T253" i="1"/>
  <c r="S253" i="1"/>
  <c r="R253" i="1"/>
  <c r="Q253" i="1"/>
  <c r="P253" i="1"/>
  <c r="O253" i="1"/>
  <c r="N253" i="1"/>
  <c r="AL253" i="1" s="1"/>
  <c r="M253" i="1"/>
  <c r="AN253" i="1" s="1"/>
  <c r="AK252" i="1"/>
  <c r="AJ252" i="1"/>
  <c r="AI252" i="1"/>
  <c r="AH252" i="1"/>
  <c r="AG252" i="1"/>
  <c r="AF252" i="1"/>
  <c r="AE252" i="1"/>
  <c r="AD252" i="1"/>
  <c r="AC252" i="1"/>
  <c r="AB252" i="1"/>
  <c r="AA252" i="1"/>
  <c r="Z252" i="1"/>
  <c r="Y252" i="1"/>
  <c r="X252" i="1"/>
  <c r="W252" i="1"/>
  <c r="V252" i="1"/>
  <c r="U252" i="1"/>
  <c r="T252" i="1"/>
  <c r="S252" i="1"/>
  <c r="R252" i="1"/>
  <c r="Q252" i="1"/>
  <c r="P252" i="1"/>
  <c r="O252" i="1"/>
  <c r="N252" i="1"/>
  <c r="AL252" i="1" s="1"/>
  <c r="M252" i="1"/>
  <c r="AN252" i="1" s="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AL251" i="1" s="1"/>
  <c r="M251" i="1"/>
  <c r="AN251" i="1" s="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AL250" i="1" s="1"/>
  <c r="M250" i="1"/>
  <c r="AN250" i="1" s="1"/>
  <c r="AK249" i="1"/>
  <c r="AJ249" i="1"/>
  <c r="AI249" i="1"/>
  <c r="AH249" i="1"/>
  <c r="AG249" i="1"/>
  <c r="AF249" i="1"/>
  <c r="AE249" i="1"/>
  <c r="AD249" i="1"/>
  <c r="AC249" i="1"/>
  <c r="AB249" i="1"/>
  <c r="AA249" i="1"/>
  <c r="Z249" i="1"/>
  <c r="Y249" i="1"/>
  <c r="X249" i="1"/>
  <c r="W249" i="1"/>
  <c r="V249" i="1"/>
  <c r="U249" i="1"/>
  <c r="T249" i="1"/>
  <c r="S249" i="1"/>
  <c r="R249" i="1"/>
  <c r="Q249" i="1"/>
  <c r="P249" i="1"/>
  <c r="O249" i="1"/>
  <c r="N249" i="1"/>
  <c r="AL249" i="1" s="1"/>
  <c r="M249" i="1"/>
  <c r="AN249" i="1" s="1"/>
  <c r="AK248" i="1"/>
  <c r="AJ248" i="1"/>
  <c r="AI248" i="1"/>
  <c r="AH248" i="1"/>
  <c r="AG248" i="1"/>
  <c r="AF248" i="1"/>
  <c r="AE248" i="1"/>
  <c r="AD248" i="1"/>
  <c r="AC248" i="1"/>
  <c r="AB248" i="1"/>
  <c r="AA248" i="1"/>
  <c r="Z248" i="1"/>
  <c r="Y248" i="1"/>
  <c r="X248" i="1"/>
  <c r="W248" i="1"/>
  <c r="V248" i="1"/>
  <c r="U248" i="1"/>
  <c r="T248" i="1"/>
  <c r="S248" i="1"/>
  <c r="R248" i="1"/>
  <c r="Q248" i="1"/>
  <c r="P248" i="1"/>
  <c r="O248" i="1"/>
  <c r="N248" i="1"/>
  <c r="AL248" i="1" s="1"/>
  <c r="M248" i="1"/>
  <c r="AN248" i="1" s="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AL247" i="1" s="1"/>
  <c r="M247" i="1"/>
  <c r="AN247" i="1" s="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AL246" i="1" s="1"/>
  <c r="M246" i="1"/>
  <c r="AN246" i="1" s="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AL245" i="1" s="1"/>
  <c r="M245" i="1"/>
  <c r="AN245" i="1" s="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AL244" i="1" s="1"/>
  <c r="M244" i="1"/>
  <c r="AN244" i="1" s="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AL243" i="1" s="1"/>
  <c r="M243" i="1"/>
  <c r="AN243" i="1" s="1"/>
  <c r="AK242" i="1"/>
  <c r="AJ242" i="1"/>
  <c r="AI242" i="1"/>
  <c r="AH242" i="1"/>
  <c r="AG242" i="1"/>
  <c r="AF242" i="1"/>
  <c r="AE242" i="1"/>
  <c r="AD242" i="1"/>
  <c r="AC242" i="1"/>
  <c r="AB242" i="1"/>
  <c r="AA242" i="1"/>
  <c r="Z242" i="1"/>
  <c r="Y242" i="1"/>
  <c r="X242" i="1"/>
  <c r="W242" i="1"/>
  <c r="V242" i="1"/>
  <c r="U242" i="1"/>
  <c r="T242" i="1"/>
  <c r="S242" i="1"/>
  <c r="R242" i="1"/>
  <c r="Q242" i="1"/>
  <c r="P242" i="1"/>
  <c r="O242" i="1"/>
  <c r="N242" i="1"/>
  <c r="AL242" i="1" s="1"/>
  <c r="M242" i="1"/>
  <c r="AN242" i="1" s="1"/>
  <c r="AK241" i="1"/>
  <c r="AJ241" i="1"/>
  <c r="AI241" i="1"/>
  <c r="AH241" i="1"/>
  <c r="AG241" i="1"/>
  <c r="AF241" i="1"/>
  <c r="AE241" i="1"/>
  <c r="AD241" i="1"/>
  <c r="AC241" i="1"/>
  <c r="AB241" i="1"/>
  <c r="AA241" i="1"/>
  <c r="Z241" i="1"/>
  <c r="Y241" i="1"/>
  <c r="X241" i="1"/>
  <c r="W241" i="1"/>
  <c r="V241" i="1"/>
  <c r="U241" i="1"/>
  <c r="T241" i="1"/>
  <c r="S241" i="1"/>
  <c r="R241" i="1"/>
  <c r="Q241" i="1"/>
  <c r="P241" i="1"/>
  <c r="O241" i="1"/>
  <c r="N241" i="1"/>
  <c r="AL241" i="1" s="1"/>
  <c r="M241" i="1"/>
  <c r="AN241" i="1" s="1"/>
  <c r="AK240" i="1"/>
  <c r="AJ240" i="1"/>
  <c r="AI240" i="1"/>
  <c r="AH240" i="1"/>
  <c r="AG240" i="1"/>
  <c r="AF240" i="1"/>
  <c r="AE240" i="1"/>
  <c r="AD240" i="1"/>
  <c r="AC240" i="1"/>
  <c r="AB240" i="1"/>
  <c r="AA240" i="1"/>
  <c r="Z240" i="1"/>
  <c r="Y240" i="1"/>
  <c r="X240" i="1"/>
  <c r="W240" i="1"/>
  <c r="V240" i="1"/>
  <c r="U240" i="1"/>
  <c r="T240" i="1"/>
  <c r="S240" i="1"/>
  <c r="R240" i="1"/>
  <c r="Q240" i="1"/>
  <c r="P240" i="1"/>
  <c r="O240" i="1"/>
  <c r="N240" i="1"/>
  <c r="AL240" i="1" s="1"/>
  <c r="M240" i="1"/>
  <c r="AN240" i="1" s="1"/>
  <c r="AK239" i="1"/>
  <c r="AJ239" i="1"/>
  <c r="AI239" i="1"/>
  <c r="AH239" i="1"/>
  <c r="AG239" i="1"/>
  <c r="AF239" i="1"/>
  <c r="AE239" i="1"/>
  <c r="AD239" i="1"/>
  <c r="AC239" i="1"/>
  <c r="AB239" i="1"/>
  <c r="AA239" i="1"/>
  <c r="Z239" i="1"/>
  <c r="Y239" i="1"/>
  <c r="X239" i="1"/>
  <c r="W239" i="1"/>
  <c r="V239" i="1"/>
  <c r="U239" i="1"/>
  <c r="T239" i="1"/>
  <c r="S239" i="1"/>
  <c r="R239" i="1"/>
  <c r="Q239" i="1"/>
  <c r="P239" i="1"/>
  <c r="O239" i="1"/>
  <c r="N239" i="1"/>
  <c r="AL239" i="1" s="1"/>
  <c r="M239" i="1"/>
  <c r="AN239" i="1" s="1"/>
  <c r="AK238" i="1"/>
  <c r="AJ238" i="1"/>
  <c r="AI238" i="1"/>
  <c r="AH238" i="1"/>
  <c r="AG238" i="1"/>
  <c r="AF238" i="1"/>
  <c r="AE238" i="1"/>
  <c r="AD238" i="1"/>
  <c r="AC238" i="1"/>
  <c r="AB238" i="1"/>
  <c r="AA238" i="1"/>
  <c r="Z238" i="1"/>
  <c r="Y238" i="1"/>
  <c r="X238" i="1"/>
  <c r="W238" i="1"/>
  <c r="V238" i="1"/>
  <c r="U238" i="1"/>
  <c r="T238" i="1"/>
  <c r="S238" i="1"/>
  <c r="R238" i="1"/>
  <c r="Q238" i="1"/>
  <c r="P238" i="1"/>
  <c r="O238" i="1"/>
  <c r="N238" i="1"/>
  <c r="AL238" i="1" s="1"/>
  <c r="M238" i="1"/>
  <c r="AN238" i="1" s="1"/>
  <c r="AK237" i="1"/>
  <c r="AJ237" i="1"/>
  <c r="AI237" i="1"/>
  <c r="AH237" i="1"/>
  <c r="AG237" i="1"/>
  <c r="AF237" i="1"/>
  <c r="AE237" i="1"/>
  <c r="AD237" i="1"/>
  <c r="AC237" i="1"/>
  <c r="AB237" i="1"/>
  <c r="AA237" i="1"/>
  <c r="Z237" i="1"/>
  <c r="Y237" i="1"/>
  <c r="X237" i="1"/>
  <c r="W237" i="1"/>
  <c r="V237" i="1"/>
  <c r="U237" i="1"/>
  <c r="T237" i="1"/>
  <c r="S237" i="1"/>
  <c r="R237" i="1"/>
  <c r="Q237" i="1"/>
  <c r="P237" i="1"/>
  <c r="O237" i="1"/>
  <c r="N237" i="1"/>
  <c r="AL237" i="1" s="1"/>
  <c r="M237" i="1"/>
  <c r="AN237" i="1" s="1"/>
  <c r="AK236" i="1"/>
  <c r="AJ236" i="1"/>
  <c r="AI236" i="1"/>
  <c r="AH236" i="1"/>
  <c r="AG236" i="1"/>
  <c r="AF236" i="1"/>
  <c r="AE236" i="1"/>
  <c r="AD236" i="1"/>
  <c r="AC236" i="1"/>
  <c r="AB236" i="1"/>
  <c r="AA236" i="1"/>
  <c r="Z236" i="1"/>
  <c r="Y236" i="1"/>
  <c r="X236" i="1"/>
  <c r="W236" i="1"/>
  <c r="V236" i="1"/>
  <c r="U236" i="1"/>
  <c r="T236" i="1"/>
  <c r="S236" i="1"/>
  <c r="R236" i="1"/>
  <c r="Q236" i="1"/>
  <c r="P236" i="1"/>
  <c r="O236" i="1"/>
  <c r="N236" i="1"/>
  <c r="AL236" i="1" s="1"/>
  <c r="M236" i="1"/>
  <c r="AN236" i="1" s="1"/>
  <c r="AK235" i="1"/>
  <c r="AJ235" i="1"/>
  <c r="AI235" i="1"/>
  <c r="AH235" i="1"/>
  <c r="AG235" i="1"/>
  <c r="AF235" i="1"/>
  <c r="AE235" i="1"/>
  <c r="AD235" i="1"/>
  <c r="AC235" i="1"/>
  <c r="AB235" i="1"/>
  <c r="AA235" i="1"/>
  <c r="Z235" i="1"/>
  <c r="Y235" i="1"/>
  <c r="X235" i="1"/>
  <c r="W235" i="1"/>
  <c r="V235" i="1"/>
  <c r="U235" i="1"/>
  <c r="T235" i="1"/>
  <c r="S235" i="1"/>
  <c r="R235" i="1"/>
  <c r="Q235" i="1"/>
  <c r="P235" i="1"/>
  <c r="O235" i="1"/>
  <c r="N235" i="1"/>
  <c r="AL235" i="1" s="1"/>
  <c r="M235" i="1"/>
  <c r="AN235" i="1" s="1"/>
  <c r="AK234" i="1"/>
  <c r="AJ234" i="1"/>
  <c r="AI234" i="1"/>
  <c r="AH234" i="1"/>
  <c r="AG234" i="1"/>
  <c r="AF234" i="1"/>
  <c r="AE234" i="1"/>
  <c r="AD234" i="1"/>
  <c r="AC234" i="1"/>
  <c r="AB234" i="1"/>
  <c r="AA234" i="1"/>
  <c r="Z234" i="1"/>
  <c r="Y234" i="1"/>
  <c r="X234" i="1"/>
  <c r="W234" i="1"/>
  <c r="V234" i="1"/>
  <c r="U234" i="1"/>
  <c r="T234" i="1"/>
  <c r="S234" i="1"/>
  <c r="R234" i="1"/>
  <c r="Q234" i="1"/>
  <c r="P234" i="1"/>
  <c r="O234" i="1"/>
  <c r="N234" i="1"/>
  <c r="AL234" i="1" s="1"/>
  <c r="M234" i="1"/>
  <c r="AN234" i="1" s="1"/>
  <c r="M226" i="1"/>
  <c r="AN226" i="1" s="1"/>
  <c r="M222" i="1"/>
  <c r="AN222" i="1" s="1"/>
  <c r="N58" i="31"/>
  <c r="M58" i="31"/>
  <c r="L58" i="31"/>
  <c r="K58" i="31"/>
  <c r="J58" i="31"/>
  <c r="J17" i="31" s="1"/>
  <c r="I58" i="31"/>
  <c r="I17" i="31" s="1"/>
  <c r="H58" i="31"/>
  <c r="G58" i="31"/>
  <c r="F58" i="31"/>
  <c r="E58" i="31"/>
  <c r="D58" i="31"/>
  <c r="C58" i="31"/>
  <c r="N30" i="31"/>
  <c r="N21" i="31" s="1"/>
  <c r="M30" i="31"/>
  <c r="M21" i="31" s="1"/>
  <c r="L30" i="31"/>
  <c r="K30" i="31"/>
  <c r="J30" i="31"/>
  <c r="I30" i="31"/>
  <c r="H30" i="31"/>
  <c r="H21" i="31" s="1"/>
  <c r="G30" i="31"/>
  <c r="G21" i="31" s="1"/>
  <c r="F30" i="31"/>
  <c r="E30" i="31"/>
  <c r="D30" i="31"/>
  <c r="D21" i="31" s="1"/>
  <c r="C30" i="31"/>
  <c r="C21" i="31" s="1"/>
  <c r="L21" i="31"/>
  <c r="K21" i="31"/>
  <c r="J21" i="31"/>
  <c r="I21" i="31"/>
  <c r="F21" i="31"/>
  <c r="E21" i="31"/>
  <c r="L17" i="31"/>
  <c r="K17" i="31"/>
  <c r="H17" i="31"/>
  <c r="G17" i="31"/>
  <c r="F17" i="31"/>
  <c r="E17" i="31"/>
  <c r="H4" i="31"/>
  <c r="F4" i="31"/>
  <c r="E3" i="31"/>
  <c r="C3" i="31"/>
  <c r="E2" i="31"/>
  <c r="C2" i="31"/>
  <c r="E1" i="31"/>
  <c r="C1" i="31"/>
  <c r="N58" i="30"/>
  <c r="M58" i="30"/>
  <c r="L58" i="30"/>
  <c r="K58" i="30"/>
  <c r="J58" i="30"/>
  <c r="I58" i="30"/>
  <c r="H58" i="30"/>
  <c r="G58" i="30"/>
  <c r="F58" i="30"/>
  <c r="E58" i="30"/>
  <c r="D58" i="30"/>
  <c r="C58" i="30"/>
  <c r="N30" i="30"/>
  <c r="N21" i="30" s="1"/>
  <c r="M30" i="30"/>
  <c r="M21" i="30" s="1"/>
  <c r="L30" i="30"/>
  <c r="K30" i="30"/>
  <c r="J30" i="30"/>
  <c r="I30" i="30"/>
  <c r="H30" i="30"/>
  <c r="G30" i="30"/>
  <c r="G21" i="30" s="1"/>
  <c r="F30" i="30"/>
  <c r="E30" i="30"/>
  <c r="D30" i="30"/>
  <c r="D21" i="30" s="1"/>
  <c r="C30" i="30"/>
  <c r="C21" i="30" s="1"/>
  <c r="K21" i="30"/>
  <c r="J21" i="30"/>
  <c r="I21" i="30"/>
  <c r="H21" i="30"/>
  <c r="F21" i="30"/>
  <c r="E21" i="30"/>
  <c r="L17" i="30"/>
  <c r="K17" i="30"/>
  <c r="J17" i="30"/>
  <c r="I17" i="30"/>
  <c r="H17" i="30"/>
  <c r="G17" i="30"/>
  <c r="F17" i="30"/>
  <c r="E17" i="30"/>
  <c r="H4" i="30"/>
  <c r="F4" i="30"/>
  <c r="L21" i="30" s="1"/>
  <c r="E3" i="30"/>
  <c r="C3" i="30"/>
  <c r="E2" i="30"/>
  <c r="C2" i="30"/>
  <c r="E1" i="30"/>
  <c r="C1" i="30"/>
  <c r="N58" i="29"/>
  <c r="M58" i="29"/>
  <c r="L58" i="29"/>
  <c r="K58" i="29"/>
  <c r="J58" i="29"/>
  <c r="I58" i="29"/>
  <c r="H58" i="29"/>
  <c r="G58" i="29"/>
  <c r="F58" i="29"/>
  <c r="E58" i="29"/>
  <c r="D58" i="29"/>
  <c r="C58" i="29"/>
  <c r="N30" i="29"/>
  <c r="N21" i="29" s="1"/>
  <c r="M30" i="29"/>
  <c r="M21" i="29" s="1"/>
  <c r="L30" i="29"/>
  <c r="K30" i="29"/>
  <c r="J30" i="29"/>
  <c r="I30" i="29"/>
  <c r="I21" i="29" s="1"/>
  <c r="H30" i="29"/>
  <c r="G30" i="29"/>
  <c r="F30" i="29"/>
  <c r="E30" i="29"/>
  <c r="D30" i="29"/>
  <c r="D21" i="29" s="1"/>
  <c r="C30" i="29"/>
  <c r="C21" i="29" s="1"/>
  <c r="K21" i="29"/>
  <c r="J21" i="29"/>
  <c r="H21" i="29"/>
  <c r="G21" i="29"/>
  <c r="F21" i="29"/>
  <c r="E21" i="29"/>
  <c r="L17" i="29"/>
  <c r="K17" i="29"/>
  <c r="J17" i="29"/>
  <c r="I17" i="29"/>
  <c r="H17" i="29"/>
  <c r="G17" i="29"/>
  <c r="F17" i="29"/>
  <c r="E17" i="29"/>
  <c r="H4" i="29"/>
  <c r="F4" i="29"/>
  <c r="L21" i="29" s="1"/>
  <c r="E3" i="29"/>
  <c r="C3" i="29"/>
  <c r="E2" i="29"/>
  <c r="C2" i="29"/>
  <c r="E1" i="29"/>
  <c r="C1" i="29"/>
  <c r="N58" i="28"/>
  <c r="M58" i="28"/>
  <c r="L58" i="28"/>
  <c r="K58" i="28"/>
  <c r="J58" i="28"/>
  <c r="I58" i="28"/>
  <c r="H58" i="28"/>
  <c r="G58" i="28"/>
  <c r="F58" i="28"/>
  <c r="F17" i="28" s="1"/>
  <c r="E58" i="28"/>
  <c r="D58" i="28"/>
  <c r="C58" i="28"/>
  <c r="N30" i="28"/>
  <c r="N21" i="28" s="1"/>
  <c r="M30" i="28"/>
  <c r="M21" i="28" s="1"/>
  <c r="L30" i="28"/>
  <c r="K30" i="28"/>
  <c r="J30" i="28"/>
  <c r="I30" i="28"/>
  <c r="H30" i="28"/>
  <c r="G30" i="28"/>
  <c r="F30" i="28"/>
  <c r="E30" i="28"/>
  <c r="D30" i="28"/>
  <c r="D21" i="28" s="1"/>
  <c r="C30" i="28"/>
  <c r="C21" i="28" s="1"/>
  <c r="K21" i="28"/>
  <c r="J21" i="28"/>
  <c r="H21" i="28"/>
  <c r="G21" i="28"/>
  <c r="F21" i="28"/>
  <c r="E21" i="28"/>
  <c r="L17" i="28"/>
  <c r="K17" i="28"/>
  <c r="J17" i="28"/>
  <c r="H17" i="28"/>
  <c r="H4" i="28"/>
  <c r="F4" i="28"/>
  <c r="L21" i="28" s="1"/>
  <c r="E3" i="28"/>
  <c r="C3" i="28"/>
  <c r="E2" i="28"/>
  <c r="C2" i="28"/>
  <c r="E1" i="28"/>
  <c r="C1" i="28"/>
  <c r="N58" i="27"/>
  <c r="M58" i="27"/>
  <c r="L58" i="27"/>
  <c r="K58" i="27"/>
  <c r="J58" i="27"/>
  <c r="I58" i="27"/>
  <c r="H58" i="27"/>
  <c r="G58" i="27"/>
  <c r="F58" i="27"/>
  <c r="E58" i="27"/>
  <c r="D58" i="27"/>
  <c r="C58" i="27"/>
  <c r="N30" i="27"/>
  <c r="N21" i="27" s="1"/>
  <c r="M30" i="27"/>
  <c r="M21" i="27" s="1"/>
  <c r="L30" i="27"/>
  <c r="K30" i="27"/>
  <c r="J30" i="27"/>
  <c r="J21" i="27" s="1"/>
  <c r="I30" i="27"/>
  <c r="I17" i="27" s="1"/>
  <c r="H30" i="27"/>
  <c r="G30" i="27"/>
  <c r="F30" i="27"/>
  <c r="E30" i="27"/>
  <c r="D30" i="27"/>
  <c r="D21" i="27" s="1"/>
  <c r="C30" i="27"/>
  <c r="C21" i="27" s="1"/>
  <c r="L21" i="27"/>
  <c r="K21" i="27"/>
  <c r="H21" i="27"/>
  <c r="G21" i="27"/>
  <c r="F21" i="27"/>
  <c r="E21" i="27"/>
  <c r="H17" i="27"/>
  <c r="G17" i="27"/>
  <c r="H4" i="27"/>
  <c r="F4" i="27"/>
  <c r="E3" i="27"/>
  <c r="C3" i="27"/>
  <c r="E2" i="27"/>
  <c r="C2" i="27"/>
  <c r="E1" i="27"/>
  <c r="C1" i="27"/>
  <c r="N58" i="26"/>
  <c r="M58" i="26"/>
  <c r="L58" i="26"/>
  <c r="L17" i="26" s="1"/>
  <c r="K58" i="26"/>
  <c r="J58" i="26"/>
  <c r="I58" i="26"/>
  <c r="I17" i="26" s="1"/>
  <c r="H58" i="26"/>
  <c r="H17" i="26" s="1"/>
  <c r="G58" i="26"/>
  <c r="G17" i="26" s="1"/>
  <c r="F58" i="26"/>
  <c r="F17" i="26" s="1"/>
  <c r="E58" i="26"/>
  <c r="E17" i="26" s="1"/>
  <c r="D58" i="26"/>
  <c r="C58" i="26"/>
  <c r="N30" i="26"/>
  <c r="N21" i="26" s="1"/>
  <c r="M30" i="26"/>
  <c r="M21" i="26" s="1"/>
  <c r="L30" i="26"/>
  <c r="K30" i="26"/>
  <c r="K21" i="26" s="1"/>
  <c r="J30" i="26"/>
  <c r="J21" i="26" s="1"/>
  <c r="I30" i="26"/>
  <c r="H30" i="26"/>
  <c r="G30" i="26"/>
  <c r="F30" i="26"/>
  <c r="E30" i="26"/>
  <c r="D30" i="26"/>
  <c r="D21" i="26" s="1"/>
  <c r="C30" i="26"/>
  <c r="C21" i="26" s="1"/>
  <c r="L21" i="26"/>
  <c r="I21" i="26"/>
  <c r="H21" i="26"/>
  <c r="G21" i="26"/>
  <c r="F21" i="26"/>
  <c r="E21" i="26"/>
  <c r="H4" i="26"/>
  <c r="F4" i="26"/>
  <c r="E3" i="26"/>
  <c r="C3" i="26"/>
  <c r="E2" i="26"/>
  <c r="C2" i="26"/>
  <c r="E1" i="26"/>
  <c r="C1" i="26"/>
  <c r="N58" i="25"/>
  <c r="M58" i="25"/>
  <c r="L58" i="25"/>
  <c r="L17" i="25" s="1"/>
  <c r="K58" i="25"/>
  <c r="K17" i="25" s="1"/>
  <c r="J58" i="25"/>
  <c r="J17" i="25" s="1"/>
  <c r="I58" i="25"/>
  <c r="I17" i="25" s="1"/>
  <c r="H58" i="25"/>
  <c r="G58" i="25"/>
  <c r="F58" i="25"/>
  <c r="E58" i="25"/>
  <c r="D58" i="25"/>
  <c r="C58" i="25"/>
  <c r="N30" i="25"/>
  <c r="N21" i="25" s="1"/>
  <c r="M30" i="25"/>
  <c r="M21" i="25" s="1"/>
  <c r="L30" i="25"/>
  <c r="K30" i="25"/>
  <c r="J30" i="25"/>
  <c r="I30" i="25"/>
  <c r="H30" i="25"/>
  <c r="H17" i="25" s="1"/>
  <c r="G30" i="25"/>
  <c r="G21" i="25" s="1"/>
  <c r="F30" i="25"/>
  <c r="E30" i="25"/>
  <c r="D30" i="25"/>
  <c r="D21" i="25" s="1"/>
  <c r="C30" i="25"/>
  <c r="C21" i="25" s="1"/>
  <c r="K21" i="25"/>
  <c r="J21" i="25"/>
  <c r="I21" i="25"/>
  <c r="H21" i="25"/>
  <c r="F21" i="25"/>
  <c r="E21" i="25"/>
  <c r="F17" i="25"/>
  <c r="E17" i="25"/>
  <c r="H4" i="25"/>
  <c r="F4" i="25"/>
  <c r="L21" i="25" s="1"/>
  <c r="E3" i="25"/>
  <c r="C3" i="25"/>
  <c r="E2" i="25"/>
  <c r="C2" i="25"/>
  <c r="E1" i="25"/>
  <c r="C1" i="25"/>
  <c r="N58" i="24"/>
  <c r="M58" i="24"/>
  <c r="L58" i="24"/>
  <c r="K58" i="24"/>
  <c r="J58" i="24"/>
  <c r="I58" i="24"/>
  <c r="H58" i="24"/>
  <c r="G58" i="24"/>
  <c r="F58" i="24"/>
  <c r="E58" i="24"/>
  <c r="D58" i="24"/>
  <c r="C58" i="24"/>
  <c r="N30" i="24"/>
  <c r="L233" i="1" s="1"/>
  <c r="AM233" i="1" s="1"/>
  <c r="M30" i="24"/>
  <c r="L30" i="24"/>
  <c r="K30" i="24"/>
  <c r="J30" i="24"/>
  <c r="L229" i="1" s="1"/>
  <c r="AM229" i="1" s="1"/>
  <c r="I30" i="24"/>
  <c r="L228" i="1" s="1"/>
  <c r="AM228" i="1" s="1"/>
  <c r="H30" i="24"/>
  <c r="G30" i="24"/>
  <c r="L226" i="1" s="1"/>
  <c r="AM226" i="1" s="1"/>
  <c r="F30" i="24"/>
  <c r="E30" i="24"/>
  <c r="D30" i="24"/>
  <c r="L223" i="1" s="1"/>
  <c r="AM223" i="1" s="1"/>
  <c r="C30" i="24"/>
  <c r="L222" i="1" s="1"/>
  <c r="AM222" i="1" s="1"/>
  <c r="L21" i="24"/>
  <c r="J21" i="24"/>
  <c r="I21" i="24"/>
  <c r="F21" i="24"/>
  <c r="E21" i="24"/>
  <c r="L17" i="24"/>
  <c r="K17" i="24"/>
  <c r="AB230" i="1" s="1"/>
  <c r="F17" i="24"/>
  <c r="E17" i="24"/>
  <c r="Z224" i="1" s="1"/>
  <c r="H4" i="24"/>
  <c r="F4" i="24"/>
  <c r="G739" i="1" s="1"/>
  <c r="E3" i="24"/>
  <c r="C3" i="24"/>
  <c r="E2" i="24"/>
  <c r="C2" i="24"/>
  <c r="E1" i="24"/>
  <c r="C1" i="24"/>
  <c r="M216" i="1"/>
  <c r="AN216" i="1" s="1"/>
  <c r="M196" i="1"/>
  <c r="AN196" i="1" s="1"/>
  <c r="M189" i="1"/>
  <c r="AN189" i="1" s="1"/>
  <c r="U142" i="1"/>
  <c r="S141" i="1"/>
  <c r="AH139" i="1"/>
  <c r="AB138" i="1"/>
  <c r="Q137" i="1"/>
  <c r="P136" i="1"/>
  <c r="AH135" i="1"/>
  <c r="AH132" i="1"/>
  <c r="AH131" i="1"/>
  <c r="AF128" i="1"/>
  <c r="AK127" i="1"/>
  <c r="AH127" i="1"/>
  <c r="AB126" i="1"/>
  <c r="O122" i="1"/>
  <c r="AH120" i="1"/>
  <c r="AK119" i="1"/>
  <c r="AH119" i="1"/>
  <c r="AE118" i="1"/>
  <c r="AH115" i="1"/>
  <c r="AK113" i="1"/>
  <c r="AE112" i="1"/>
  <c r="AH111" i="1"/>
  <c r="S110" i="1"/>
  <c r="S106" i="1"/>
  <c r="AK105" i="1"/>
  <c r="AF105" i="1"/>
  <c r="V104" i="1"/>
  <c r="AD102" i="1"/>
  <c r="AH100" i="1"/>
  <c r="AK99" i="1"/>
  <c r="AK97" i="1"/>
  <c r="AE97" i="1"/>
  <c r="AH96" i="1"/>
  <c r="AH95" i="1"/>
  <c r="AG94" i="1"/>
  <c r="AE93" i="1"/>
  <c r="AE92" i="1"/>
  <c r="AH91" i="1"/>
  <c r="AB89" i="1"/>
  <c r="U88" i="1"/>
  <c r="AG86" i="1"/>
  <c r="S85" i="1"/>
  <c r="AF84" i="1"/>
  <c r="AH83" i="1"/>
  <c r="Z82" i="1"/>
  <c r="AD81" i="1"/>
  <c r="AH79" i="1"/>
  <c r="O78" i="1"/>
  <c r="AF77" i="1"/>
  <c r="AH75" i="1"/>
  <c r="S74" i="1"/>
  <c r="Q73" i="1"/>
  <c r="AE72" i="1"/>
  <c r="Y70" i="1"/>
  <c r="AD66" i="1"/>
  <c r="AE64" i="1"/>
  <c r="AH63" i="1"/>
  <c r="AH59" i="1"/>
  <c r="N53" i="23"/>
  <c r="AK142" i="1" s="1"/>
  <c r="M53" i="23"/>
  <c r="AK141" i="1" s="1"/>
  <c r="L53" i="23"/>
  <c r="AK140" i="1" s="1"/>
  <c r="K53" i="23"/>
  <c r="AK139" i="1" s="1"/>
  <c r="J53" i="23"/>
  <c r="AK138" i="1" s="1"/>
  <c r="I53" i="23"/>
  <c r="AK137" i="1" s="1"/>
  <c r="H53" i="23"/>
  <c r="AK136" i="1" s="1"/>
  <c r="G53" i="23"/>
  <c r="AK135" i="1" s="1"/>
  <c r="F53" i="23"/>
  <c r="AK134" i="1" s="1"/>
  <c r="E53" i="23"/>
  <c r="AK133" i="1" s="1"/>
  <c r="D53" i="23"/>
  <c r="AK132" i="1" s="1"/>
  <c r="C53" i="23"/>
  <c r="AK131" i="1" s="1"/>
  <c r="N25" i="23"/>
  <c r="M25" i="23"/>
  <c r="L25" i="23"/>
  <c r="K25" i="23"/>
  <c r="J25" i="23"/>
  <c r="I25" i="23"/>
  <c r="H25" i="23"/>
  <c r="G25" i="23"/>
  <c r="F25" i="23"/>
  <c r="E25" i="23"/>
  <c r="D25" i="23"/>
  <c r="C25" i="23"/>
  <c r="A24" i="23"/>
  <c r="A23" i="23"/>
  <c r="A22" i="23"/>
  <c r="A21" i="23"/>
  <c r="A20" i="23"/>
  <c r="A19" i="23"/>
  <c r="A18" i="23"/>
  <c r="A17" i="23"/>
  <c r="H4" i="23"/>
  <c r="F4" i="23"/>
  <c r="E3" i="23"/>
  <c r="C3" i="23"/>
  <c r="E2" i="23"/>
  <c r="C2" i="23"/>
  <c r="E1" i="23"/>
  <c r="C1" i="23"/>
  <c r="N53" i="22"/>
  <c r="AK130" i="1" s="1"/>
  <c r="M53" i="22"/>
  <c r="AK129" i="1" s="1"/>
  <c r="L53" i="22"/>
  <c r="AK128" i="1" s="1"/>
  <c r="K53" i="22"/>
  <c r="J53" i="22"/>
  <c r="AK126" i="1" s="1"/>
  <c r="I53" i="22"/>
  <c r="AK125" i="1" s="1"/>
  <c r="H53" i="22"/>
  <c r="AK124" i="1" s="1"/>
  <c r="G53" i="22"/>
  <c r="AK123" i="1" s="1"/>
  <c r="F53" i="22"/>
  <c r="AK122" i="1" s="1"/>
  <c r="E53" i="22"/>
  <c r="AK121" i="1" s="1"/>
  <c r="D53" i="22"/>
  <c r="AK120" i="1" s="1"/>
  <c r="C53" i="22"/>
  <c r="N25" i="22"/>
  <c r="M25" i="22"/>
  <c r="L25" i="22"/>
  <c r="K25" i="22"/>
  <c r="J25" i="22"/>
  <c r="I25" i="22"/>
  <c r="H25" i="22"/>
  <c r="G25" i="22"/>
  <c r="F25" i="22"/>
  <c r="E25" i="22"/>
  <c r="D25" i="22"/>
  <c r="C25" i="22"/>
  <c r="C12" i="22" s="1"/>
  <c r="A24" i="22"/>
  <c r="A23" i="22"/>
  <c r="A22" i="22"/>
  <c r="A21" i="22"/>
  <c r="A20" i="22"/>
  <c r="A19" i="22"/>
  <c r="A18" i="22"/>
  <c r="A17" i="22"/>
  <c r="H4" i="22"/>
  <c r="F4" i="22"/>
  <c r="E3" i="22"/>
  <c r="C3" i="22"/>
  <c r="E2" i="22"/>
  <c r="C2" i="22"/>
  <c r="E1" i="22"/>
  <c r="C1" i="22"/>
  <c r="N53" i="21"/>
  <c r="AK106" i="1" s="1"/>
  <c r="M53" i="21"/>
  <c r="L53" i="21"/>
  <c r="AK104" i="1" s="1"/>
  <c r="K53" i="21"/>
  <c r="AK103" i="1" s="1"/>
  <c r="J53" i="21"/>
  <c r="AK102" i="1" s="1"/>
  <c r="I53" i="21"/>
  <c r="AK101" i="1" s="1"/>
  <c r="H53" i="21"/>
  <c r="AK100" i="1" s="1"/>
  <c r="G53" i="21"/>
  <c r="F53" i="21"/>
  <c r="AK98" i="1" s="1"/>
  <c r="E53" i="21"/>
  <c r="D53" i="21"/>
  <c r="AK96" i="1" s="1"/>
  <c r="C53" i="21"/>
  <c r="AK95" i="1" s="1"/>
  <c r="N25" i="21"/>
  <c r="M25" i="21"/>
  <c r="L25" i="21"/>
  <c r="K25" i="21"/>
  <c r="J25" i="21"/>
  <c r="I25" i="21"/>
  <c r="H25" i="21"/>
  <c r="G25" i="21"/>
  <c r="F25" i="21"/>
  <c r="E25" i="21"/>
  <c r="D25" i="21"/>
  <c r="C25" i="21"/>
  <c r="A24" i="21"/>
  <c r="A23" i="21"/>
  <c r="A22" i="21"/>
  <c r="A21" i="21"/>
  <c r="A20" i="21"/>
  <c r="A19" i="21"/>
  <c r="A18" i="21"/>
  <c r="A17" i="21"/>
  <c r="H4" i="21"/>
  <c r="F4" i="21"/>
  <c r="E3" i="21"/>
  <c r="C3" i="21"/>
  <c r="E2" i="21"/>
  <c r="C2" i="21"/>
  <c r="E1" i="21"/>
  <c r="C1" i="21"/>
  <c r="N53" i="20"/>
  <c r="AK118" i="1" s="1"/>
  <c r="M53" i="20"/>
  <c r="AK117" i="1" s="1"/>
  <c r="L53" i="20"/>
  <c r="AK116" i="1" s="1"/>
  <c r="K53" i="20"/>
  <c r="AK115" i="1" s="1"/>
  <c r="J53" i="20"/>
  <c r="AK114" i="1" s="1"/>
  <c r="I53" i="20"/>
  <c r="H53" i="20"/>
  <c r="AK112" i="1" s="1"/>
  <c r="G53" i="20"/>
  <c r="AK111" i="1" s="1"/>
  <c r="F53" i="20"/>
  <c r="AK110" i="1" s="1"/>
  <c r="E53" i="20"/>
  <c r="AK109" i="1" s="1"/>
  <c r="D53" i="20"/>
  <c r="AK108" i="1" s="1"/>
  <c r="C53" i="20"/>
  <c r="AK107" i="1" s="1"/>
  <c r="N25" i="20"/>
  <c r="M25" i="20"/>
  <c r="L25" i="20"/>
  <c r="K25" i="20"/>
  <c r="J25" i="20"/>
  <c r="I25" i="20"/>
  <c r="H25" i="20"/>
  <c r="G25" i="20"/>
  <c r="F25" i="20"/>
  <c r="E25" i="20"/>
  <c r="D25" i="20"/>
  <c r="C25" i="20"/>
  <c r="A24" i="20"/>
  <c r="A23" i="20"/>
  <c r="A22" i="20"/>
  <c r="A21" i="20"/>
  <c r="A20" i="20"/>
  <c r="A19" i="20"/>
  <c r="A18" i="20"/>
  <c r="A17" i="20"/>
  <c r="H4" i="20"/>
  <c r="F4" i="20"/>
  <c r="E3" i="20"/>
  <c r="C3" i="20"/>
  <c r="E2" i="20"/>
  <c r="C2" i="20"/>
  <c r="E1" i="20"/>
  <c r="C1" i="20"/>
  <c r="N53" i="19"/>
  <c r="AK94" i="1" s="1"/>
  <c r="M53" i="19"/>
  <c r="AK93" i="1" s="1"/>
  <c r="L53" i="19"/>
  <c r="AK92" i="1" s="1"/>
  <c r="K53" i="19"/>
  <c r="AK91" i="1" s="1"/>
  <c r="J53" i="19"/>
  <c r="AK90" i="1" s="1"/>
  <c r="I53" i="19"/>
  <c r="AK89" i="1" s="1"/>
  <c r="H53" i="19"/>
  <c r="AK88" i="1" s="1"/>
  <c r="G53" i="19"/>
  <c r="AK87" i="1" s="1"/>
  <c r="F53" i="19"/>
  <c r="AK86" i="1" s="1"/>
  <c r="E53" i="19"/>
  <c r="AK85" i="1" s="1"/>
  <c r="D53" i="19"/>
  <c r="AK84" i="1" s="1"/>
  <c r="C53" i="19"/>
  <c r="AK83" i="1" s="1"/>
  <c r="N25" i="19"/>
  <c r="M25" i="19"/>
  <c r="L25" i="19"/>
  <c r="K25" i="19"/>
  <c r="J25" i="19"/>
  <c r="I25" i="19"/>
  <c r="H25" i="19"/>
  <c r="G25" i="19"/>
  <c r="F25" i="19"/>
  <c r="E25" i="19"/>
  <c r="E26" i="19" s="1"/>
  <c r="E54" i="19" s="1"/>
  <c r="D25" i="19"/>
  <c r="C25" i="19"/>
  <c r="A24" i="19"/>
  <c r="A23" i="19"/>
  <c r="A22" i="19"/>
  <c r="A21" i="19"/>
  <c r="A20" i="19"/>
  <c r="A19" i="19"/>
  <c r="A18" i="19"/>
  <c r="A17" i="19"/>
  <c r="H4" i="19"/>
  <c r="F4" i="19"/>
  <c r="E3" i="19"/>
  <c r="C3" i="19"/>
  <c r="E2" i="19"/>
  <c r="C2" i="19"/>
  <c r="E1" i="19"/>
  <c r="C1" i="19"/>
  <c r="N58" i="18"/>
  <c r="M58" i="18"/>
  <c r="L58" i="18"/>
  <c r="K58" i="18"/>
  <c r="J58" i="18"/>
  <c r="I58" i="18"/>
  <c r="H58" i="18"/>
  <c r="G58" i="18"/>
  <c r="F58" i="18"/>
  <c r="E58" i="18"/>
  <c r="D58" i="18"/>
  <c r="C58" i="18"/>
  <c r="B57" i="18"/>
  <c r="B57" i="26" s="1"/>
  <c r="B56" i="18"/>
  <c r="B56" i="17" s="1"/>
  <c r="B55" i="18"/>
  <c r="B55" i="31" s="1"/>
  <c r="B54" i="18"/>
  <c r="B54" i="15" s="1"/>
  <c r="B53" i="18"/>
  <c r="B53" i="28" s="1"/>
  <c r="B52" i="18"/>
  <c r="B52" i="27" s="1"/>
  <c r="B51" i="18"/>
  <c r="B51" i="30" s="1"/>
  <c r="B50" i="18"/>
  <c r="B50" i="30" s="1"/>
  <c r="B49" i="18"/>
  <c r="B49" i="29" s="1"/>
  <c r="B48" i="18"/>
  <c r="B48" i="16" s="1"/>
  <c r="B47" i="18"/>
  <c r="B47" i="28" s="1"/>
  <c r="B46" i="18"/>
  <c r="B46" i="26" s="1"/>
  <c r="B45" i="18"/>
  <c r="B45" i="30" s="1"/>
  <c r="B44" i="18"/>
  <c r="B44" i="17" s="1"/>
  <c r="B43" i="18"/>
  <c r="B43" i="31" s="1"/>
  <c r="B42" i="18"/>
  <c r="B42" i="15" s="1"/>
  <c r="B41" i="18"/>
  <c r="B41" i="15" s="1"/>
  <c r="B40" i="18"/>
  <c r="B40" i="27" s="1"/>
  <c r="B39" i="18"/>
  <c r="B39" i="30" s="1"/>
  <c r="B38" i="18"/>
  <c r="B38" i="30" s="1"/>
  <c r="B37" i="18"/>
  <c r="B37" i="29" s="1"/>
  <c r="B36" i="18"/>
  <c r="B36" i="29" s="1"/>
  <c r="N30" i="18"/>
  <c r="M30" i="18"/>
  <c r="L30" i="18"/>
  <c r="K30" i="18"/>
  <c r="J30" i="18"/>
  <c r="I30" i="18"/>
  <c r="H30" i="18"/>
  <c r="G30" i="18"/>
  <c r="F30" i="18"/>
  <c r="E30" i="18"/>
  <c r="D30" i="18"/>
  <c r="C30" i="18"/>
  <c r="H4" i="18"/>
  <c r="F4" i="18"/>
  <c r="J21" i="18" s="1"/>
  <c r="J35" i="18" s="1"/>
  <c r="E3" i="18"/>
  <c r="C3" i="18"/>
  <c r="E2" i="18"/>
  <c r="C2" i="18"/>
  <c r="E1" i="18"/>
  <c r="C1" i="18"/>
  <c r="N58" i="17"/>
  <c r="M58" i="17"/>
  <c r="L58" i="17"/>
  <c r="K58" i="17"/>
  <c r="J58" i="17"/>
  <c r="I58" i="17"/>
  <c r="H58" i="17"/>
  <c r="G58" i="17"/>
  <c r="F58" i="17"/>
  <c r="F17" i="17" s="1"/>
  <c r="AD213" i="1" s="1"/>
  <c r="E58" i="17"/>
  <c r="D58" i="17"/>
  <c r="C58" i="17"/>
  <c r="N30" i="17"/>
  <c r="L221" i="1" s="1"/>
  <c r="AM221" i="1" s="1"/>
  <c r="M30" i="17"/>
  <c r="L30" i="17"/>
  <c r="K30" i="17"/>
  <c r="L218" i="1" s="1"/>
  <c r="AM218" i="1" s="1"/>
  <c r="J30" i="17"/>
  <c r="L217" i="1" s="1"/>
  <c r="AM217" i="1" s="1"/>
  <c r="I30" i="17"/>
  <c r="L216" i="1" s="1"/>
  <c r="AM216" i="1" s="1"/>
  <c r="H30" i="17"/>
  <c r="H17" i="17" s="1"/>
  <c r="G30" i="17"/>
  <c r="F30" i="17"/>
  <c r="E30" i="17"/>
  <c r="L212" i="1" s="1"/>
  <c r="AM212" i="1" s="1"/>
  <c r="D30" i="17"/>
  <c r="C30" i="17"/>
  <c r="L210" i="1" s="1"/>
  <c r="AM210" i="1" s="1"/>
  <c r="J17" i="17"/>
  <c r="AH217" i="1" s="1"/>
  <c r="I17" i="17"/>
  <c r="AJ216" i="1" s="1"/>
  <c r="G17" i="17"/>
  <c r="AB214" i="1" s="1"/>
  <c r="E17" i="17"/>
  <c r="AF212" i="1" s="1"/>
  <c r="H4" i="17"/>
  <c r="F4" i="17"/>
  <c r="I21" i="17" s="1"/>
  <c r="E3" i="17"/>
  <c r="C3" i="17"/>
  <c r="E2" i="17"/>
  <c r="C2" i="17"/>
  <c r="E1" i="17"/>
  <c r="C1" i="17"/>
  <c r="N58" i="16"/>
  <c r="M58" i="16"/>
  <c r="L58" i="16"/>
  <c r="K58" i="16"/>
  <c r="K17" i="16" s="1"/>
  <c r="AK194" i="1" s="1"/>
  <c r="J58" i="16"/>
  <c r="I58" i="16"/>
  <c r="H58" i="16"/>
  <c r="G58" i="16"/>
  <c r="F58" i="16"/>
  <c r="E58" i="16"/>
  <c r="D58" i="16"/>
  <c r="C58" i="16"/>
  <c r="N30" i="16"/>
  <c r="L197" i="1" s="1"/>
  <c r="M30" i="16"/>
  <c r="L196" i="1" s="1"/>
  <c r="L30" i="16"/>
  <c r="M195" i="1" s="1"/>
  <c r="AN195" i="1" s="1"/>
  <c r="K30" i="16"/>
  <c r="M194" i="1" s="1"/>
  <c r="AN194" i="1" s="1"/>
  <c r="J30" i="16"/>
  <c r="M193" i="1" s="1"/>
  <c r="I30" i="16"/>
  <c r="L192" i="1" s="1"/>
  <c r="H30" i="16"/>
  <c r="M191" i="1" s="1"/>
  <c r="AN191" i="1" s="1"/>
  <c r="G30" i="16"/>
  <c r="M190" i="1" s="1"/>
  <c r="AN190" i="1" s="1"/>
  <c r="F30" i="16"/>
  <c r="E30" i="16"/>
  <c r="L188" i="1" s="1"/>
  <c r="AM188" i="1" s="1"/>
  <c r="D30" i="16"/>
  <c r="L187" i="1" s="1"/>
  <c r="AM187" i="1" s="1"/>
  <c r="C30" i="16"/>
  <c r="L186" i="1" s="1"/>
  <c r="AM186" i="1" s="1"/>
  <c r="L17" i="16"/>
  <c r="AJ195" i="1" s="1"/>
  <c r="J17" i="16"/>
  <c r="Z193" i="1" s="1"/>
  <c r="I17" i="16"/>
  <c r="AA192" i="1" s="1"/>
  <c r="H17" i="16"/>
  <c r="AB191" i="1" s="1"/>
  <c r="G17" i="16"/>
  <c r="AB190" i="1" s="1"/>
  <c r="F17" i="16"/>
  <c r="AC189" i="1" s="1"/>
  <c r="E17" i="16"/>
  <c r="AE188" i="1" s="1"/>
  <c r="H4" i="16"/>
  <c r="F4" i="16"/>
  <c r="E3" i="16"/>
  <c r="C3" i="16"/>
  <c r="E2" i="16"/>
  <c r="C2" i="16"/>
  <c r="E1" i="16"/>
  <c r="C1" i="16"/>
  <c r="N58" i="15"/>
  <c r="M58" i="15"/>
  <c r="L58" i="15"/>
  <c r="K58" i="15"/>
  <c r="J58" i="15"/>
  <c r="I58" i="15"/>
  <c r="H58" i="15"/>
  <c r="G58" i="15"/>
  <c r="F58" i="15"/>
  <c r="E58" i="15"/>
  <c r="D58" i="15"/>
  <c r="C58" i="15"/>
  <c r="N30" i="15"/>
  <c r="L209" i="1" s="1"/>
  <c r="AM209" i="1" s="1"/>
  <c r="M30" i="15"/>
  <c r="L30" i="15"/>
  <c r="K30" i="15"/>
  <c r="J30" i="15"/>
  <c r="I30" i="15"/>
  <c r="H30" i="15"/>
  <c r="H17" i="15" s="1"/>
  <c r="AF203" i="1" s="1"/>
  <c r="G30" i="15"/>
  <c r="F30" i="15"/>
  <c r="E30" i="15"/>
  <c r="D30" i="15"/>
  <c r="C30" i="15"/>
  <c r="H4" i="15"/>
  <c r="F4" i="15"/>
  <c r="E3" i="15"/>
  <c r="C3" i="15"/>
  <c r="E2" i="15"/>
  <c r="C2" i="15"/>
  <c r="E1" i="15"/>
  <c r="C1" i="15"/>
  <c r="Q58" i="1"/>
  <c r="T57" i="1"/>
  <c r="V56" i="1"/>
  <c r="AF54" i="1"/>
  <c r="AH53" i="1"/>
  <c r="AF52" i="1"/>
  <c r="AA50" i="1"/>
  <c r="AH48" i="1"/>
  <c r="AH47" i="1"/>
  <c r="Y46" i="1"/>
  <c r="AH43" i="1"/>
  <c r="Y42" i="1"/>
  <c r="U41" i="1"/>
  <c r="Y38" i="1"/>
  <c r="AB37" i="1"/>
  <c r="M35" i="1"/>
  <c r="AN35" i="1" s="1"/>
  <c r="N53" i="13"/>
  <c r="AK82" i="1" s="1"/>
  <c r="M53" i="13"/>
  <c r="AK81" i="1" s="1"/>
  <c r="L53" i="13"/>
  <c r="AK80" i="1" s="1"/>
  <c r="K53" i="13"/>
  <c r="AK79" i="1" s="1"/>
  <c r="J53" i="13"/>
  <c r="AK78" i="1" s="1"/>
  <c r="I53" i="13"/>
  <c r="AK77" i="1" s="1"/>
  <c r="H53" i="13"/>
  <c r="AK76" i="1" s="1"/>
  <c r="G53" i="13"/>
  <c r="AK75" i="1" s="1"/>
  <c r="F53" i="13"/>
  <c r="AK74" i="1" s="1"/>
  <c r="E53" i="13"/>
  <c r="AK73" i="1" s="1"/>
  <c r="D53" i="13"/>
  <c r="AK72" i="1" s="1"/>
  <c r="C53" i="13"/>
  <c r="AK71" i="1" s="1"/>
  <c r="N25" i="13"/>
  <c r="M25" i="13"/>
  <c r="L25" i="13"/>
  <c r="K25" i="13"/>
  <c r="J25" i="13"/>
  <c r="I25" i="13"/>
  <c r="H25" i="13"/>
  <c r="G25" i="13"/>
  <c r="F25" i="13"/>
  <c r="E25" i="13"/>
  <c r="D25" i="13"/>
  <c r="C25" i="13"/>
  <c r="A24" i="13"/>
  <c r="A23" i="13"/>
  <c r="A22" i="13"/>
  <c r="A21" i="13"/>
  <c r="A20" i="13"/>
  <c r="A19" i="13"/>
  <c r="A18" i="13"/>
  <c r="A17" i="13"/>
  <c r="H4" i="13"/>
  <c r="F4" i="13"/>
  <c r="E3" i="13"/>
  <c r="C3" i="13"/>
  <c r="E2" i="13"/>
  <c r="C2" i="13"/>
  <c r="E1" i="13"/>
  <c r="C1" i="13"/>
  <c r="N53" i="12"/>
  <c r="AK70" i="1" s="1"/>
  <c r="M53" i="12"/>
  <c r="AK69" i="1" s="1"/>
  <c r="L53" i="12"/>
  <c r="AK68" i="1" s="1"/>
  <c r="K53" i="12"/>
  <c r="AK67" i="1" s="1"/>
  <c r="J53" i="12"/>
  <c r="AK66" i="1" s="1"/>
  <c r="I53" i="12"/>
  <c r="AK65" i="1" s="1"/>
  <c r="H53" i="12"/>
  <c r="AK64" i="1" s="1"/>
  <c r="G53" i="12"/>
  <c r="AK63" i="1" s="1"/>
  <c r="F53" i="12"/>
  <c r="AK62" i="1" s="1"/>
  <c r="E53" i="12"/>
  <c r="AK61" i="1" s="1"/>
  <c r="D53" i="12"/>
  <c r="AK60" i="1" s="1"/>
  <c r="C53" i="12"/>
  <c r="AK59" i="1" s="1"/>
  <c r="N25" i="12"/>
  <c r="M25" i="12"/>
  <c r="L25" i="12"/>
  <c r="K25" i="12"/>
  <c r="J25" i="12"/>
  <c r="I25" i="12"/>
  <c r="H25" i="12"/>
  <c r="G25" i="12"/>
  <c r="F25" i="12"/>
  <c r="E25" i="12"/>
  <c r="D25" i="12"/>
  <c r="C25" i="12"/>
  <c r="A24" i="12"/>
  <c r="A23" i="12"/>
  <c r="A22" i="12"/>
  <c r="A21" i="12"/>
  <c r="A20" i="12"/>
  <c r="A19" i="12"/>
  <c r="A18" i="12"/>
  <c r="A17" i="12"/>
  <c r="H4" i="12"/>
  <c r="F4" i="12"/>
  <c r="H16" i="12" s="1"/>
  <c r="E3" i="12"/>
  <c r="C3" i="12"/>
  <c r="E2" i="12"/>
  <c r="C2" i="12"/>
  <c r="E1" i="12"/>
  <c r="C1" i="12"/>
  <c r="N53" i="11"/>
  <c r="AK58" i="1" s="1"/>
  <c r="M53" i="11"/>
  <c r="AK57" i="1" s="1"/>
  <c r="L53" i="11"/>
  <c r="AK56" i="1" s="1"/>
  <c r="K53" i="11"/>
  <c r="AK55" i="1" s="1"/>
  <c r="J53" i="11"/>
  <c r="AK54" i="1" s="1"/>
  <c r="I53" i="11"/>
  <c r="AK53" i="1" s="1"/>
  <c r="H53" i="11"/>
  <c r="AK52" i="1" s="1"/>
  <c r="G53" i="11"/>
  <c r="AK51" i="1" s="1"/>
  <c r="F53" i="11"/>
  <c r="AK50" i="1" s="1"/>
  <c r="E53" i="11"/>
  <c r="AK49" i="1" s="1"/>
  <c r="D53" i="11"/>
  <c r="AK48" i="1" s="1"/>
  <c r="C53" i="11"/>
  <c r="AK47" i="1" s="1"/>
  <c r="N25" i="11"/>
  <c r="M25" i="11"/>
  <c r="L25" i="11"/>
  <c r="K25" i="11"/>
  <c r="J25" i="11"/>
  <c r="I25" i="11"/>
  <c r="H25" i="11"/>
  <c r="G25" i="11"/>
  <c r="F25" i="11"/>
  <c r="E25" i="11"/>
  <c r="D25" i="11"/>
  <c r="C25" i="11"/>
  <c r="A24" i="11"/>
  <c r="A23" i="11"/>
  <c r="A22" i="11"/>
  <c r="A21" i="11"/>
  <c r="A20" i="11"/>
  <c r="A19" i="11"/>
  <c r="A18" i="11"/>
  <c r="A17" i="11"/>
  <c r="H4" i="11"/>
  <c r="F4" i="11"/>
  <c r="N16" i="11" s="1"/>
  <c r="E3" i="11"/>
  <c r="C3" i="11"/>
  <c r="E2" i="11"/>
  <c r="C2" i="11"/>
  <c r="E1" i="11"/>
  <c r="C1" i="11"/>
  <c r="N53" i="10"/>
  <c r="M53" i="10"/>
  <c r="AK45" i="1" s="1"/>
  <c r="L53" i="10"/>
  <c r="AK44" i="1" s="1"/>
  <c r="K53" i="10"/>
  <c r="AK43" i="1" s="1"/>
  <c r="J53" i="10"/>
  <c r="AK42" i="1" s="1"/>
  <c r="I53" i="10"/>
  <c r="AK41" i="1" s="1"/>
  <c r="H53" i="10"/>
  <c r="AK40" i="1" s="1"/>
  <c r="G53" i="10"/>
  <c r="AK39" i="1" s="1"/>
  <c r="F53" i="10"/>
  <c r="AK38" i="1" s="1"/>
  <c r="E53" i="10"/>
  <c r="AK37" i="1" s="1"/>
  <c r="D53" i="10"/>
  <c r="AK36" i="1" s="1"/>
  <c r="C53" i="10"/>
  <c r="AK35" i="1" s="1"/>
  <c r="N25" i="10"/>
  <c r="M25" i="10"/>
  <c r="L25" i="10"/>
  <c r="K25" i="10"/>
  <c r="J25" i="10"/>
  <c r="I25" i="10"/>
  <c r="H25" i="10"/>
  <c r="G25" i="10"/>
  <c r="F25" i="10"/>
  <c r="E25" i="10"/>
  <c r="D25" i="10"/>
  <c r="C25" i="10"/>
  <c r="A24" i="10"/>
  <c r="A23" i="10"/>
  <c r="A22" i="10"/>
  <c r="A21" i="10"/>
  <c r="A20" i="10"/>
  <c r="A19" i="10"/>
  <c r="A18" i="10"/>
  <c r="A17" i="10"/>
  <c r="H4" i="10"/>
  <c r="F4" i="10"/>
  <c r="H16" i="10" s="1"/>
  <c r="E3" i="10"/>
  <c r="C3" i="10"/>
  <c r="E2" i="10"/>
  <c r="C2" i="10"/>
  <c r="E1" i="10"/>
  <c r="C1" i="10"/>
  <c r="A18" i="3"/>
  <c r="A23" i="27" s="1"/>
  <c r="A17" i="3"/>
  <c r="A22" i="31" s="1"/>
  <c r="A24" i="3"/>
  <c r="A29" i="17" s="1"/>
  <c r="A23" i="3"/>
  <c r="A28" i="31" s="1"/>
  <c r="A22" i="3"/>
  <c r="A27" i="29" s="1"/>
  <c r="A21" i="3"/>
  <c r="A26" i="44" s="1"/>
  <c r="A20" i="3"/>
  <c r="A25" i="29" s="1"/>
  <c r="A19" i="3"/>
  <c r="A24" i="31" s="1"/>
  <c r="B24" i="3"/>
  <c r="B29" i="41" s="1"/>
  <c r="B23" i="3"/>
  <c r="B28" i="40" s="1"/>
  <c r="B27" i="41"/>
  <c r="B26" i="44"/>
  <c r="B20" i="20"/>
  <c r="B19" i="33"/>
  <c r="B18" i="32"/>
  <c r="B22" i="40"/>
  <c r="O457" i="1" l="1"/>
  <c r="AA457" i="1"/>
  <c r="AP457" i="1"/>
  <c r="W458" i="1"/>
  <c r="AI458" i="1"/>
  <c r="S459" i="1"/>
  <c r="AE459" i="1"/>
  <c r="O460" i="1"/>
  <c r="AA460" i="1"/>
  <c r="AP460" i="1"/>
  <c r="W461" i="1"/>
  <c r="AI461" i="1"/>
  <c r="S462" i="1"/>
  <c r="AE462" i="1"/>
  <c r="O463" i="1"/>
  <c r="AA463" i="1"/>
  <c r="AP463" i="1"/>
  <c r="W464" i="1"/>
  <c r="AI464" i="1"/>
  <c r="S465" i="1"/>
  <c r="AE465" i="1"/>
  <c r="O466" i="1"/>
  <c r="AA466" i="1"/>
  <c r="AP466" i="1"/>
  <c r="W467" i="1"/>
  <c r="AI467" i="1"/>
  <c r="S468" i="1"/>
  <c r="AE468" i="1"/>
  <c r="P457" i="1"/>
  <c r="AB457" i="1"/>
  <c r="L458" i="1"/>
  <c r="AM458" i="1" s="1"/>
  <c r="X458" i="1"/>
  <c r="AJ458" i="1"/>
  <c r="T459" i="1"/>
  <c r="AF459" i="1"/>
  <c r="P460" i="1"/>
  <c r="AB460" i="1"/>
  <c r="L461" i="1"/>
  <c r="AM461" i="1" s="1"/>
  <c r="X461" i="1"/>
  <c r="AJ461" i="1"/>
  <c r="T462" i="1"/>
  <c r="AF462" i="1"/>
  <c r="P463" i="1"/>
  <c r="AB463" i="1"/>
  <c r="L464" i="1"/>
  <c r="AM464" i="1" s="1"/>
  <c r="X464" i="1"/>
  <c r="AJ464" i="1"/>
  <c r="T465" i="1"/>
  <c r="AF465" i="1"/>
  <c r="P466" i="1"/>
  <c r="AB466" i="1"/>
  <c r="L467" i="1"/>
  <c r="AM467" i="1" s="1"/>
  <c r="X467" i="1"/>
  <c r="AJ467" i="1"/>
  <c r="T468" i="1"/>
  <c r="AF468" i="1"/>
  <c r="Q457" i="1"/>
  <c r="AC457" i="1"/>
  <c r="M458" i="1"/>
  <c r="Y458" i="1"/>
  <c r="AK458" i="1"/>
  <c r="U459" i="1"/>
  <c r="AG459" i="1"/>
  <c r="Q460" i="1"/>
  <c r="AC460" i="1"/>
  <c r="M461" i="1"/>
  <c r="AQ461" i="1" s="1"/>
  <c r="Y461" i="1"/>
  <c r="AK461" i="1"/>
  <c r="U462" i="1"/>
  <c r="AG462" i="1"/>
  <c r="Q463" i="1"/>
  <c r="AC463" i="1"/>
  <c r="Y464" i="1"/>
  <c r="AK464" i="1"/>
  <c r="U465" i="1"/>
  <c r="AG465" i="1"/>
  <c r="Q466" i="1"/>
  <c r="AC466" i="1"/>
  <c r="M467" i="1"/>
  <c r="Y467" i="1"/>
  <c r="AK467" i="1"/>
  <c r="U468" i="1"/>
  <c r="AG468" i="1"/>
  <c r="R457" i="1"/>
  <c r="AD457" i="1"/>
  <c r="Z458" i="1"/>
  <c r="AO458" i="1"/>
  <c r="V459" i="1"/>
  <c r="AH459" i="1"/>
  <c r="R460" i="1"/>
  <c r="AD460" i="1"/>
  <c r="N461" i="1"/>
  <c r="AL461" i="1" s="1"/>
  <c r="Z461" i="1"/>
  <c r="AO461" i="1"/>
  <c r="V462" i="1"/>
  <c r="AH462" i="1"/>
  <c r="R463" i="1"/>
  <c r="AD463" i="1"/>
  <c r="N464" i="1"/>
  <c r="AL464" i="1" s="1"/>
  <c r="Z464" i="1"/>
  <c r="AO464" i="1"/>
  <c r="V465" i="1"/>
  <c r="AH465" i="1"/>
  <c r="R466" i="1"/>
  <c r="AD466" i="1"/>
  <c r="Z467" i="1"/>
  <c r="AO467" i="1"/>
  <c r="V468" i="1"/>
  <c r="AH468" i="1"/>
  <c r="S457" i="1"/>
  <c r="AE457" i="1"/>
  <c r="O458" i="1"/>
  <c r="AA458" i="1"/>
  <c r="AP458" i="1"/>
  <c r="W459" i="1"/>
  <c r="AI459" i="1"/>
  <c r="S460" i="1"/>
  <c r="AE460" i="1"/>
  <c r="O461" i="1"/>
  <c r="AA461" i="1"/>
  <c r="AP461" i="1"/>
  <c r="W462" i="1"/>
  <c r="AI462" i="1"/>
  <c r="S463" i="1"/>
  <c r="AE463" i="1"/>
  <c r="O464" i="1"/>
  <c r="AA464" i="1"/>
  <c r="AP464" i="1"/>
  <c r="W465" i="1"/>
  <c r="AI465" i="1"/>
  <c r="S466" i="1"/>
  <c r="AE466" i="1"/>
  <c r="O467" i="1"/>
  <c r="AA467" i="1"/>
  <c r="AP467" i="1"/>
  <c r="W468" i="1"/>
  <c r="AI468" i="1"/>
  <c r="T457" i="1"/>
  <c r="AF457" i="1"/>
  <c r="P458" i="1"/>
  <c r="AB458" i="1"/>
  <c r="L459" i="1"/>
  <c r="AM459" i="1" s="1"/>
  <c r="X459" i="1"/>
  <c r="AJ459" i="1"/>
  <c r="T460" i="1"/>
  <c r="AF460" i="1"/>
  <c r="P461" i="1"/>
  <c r="AB461" i="1"/>
  <c r="L462" i="1"/>
  <c r="AM462" i="1" s="1"/>
  <c r="X462" i="1"/>
  <c r="AJ462" i="1"/>
  <c r="T463" i="1"/>
  <c r="AF463" i="1"/>
  <c r="P464" i="1"/>
  <c r="AB464" i="1"/>
  <c r="L465" i="1"/>
  <c r="AM465" i="1" s="1"/>
  <c r="X465" i="1"/>
  <c r="AJ465" i="1"/>
  <c r="T466" i="1"/>
  <c r="AF466" i="1"/>
  <c r="P467" i="1"/>
  <c r="AB467" i="1"/>
  <c r="L468" i="1"/>
  <c r="AM468" i="1" s="1"/>
  <c r="X468" i="1"/>
  <c r="AJ468" i="1"/>
  <c r="U457" i="1"/>
  <c r="AG457" i="1"/>
  <c r="Q458" i="1"/>
  <c r="AC458" i="1"/>
  <c r="M459" i="1"/>
  <c r="Y459" i="1"/>
  <c r="AK459" i="1"/>
  <c r="U460" i="1"/>
  <c r="AG460" i="1"/>
  <c r="Q461" i="1"/>
  <c r="AC461" i="1"/>
  <c r="M462" i="1"/>
  <c r="AQ462" i="1" s="1"/>
  <c r="Y462" i="1"/>
  <c r="AK462" i="1"/>
  <c r="U463" i="1"/>
  <c r="AG463" i="1"/>
  <c r="Q464" i="1"/>
  <c r="AC464" i="1"/>
  <c r="M465" i="1"/>
  <c r="Y465" i="1"/>
  <c r="AK465" i="1"/>
  <c r="U466" i="1"/>
  <c r="AG466" i="1"/>
  <c r="Q467" i="1"/>
  <c r="AC467" i="1"/>
  <c r="Y468" i="1"/>
  <c r="AK468" i="1"/>
  <c r="AO460" i="1"/>
  <c r="V457" i="1"/>
  <c r="AH457" i="1"/>
  <c r="R458" i="1"/>
  <c r="AD458" i="1"/>
  <c r="Z459" i="1"/>
  <c r="AO459" i="1"/>
  <c r="V460" i="1"/>
  <c r="AH460" i="1"/>
  <c r="R461" i="1"/>
  <c r="AD461" i="1"/>
  <c r="N462" i="1"/>
  <c r="AL462" i="1" s="1"/>
  <c r="Z462" i="1"/>
  <c r="AO462" i="1"/>
  <c r="V463" i="1"/>
  <c r="AH463" i="1"/>
  <c r="R464" i="1"/>
  <c r="AD464" i="1"/>
  <c r="N465" i="1"/>
  <c r="AL465" i="1" s="1"/>
  <c r="Z465" i="1"/>
  <c r="AO465" i="1"/>
  <c r="V466" i="1"/>
  <c r="AH466" i="1"/>
  <c r="R467" i="1"/>
  <c r="AD467" i="1"/>
  <c r="N468" i="1"/>
  <c r="AL468" i="1" s="1"/>
  <c r="Z468" i="1"/>
  <c r="AO468" i="1"/>
  <c r="W457" i="1"/>
  <c r="AI457" i="1"/>
  <c r="S458" i="1"/>
  <c r="AE458" i="1"/>
  <c r="O459" i="1"/>
  <c r="AA459" i="1"/>
  <c r="AP459" i="1"/>
  <c r="W460" i="1"/>
  <c r="AI460" i="1"/>
  <c r="S461" i="1"/>
  <c r="AE461" i="1"/>
  <c r="O462" i="1"/>
  <c r="AA462" i="1"/>
  <c r="AP462" i="1"/>
  <c r="W463" i="1"/>
  <c r="AI463" i="1"/>
  <c r="S464" i="1"/>
  <c r="AE464" i="1"/>
  <c r="O465" i="1"/>
  <c r="AA465" i="1"/>
  <c r="AP465" i="1"/>
  <c r="W466" i="1"/>
  <c r="AI466" i="1"/>
  <c r="S467" i="1"/>
  <c r="AE467" i="1"/>
  <c r="O468" i="1"/>
  <c r="AA468" i="1"/>
  <c r="AP468" i="1"/>
  <c r="Z460" i="1"/>
  <c r="L457" i="1"/>
  <c r="AM457" i="1" s="1"/>
  <c r="X457" i="1"/>
  <c r="AJ457" i="1"/>
  <c r="T458" i="1"/>
  <c r="AF458" i="1"/>
  <c r="P459" i="1"/>
  <c r="AB459" i="1"/>
  <c r="L460" i="1"/>
  <c r="AM460" i="1" s="1"/>
  <c r="X460" i="1"/>
  <c r="AJ460" i="1"/>
  <c r="T461" i="1"/>
  <c r="AF461" i="1"/>
  <c r="P462" i="1"/>
  <c r="AB462" i="1"/>
  <c r="L463" i="1"/>
  <c r="AM463" i="1" s="1"/>
  <c r="X463" i="1"/>
  <c r="AJ463" i="1"/>
  <c r="T464" i="1"/>
  <c r="AF464" i="1"/>
  <c r="P465" i="1"/>
  <c r="AB465" i="1"/>
  <c r="L466" i="1"/>
  <c r="AM466" i="1" s="1"/>
  <c r="X466" i="1"/>
  <c r="AJ466" i="1"/>
  <c r="T467" i="1"/>
  <c r="AF467" i="1"/>
  <c r="P468" i="1"/>
  <c r="AB468" i="1"/>
  <c r="M457" i="1"/>
  <c r="Y457" i="1"/>
  <c r="U458" i="1"/>
  <c r="Q459" i="1"/>
  <c r="M460" i="1"/>
  <c r="Y460" i="1"/>
  <c r="U461" i="1"/>
  <c r="Q462" i="1"/>
  <c r="M463" i="1"/>
  <c r="Y463" i="1"/>
  <c r="U464" i="1"/>
  <c r="Q465" i="1"/>
  <c r="M466" i="1"/>
  <c r="Y466" i="1"/>
  <c r="U467" i="1"/>
  <c r="Q468" i="1"/>
  <c r="O445" i="1"/>
  <c r="AA445" i="1"/>
  <c r="AP445" i="1"/>
  <c r="W446" i="1"/>
  <c r="AI446" i="1"/>
  <c r="S447" i="1"/>
  <c r="AE447" i="1"/>
  <c r="O448" i="1"/>
  <c r="AA448" i="1"/>
  <c r="AP448" i="1"/>
  <c r="W449" i="1"/>
  <c r="AI449" i="1"/>
  <c r="S450" i="1"/>
  <c r="AE450" i="1"/>
  <c r="O451" i="1"/>
  <c r="AA451" i="1"/>
  <c r="AP451" i="1"/>
  <c r="W452" i="1"/>
  <c r="AI452" i="1"/>
  <c r="S453" i="1"/>
  <c r="AE453" i="1"/>
  <c r="O454" i="1"/>
  <c r="AA454" i="1"/>
  <c r="AP454" i="1"/>
  <c r="W455" i="1"/>
  <c r="AI455" i="1"/>
  <c r="S456" i="1"/>
  <c r="AE456" i="1"/>
  <c r="T450" i="1"/>
  <c r="AJ452" i="1"/>
  <c r="Q445" i="1"/>
  <c r="AC445" i="1"/>
  <c r="M446" i="1"/>
  <c r="Y446" i="1"/>
  <c r="AK446" i="1"/>
  <c r="U447" i="1"/>
  <c r="AG447" i="1"/>
  <c r="Q448" i="1"/>
  <c r="AC448" i="1"/>
  <c r="M449" i="1"/>
  <c r="Y449" i="1"/>
  <c r="AK449" i="1"/>
  <c r="U450" i="1"/>
  <c r="AG450" i="1"/>
  <c r="Q451" i="1"/>
  <c r="AC451" i="1"/>
  <c r="M452" i="1"/>
  <c r="Y452" i="1"/>
  <c r="AK452" i="1"/>
  <c r="U453" i="1"/>
  <c r="AG453" i="1"/>
  <c r="Q454" i="1"/>
  <c r="AC454" i="1"/>
  <c r="M455" i="1"/>
  <c r="AQ455" i="1" s="1"/>
  <c r="Y455" i="1"/>
  <c r="AK455" i="1"/>
  <c r="U456" i="1"/>
  <c r="AG456" i="1"/>
  <c r="R445" i="1"/>
  <c r="AD445" i="1"/>
  <c r="Z446" i="1"/>
  <c r="AO446" i="1"/>
  <c r="V447" i="1"/>
  <c r="AH447" i="1"/>
  <c r="R448" i="1"/>
  <c r="AD448" i="1"/>
  <c r="Z449" i="1"/>
  <c r="AO449" i="1"/>
  <c r="V450" i="1"/>
  <c r="AH450" i="1"/>
  <c r="R451" i="1"/>
  <c r="AD451" i="1"/>
  <c r="Z452" i="1"/>
  <c r="AO452" i="1"/>
  <c r="V453" i="1"/>
  <c r="AH453" i="1"/>
  <c r="R454" i="1"/>
  <c r="AD454" i="1"/>
  <c r="Z455" i="1"/>
  <c r="AO455" i="1"/>
  <c r="V456" i="1"/>
  <c r="AH456" i="1"/>
  <c r="S445" i="1"/>
  <c r="AE445" i="1"/>
  <c r="O446" i="1"/>
  <c r="AA446" i="1"/>
  <c r="AP446" i="1"/>
  <c r="W447" i="1"/>
  <c r="AI447" i="1"/>
  <c r="S448" i="1"/>
  <c r="AE448" i="1"/>
  <c r="O449" i="1"/>
  <c r="AA449" i="1"/>
  <c r="AP449" i="1"/>
  <c r="W450" i="1"/>
  <c r="AI450" i="1"/>
  <c r="S451" i="1"/>
  <c r="AE451" i="1"/>
  <c r="O452" i="1"/>
  <c r="AA452" i="1"/>
  <c r="AP452" i="1"/>
  <c r="W453" i="1"/>
  <c r="AI453" i="1"/>
  <c r="S454" i="1"/>
  <c r="AE454" i="1"/>
  <c r="O455" i="1"/>
  <c r="AA455" i="1"/>
  <c r="AP455" i="1"/>
  <c r="W456" i="1"/>
  <c r="AI456" i="1"/>
  <c r="T445" i="1"/>
  <c r="AF445" i="1"/>
  <c r="P446" i="1"/>
  <c r="AB446" i="1"/>
  <c r="L447" i="1"/>
  <c r="AM447" i="1" s="1"/>
  <c r="X447" i="1"/>
  <c r="AJ447" i="1"/>
  <c r="T448" i="1"/>
  <c r="AF448" i="1"/>
  <c r="P449" i="1"/>
  <c r="AB449" i="1"/>
  <c r="L450" i="1"/>
  <c r="AM450" i="1" s="1"/>
  <c r="X450" i="1"/>
  <c r="AJ450" i="1"/>
  <c r="T451" i="1"/>
  <c r="AF451" i="1"/>
  <c r="P452" i="1"/>
  <c r="AB452" i="1"/>
  <c r="L453" i="1"/>
  <c r="AM453" i="1" s="1"/>
  <c r="X453" i="1"/>
  <c r="AJ453" i="1"/>
  <c r="T454" i="1"/>
  <c r="AF454" i="1"/>
  <c r="P455" i="1"/>
  <c r="AB455" i="1"/>
  <c r="L456" i="1"/>
  <c r="AM456" i="1" s="1"/>
  <c r="X456" i="1"/>
  <c r="AJ456" i="1"/>
  <c r="U445" i="1"/>
  <c r="AG445" i="1"/>
  <c r="Q446" i="1"/>
  <c r="AC446" i="1"/>
  <c r="M447" i="1"/>
  <c r="Y447" i="1"/>
  <c r="AK447" i="1"/>
  <c r="U448" i="1"/>
  <c r="AG448" i="1"/>
  <c r="Q449" i="1"/>
  <c r="AC449" i="1"/>
  <c r="M450" i="1"/>
  <c r="Y450" i="1"/>
  <c r="AK450" i="1"/>
  <c r="U451" i="1"/>
  <c r="AG451" i="1"/>
  <c r="Q452" i="1"/>
  <c r="AC452" i="1"/>
  <c r="M453" i="1"/>
  <c r="Y453" i="1"/>
  <c r="AK453" i="1"/>
  <c r="U454" i="1"/>
  <c r="AG454" i="1"/>
  <c r="Q455" i="1"/>
  <c r="AC455" i="1"/>
  <c r="M456" i="1"/>
  <c r="AQ456" i="1" s="1"/>
  <c r="Y456" i="1"/>
  <c r="AK456" i="1"/>
  <c r="V445" i="1"/>
  <c r="AH445" i="1"/>
  <c r="R446" i="1"/>
  <c r="AD446" i="1"/>
  <c r="Z447" i="1"/>
  <c r="AO447" i="1"/>
  <c r="V448" i="1"/>
  <c r="AH448" i="1"/>
  <c r="R449" i="1"/>
  <c r="AD449" i="1"/>
  <c r="N450" i="1"/>
  <c r="AL450" i="1" s="1"/>
  <c r="Z450" i="1"/>
  <c r="AO450" i="1"/>
  <c r="V451" i="1"/>
  <c r="AH451" i="1"/>
  <c r="R452" i="1"/>
  <c r="AD452" i="1"/>
  <c r="N453" i="1"/>
  <c r="AL453" i="1" s="1"/>
  <c r="Z453" i="1"/>
  <c r="AO453" i="1"/>
  <c r="V454" i="1"/>
  <c r="AH454" i="1"/>
  <c r="R455" i="1"/>
  <c r="AD455" i="1"/>
  <c r="N456" i="1"/>
  <c r="AL456" i="1" s="1"/>
  <c r="Z456" i="1"/>
  <c r="AO456" i="1"/>
  <c r="R450" i="1"/>
  <c r="L452" i="1"/>
  <c r="AM452" i="1" s="1"/>
  <c r="W445" i="1"/>
  <c r="AI445" i="1"/>
  <c r="S446" i="1"/>
  <c r="AE446" i="1"/>
  <c r="O447" i="1"/>
  <c r="AA447" i="1"/>
  <c r="AP447" i="1"/>
  <c r="W448" i="1"/>
  <c r="AI448" i="1"/>
  <c r="S449" i="1"/>
  <c r="AE449" i="1"/>
  <c r="O450" i="1"/>
  <c r="AA450" i="1"/>
  <c r="AP450" i="1"/>
  <c r="W451" i="1"/>
  <c r="AI451" i="1"/>
  <c r="S452" i="1"/>
  <c r="AE452" i="1"/>
  <c r="O453" i="1"/>
  <c r="AA453" i="1"/>
  <c r="AP453" i="1"/>
  <c r="W454" i="1"/>
  <c r="AI454" i="1"/>
  <c r="S455" i="1"/>
  <c r="AE455" i="1"/>
  <c r="O456" i="1"/>
  <c r="AA456" i="1"/>
  <c r="AP456" i="1"/>
  <c r="AF450" i="1"/>
  <c r="L445" i="1"/>
  <c r="AM445" i="1" s="1"/>
  <c r="X445" i="1"/>
  <c r="AJ445" i="1"/>
  <c r="T446" i="1"/>
  <c r="AF446" i="1"/>
  <c r="P447" i="1"/>
  <c r="AB447" i="1"/>
  <c r="L448" i="1"/>
  <c r="AM448" i="1" s="1"/>
  <c r="X448" i="1"/>
  <c r="AJ448" i="1"/>
  <c r="T449" i="1"/>
  <c r="AF449" i="1"/>
  <c r="P450" i="1"/>
  <c r="AB450" i="1"/>
  <c r="L451" i="1"/>
  <c r="AM451" i="1" s="1"/>
  <c r="X451" i="1"/>
  <c r="AJ451" i="1"/>
  <c r="T452" i="1"/>
  <c r="AF452" i="1"/>
  <c r="P453" i="1"/>
  <c r="AB453" i="1"/>
  <c r="L454" i="1"/>
  <c r="AM454" i="1" s="1"/>
  <c r="X454" i="1"/>
  <c r="AJ454" i="1"/>
  <c r="T455" i="1"/>
  <c r="AF455" i="1"/>
  <c r="P456" i="1"/>
  <c r="AB456" i="1"/>
  <c r="AD450" i="1"/>
  <c r="X452" i="1"/>
  <c r="M445" i="1"/>
  <c r="Y445" i="1"/>
  <c r="U446" i="1"/>
  <c r="Q447" i="1"/>
  <c r="M448" i="1"/>
  <c r="Y448" i="1"/>
  <c r="U449" i="1"/>
  <c r="Q450" i="1"/>
  <c r="M451" i="1"/>
  <c r="Y451" i="1"/>
  <c r="U452" i="1"/>
  <c r="Q453" i="1"/>
  <c r="M454" i="1"/>
  <c r="Y454" i="1"/>
  <c r="U455" i="1"/>
  <c r="Q456" i="1"/>
  <c r="W433" i="1"/>
  <c r="AI433" i="1"/>
  <c r="S434" i="1"/>
  <c r="AE434" i="1"/>
  <c r="O435" i="1"/>
  <c r="AA435" i="1"/>
  <c r="AP435" i="1"/>
  <c r="W436" i="1"/>
  <c r="AI436" i="1"/>
  <c r="S437" i="1"/>
  <c r="AE437" i="1"/>
  <c r="O438" i="1"/>
  <c r="AA438" i="1"/>
  <c r="AP438" i="1"/>
  <c r="W439" i="1"/>
  <c r="AI439" i="1"/>
  <c r="S440" i="1"/>
  <c r="AE440" i="1"/>
  <c r="O441" i="1"/>
  <c r="AA441" i="1"/>
  <c r="AP441" i="1"/>
  <c r="W442" i="1"/>
  <c r="AI442" i="1"/>
  <c r="S443" i="1"/>
  <c r="AE443" i="1"/>
  <c r="O444" i="1"/>
  <c r="AA444" i="1"/>
  <c r="AP444" i="1"/>
  <c r="AD443" i="1"/>
  <c r="L433" i="1"/>
  <c r="AM433" i="1" s="1"/>
  <c r="X433" i="1"/>
  <c r="AJ433" i="1"/>
  <c r="T434" i="1"/>
  <c r="AF434" i="1"/>
  <c r="P435" i="1"/>
  <c r="AB435" i="1"/>
  <c r="L436" i="1"/>
  <c r="AM436" i="1" s="1"/>
  <c r="X436" i="1"/>
  <c r="AJ436" i="1"/>
  <c r="T437" i="1"/>
  <c r="AF437" i="1"/>
  <c r="P438" i="1"/>
  <c r="AB438" i="1"/>
  <c r="L439" i="1"/>
  <c r="AM439" i="1" s="1"/>
  <c r="X439" i="1"/>
  <c r="AJ439" i="1"/>
  <c r="T440" i="1"/>
  <c r="AF440" i="1"/>
  <c r="P441" i="1"/>
  <c r="AB441" i="1"/>
  <c r="L442" i="1"/>
  <c r="AM442" i="1" s="1"/>
  <c r="X442" i="1"/>
  <c r="AJ442" i="1"/>
  <c r="T443" i="1"/>
  <c r="AF443" i="1"/>
  <c r="P444" i="1"/>
  <c r="AB444" i="1"/>
  <c r="M433" i="1"/>
  <c r="Y433" i="1"/>
  <c r="AK433" i="1"/>
  <c r="U434" i="1"/>
  <c r="AG434" i="1"/>
  <c r="Q435" i="1"/>
  <c r="AC435" i="1"/>
  <c r="M436" i="1"/>
  <c r="Y436" i="1"/>
  <c r="AK436" i="1"/>
  <c r="U437" i="1"/>
  <c r="AG437" i="1"/>
  <c r="Q438" i="1"/>
  <c r="AC438" i="1"/>
  <c r="M439" i="1"/>
  <c r="Y439" i="1"/>
  <c r="AK439" i="1"/>
  <c r="U440" i="1"/>
  <c r="AG440" i="1"/>
  <c r="Q441" i="1"/>
  <c r="AC441" i="1"/>
  <c r="M442" i="1"/>
  <c r="Y442" i="1"/>
  <c r="AK442" i="1"/>
  <c r="U443" i="1"/>
  <c r="AG443" i="1"/>
  <c r="Q444" i="1"/>
  <c r="AC444" i="1"/>
  <c r="N433" i="1"/>
  <c r="AL433" i="1" s="1"/>
  <c r="Z433" i="1"/>
  <c r="AO433" i="1"/>
  <c r="V434" i="1"/>
  <c r="AH434" i="1"/>
  <c r="R435" i="1"/>
  <c r="AD435" i="1"/>
  <c r="Z436" i="1"/>
  <c r="AO436" i="1"/>
  <c r="V437" i="1"/>
  <c r="AH437" i="1"/>
  <c r="R438" i="1"/>
  <c r="AD438" i="1"/>
  <c r="Z439" i="1"/>
  <c r="AO439" i="1"/>
  <c r="V440" i="1"/>
  <c r="AH440" i="1"/>
  <c r="R441" i="1"/>
  <c r="AD441" i="1"/>
  <c r="Z442" i="1"/>
  <c r="AO442" i="1"/>
  <c r="V443" i="1"/>
  <c r="AH443" i="1"/>
  <c r="R444" i="1"/>
  <c r="AD444" i="1"/>
  <c r="O433" i="1"/>
  <c r="AA433" i="1"/>
  <c r="AP433" i="1"/>
  <c r="W434" i="1"/>
  <c r="AI434" i="1"/>
  <c r="S435" i="1"/>
  <c r="AE435" i="1"/>
  <c r="O436" i="1"/>
  <c r="AA436" i="1"/>
  <c r="AP436" i="1"/>
  <c r="W437" i="1"/>
  <c r="AI437" i="1"/>
  <c r="S438" i="1"/>
  <c r="AE438" i="1"/>
  <c r="O439" i="1"/>
  <c r="AA439" i="1"/>
  <c r="AP439" i="1"/>
  <c r="W440" i="1"/>
  <c r="AI440" i="1"/>
  <c r="S441" i="1"/>
  <c r="AE441" i="1"/>
  <c r="O442" i="1"/>
  <c r="AA442" i="1"/>
  <c r="AP442" i="1"/>
  <c r="W443" i="1"/>
  <c r="AI443" i="1"/>
  <c r="S444" i="1"/>
  <c r="AE444" i="1"/>
  <c r="P433" i="1"/>
  <c r="AB433" i="1"/>
  <c r="L434" i="1"/>
  <c r="AM434" i="1" s="1"/>
  <c r="X434" i="1"/>
  <c r="AJ434" i="1"/>
  <c r="T435" i="1"/>
  <c r="AF435" i="1"/>
  <c r="P436" i="1"/>
  <c r="AB436" i="1"/>
  <c r="L437" i="1"/>
  <c r="AM437" i="1" s="1"/>
  <c r="X437" i="1"/>
  <c r="AJ437" i="1"/>
  <c r="T438" i="1"/>
  <c r="AF438" i="1"/>
  <c r="P439" i="1"/>
  <c r="AB439" i="1"/>
  <c r="L440" i="1"/>
  <c r="AM440" i="1" s="1"/>
  <c r="X440" i="1"/>
  <c r="AJ440" i="1"/>
  <c r="T441" i="1"/>
  <c r="AF441" i="1"/>
  <c r="P442" i="1"/>
  <c r="AB442" i="1"/>
  <c r="L443" i="1"/>
  <c r="AM443" i="1" s="1"/>
  <c r="X443" i="1"/>
  <c r="AJ443" i="1"/>
  <c r="T444" i="1"/>
  <c r="AF444" i="1"/>
  <c r="Q433" i="1"/>
  <c r="AC433" i="1"/>
  <c r="M434" i="1"/>
  <c r="Y434" i="1"/>
  <c r="AK434" i="1"/>
  <c r="U435" i="1"/>
  <c r="AG435" i="1"/>
  <c r="Q436" i="1"/>
  <c r="AC436" i="1"/>
  <c r="M437" i="1"/>
  <c r="Y437" i="1"/>
  <c r="AK437" i="1"/>
  <c r="U438" i="1"/>
  <c r="AG438" i="1"/>
  <c r="Q439" i="1"/>
  <c r="AC439" i="1"/>
  <c r="M440" i="1"/>
  <c r="Y440" i="1"/>
  <c r="AK440" i="1"/>
  <c r="U441" i="1"/>
  <c r="AG441" i="1"/>
  <c r="Q442" i="1"/>
  <c r="AC442" i="1"/>
  <c r="M443" i="1"/>
  <c r="AQ443" i="1" s="1"/>
  <c r="Y443" i="1"/>
  <c r="AK443" i="1"/>
  <c r="U444" i="1"/>
  <c r="AG444" i="1"/>
  <c r="R443" i="1"/>
  <c r="R433" i="1"/>
  <c r="AD433" i="1"/>
  <c r="N434" i="1"/>
  <c r="AL434" i="1" s="1"/>
  <c r="Z434" i="1"/>
  <c r="AO434" i="1"/>
  <c r="V435" i="1"/>
  <c r="AH435" i="1"/>
  <c r="R436" i="1"/>
  <c r="AD436" i="1"/>
  <c r="N437" i="1"/>
  <c r="AL437" i="1" s="1"/>
  <c r="Z437" i="1"/>
  <c r="AO437" i="1"/>
  <c r="V438" i="1"/>
  <c r="AH438" i="1"/>
  <c r="R439" i="1"/>
  <c r="AD439" i="1"/>
  <c r="Z440" i="1"/>
  <c r="AO440" i="1"/>
  <c r="V441" i="1"/>
  <c r="AH441" i="1"/>
  <c r="R442" i="1"/>
  <c r="AD442" i="1"/>
  <c r="Z443" i="1"/>
  <c r="AO443" i="1"/>
  <c r="V444" i="1"/>
  <c r="AH444" i="1"/>
  <c r="S433" i="1"/>
  <c r="AE433" i="1"/>
  <c r="O434" i="1"/>
  <c r="AA434" i="1"/>
  <c r="AP434" i="1"/>
  <c r="W435" i="1"/>
  <c r="AI435" i="1"/>
  <c r="S436" i="1"/>
  <c r="AE436" i="1"/>
  <c r="O437" i="1"/>
  <c r="AA437" i="1"/>
  <c r="AP437" i="1"/>
  <c r="W438" i="1"/>
  <c r="AI438" i="1"/>
  <c r="S439" i="1"/>
  <c r="AE439" i="1"/>
  <c r="O440" i="1"/>
  <c r="AA440" i="1"/>
  <c r="AP440" i="1"/>
  <c r="W441" i="1"/>
  <c r="AI441" i="1"/>
  <c r="S442" i="1"/>
  <c r="AE442" i="1"/>
  <c r="O443" i="1"/>
  <c r="AA443" i="1"/>
  <c r="AP443" i="1"/>
  <c r="W444" i="1"/>
  <c r="AI444" i="1"/>
  <c r="T433" i="1"/>
  <c r="AF433" i="1"/>
  <c r="P434" i="1"/>
  <c r="AB434" i="1"/>
  <c r="L435" i="1"/>
  <c r="AM435" i="1" s="1"/>
  <c r="X435" i="1"/>
  <c r="AJ435" i="1"/>
  <c r="T436" i="1"/>
  <c r="AF436" i="1"/>
  <c r="P437" i="1"/>
  <c r="AB437" i="1"/>
  <c r="L438" i="1"/>
  <c r="AM438" i="1" s="1"/>
  <c r="X438" i="1"/>
  <c r="AJ438" i="1"/>
  <c r="T439" i="1"/>
  <c r="AF439" i="1"/>
  <c r="P440" i="1"/>
  <c r="AB440" i="1"/>
  <c r="L441" i="1"/>
  <c r="AM441" i="1" s="1"/>
  <c r="X441" i="1"/>
  <c r="AJ441" i="1"/>
  <c r="T442" i="1"/>
  <c r="AF442" i="1"/>
  <c r="P443" i="1"/>
  <c r="AB443" i="1"/>
  <c r="L444" i="1"/>
  <c r="AM444" i="1" s="1"/>
  <c r="X444" i="1"/>
  <c r="AJ444" i="1"/>
  <c r="U433" i="1"/>
  <c r="Q434" i="1"/>
  <c r="M435" i="1"/>
  <c r="Y435" i="1"/>
  <c r="U436" i="1"/>
  <c r="Q437" i="1"/>
  <c r="M438" i="1"/>
  <c r="Y438" i="1"/>
  <c r="U439" i="1"/>
  <c r="Q440" i="1"/>
  <c r="M441" i="1"/>
  <c r="AQ441" i="1" s="1"/>
  <c r="Y441" i="1"/>
  <c r="U442" i="1"/>
  <c r="Q443" i="1"/>
  <c r="M444" i="1"/>
  <c r="Y444" i="1"/>
  <c r="AP426" i="1"/>
  <c r="L421" i="1"/>
  <c r="AM421" i="1" s="1"/>
  <c r="X421" i="1"/>
  <c r="AJ421" i="1"/>
  <c r="T422" i="1"/>
  <c r="AF422" i="1"/>
  <c r="P423" i="1"/>
  <c r="AB423" i="1"/>
  <c r="L424" i="1"/>
  <c r="AM424" i="1" s="1"/>
  <c r="X424" i="1"/>
  <c r="AJ424" i="1"/>
  <c r="T425" i="1"/>
  <c r="AF425" i="1"/>
  <c r="P426" i="1"/>
  <c r="AB426" i="1"/>
  <c r="L427" i="1"/>
  <c r="AM427" i="1" s="1"/>
  <c r="X427" i="1"/>
  <c r="AJ427" i="1"/>
  <c r="T428" i="1"/>
  <c r="AF428" i="1"/>
  <c r="P429" i="1"/>
  <c r="AB429" i="1"/>
  <c r="L430" i="1"/>
  <c r="AM430" i="1" s="1"/>
  <c r="X430" i="1"/>
  <c r="AJ430" i="1"/>
  <c r="T431" i="1"/>
  <c r="AF431" i="1"/>
  <c r="P432" i="1"/>
  <c r="AB432" i="1"/>
  <c r="S425" i="1"/>
  <c r="M421" i="1"/>
  <c r="Y421" i="1"/>
  <c r="AK421" i="1"/>
  <c r="U422" i="1"/>
  <c r="AG422" i="1"/>
  <c r="Q423" i="1"/>
  <c r="AC423" i="1"/>
  <c r="M424" i="1"/>
  <c r="AQ424" i="1" s="1"/>
  <c r="Y424" i="1"/>
  <c r="AK424" i="1"/>
  <c r="U425" i="1"/>
  <c r="AG425" i="1"/>
  <c r="Q426" i="1"/>
  <c r="AC426" i="1"/>
  <c r="M427" i="1"/>
  <c r="Y427" i="1"/>
  <c r="AK427" i="1"/>
  <c r="U428" i="1"/>
  <c r="AG428" i="1"/>
  <c r="Q429" i="1"/>
  <c r="AC429" i="1"/>
  <c r="M430" i="1"/>
  <c r="Y430" i="1"/>
  <c r="AK430" i="1"/>
  <c r="U431" i="1"/>
  <c r="AG431" i="1"/>
  <c r="Q432" i="1"/>
  <c r="AC432" i="1"/>
  <c r="Z421" i="1"/>
  <c r="AO421" i="1"/>
  <c r="V422" i="1"/>
  <c r="AH422" i="1"/>
  <c r="R423" i="1"/>
  <c r="AD423" i="1"/>
  <c r="Z424" i="1"/>
  <c r="AO424" i="1"/>
  <c r="V425" i="1"/>
  <c r="AH425" i="1"/>
  <c r="R426" i="1"/>
  <c r="AD426" i="1"/>
  <c r="N427" i="1"/>
  <c r="AL427" i="1" s="1"/>
  <c r="Z427" i="1"/>
  <c r="AO427" i="1"/>
  <c r="V428" i="1"/>
  <c r="AH428" i="1"/>
  <c r="R429" i="1"/>
  <c r="AD429" i="1"/>
  <c r="Z430" i="1"/>
  <c r="AO430" i="1"/>
  <c r="V431" i="1"/>
  <c r="AH431" i="1"/>
  <c r="R432" i="1"/>
  <c r="AD432" i="1"/>
  <c r="AE425" i="1"/>
  <c r="O421" i="1"/>
  <c r="AA421" i="1"/>
  <c r="AP421" i="1"/>
  <c r="W422" i="1"/>
  <c r="AI422" i="1"/>
  <c r="S423" i="1"/>
  <c r="AE423" i="1"/>
  <c r="O424" i="1"/>
  <c r="AA424" i="1"/>
  <c r="AP424" i="1"/>
  <c r="W425" i="1"/>
  <c r="AI425" i="1"/>
  <c r="S426" i="1"/>
  <c r="AE426" i="1"/>
  <c r="O427" i="1"/>
  <c r="AA427" i="1"/>
  <c r="AP427" i="1"/>
  <c r="W428" i="1"/>
  <c r="AI428" i="1"/>
  <c r="S429" i="1"/>
  <c r="AE429" i="1"/>
  <c r="O430" i="1"/>
  <c r="AA430" i="1"/>
  <c r="AP430" i="1"/>
  <c r="W431" i="1"/>
  <c r="AI431" i="1"/>
  <c r="S432" i="1"/>
  <c r="AE432" i="1"/>
  <c r="R425" i="1"/>
  <c r="P421" i="1"/>
  <c r="AB421" i="1"/>
  <c r="L422" i="1"/>
  <c r="AM422" i="1" s="1"/>
  <c r="X422" i="1"/>
  <c r="AJ422" i="1"/>
  <c r="T423" i="1"/>
  <c r="AF423" i="1"/>
  <c r="P424" i="1"/>
  <c r="AB424" i="1"/>
  <c r="L425" i="1"/>
  <c r="AM425" i="1" s="1"/>
  <c r="X425" i="1"/>
  <c r="AJ425" i="1"/>
  <c r="T426" i="1"/>
  <c r="AF426" i="1"/>
  <c r="P427" i="1"/>
  <c r="AB427" i="1"/>
  <c r="L428" i="1"/>
  <c r="AM428" i="1" s="1"/>
  <c r="X428" i="1"/>
  <c r="AJ428" i="1"/>
  <c r="T429" i="1"/>
  <c r="AF429" i="1"/>
  <c r="P430" i="1"/>
  <c r="AB430" i="1"/>
  <c r="L431" i="1"/>
  <c r="AM431" i="1" s="1"/>
  <c r="X431" i="1"/>
  <c r="AJ431" i="1"/>
  <c r="T432" i="1"/>
  <c r="AF432" i="1"/>
  <c r="AA426" i="1"/>
  <c r="Q421" i="1"/>
  <c r="AC421" i="1"/>
  <c r="M422" i="1"/>
  <c r="Y422" i="1"/>
  <c r="AK422" i="1"/>
  <c r="U423" i="1"/>
  <c r="AG423" i="1"/>
  <c r="Q424" i="1"/>
  <c r="AC424" i="1"/>
  <c r="Y425" i="1"/>
  <c r="AK425" i="1"/>
  <c r="U426" i="1"/>
  <c r="AG426" i="1"/>
  <c r="Q427" i="1"/>
  <c r="AC427" i="1"/>
  <c r="M428" i="1"/>
  <c r="Y428" i="1"/>
  <c r="AK428" i="1"/>
  <c r="U429" i="1"/>
  <c r="AG429" i="1"/>
  <c r="Q430" i="1"/>
  <c r="AC430" i="1"/>
  <c r="M431" i="1"/>
  <c r="Y431" i="1"/>
  <c r="AK431" i="1"/>
  <c r="U432" i="1"/>
  <c r="AG432" i="1"/>
  <c r="R421" i="1"/>
  <c r="AD421" i="1"/>
  <c r="Z422" i="1"/>
  <c r="AO422" i="1"/>
  <c r="V423" i="1"/>
  <c r="AH423" i="1"/>
  <c r="R424" i="1"/>
  <c r="AD424" i="1"/>
  <c r="N425" i="1"/>
  <c r="AL425" i="1" s="1"/>
  <c r="Z425" i="1"/>
  <c r="AO425" i="1"/>
  <c r="V426" i="1"/>
  <c r="AH426" i="1"/>
  <c r="R427" i="1"/>
  <c r="AD427" i="1"/>
  <c r="N428" i="1"/>
  <c r="AL428" i="1" s="1"/>
  <c r="Z428" i="1"/>
  <c r="AO428" i="1"/>
  <c r="V429" i="1"/>
  <c r="AH429" i="1"/>
  <c r="R430" i="1"/>
  <c r="AD430" i="1"/>
  <c r="N431" i="1"/>
  <c r="AL431" i="1" s="1"/>
  <c r="Z431" i="1"/>
  <c r="AO431" i="1"/>
  <c r="V432" i="1"/>
  <c r="AH432" i="1"/>
  <c r="S421" i="1"/>
  <c r="AE421" i="1"/>
  <c r="O422" i="1"/>
  <c r="AA422" i="1"/>
  <c r="AP422" i="1"/>
  <c r="W423" i="1"/>
  <c r="AI423" i="1"/>
  <c r="S424" i="1"/>
  <c r="AE424" i="1"/>
  <c r="O425" i="1"/>
  <c r="AA425" i="1"/>
  <c r="AP425" i="1"/>
  <c r="W426" i="1"/>
  <c r="AI426" i="1"/>
  <c r="S427" i="1"/>
  <c r="AE427" i="1"/>
  <c r="O428" i="1"/>
  <c r="AA428" i="1"/>
  <c r="AP428" i="1"/>
  <c r="W429" i="1"/>
  <c r="AI429" i="1"/>
  <c r="S430" i="1"/>
  <c r="AE430" i="1"/>
  <c r="O431" i="1"/>
  <c r="AA431" i="1"/>
  <c r="AP431" i="1"/>
  <c r="W432" i="1"/>
  <c r="AI432" i="1"/>
  <c r="O426" i="1"/>
  <c r="T421" i="1"/>
  <c r="AF421" i="1"/>
  <c r="P422" i="1"/>
  <c r="AB422" i="1"/>
  <c r="L423" i="1"/>
  <c r="AM423" i="1" s="1"/>
  <c r="X423" i="1"/>
  <c r="AJ423" i="1"/>
  <c r="T424" i="1"/>
  <c r="AF424" i="1"/>
  <c r="P425" i="1"/>
  <c r="AB425" i="1"/>
  <c r="L426" i="1"/>
  <c r="AM426" i="1" s="1"/>
  <c r="X426" i="1"/>
  <c r="AJ426" i="1"/>
  <c r="T427" i="1"/>
  <c r="AF427" i="1"/>
  <c r="P428" i="1"/>
  <c r="AB428" i="1"/>
  <c r="L429" i="1"/>
  <c r="AM429" i="1" s="1"/>
  <c r="X429" i="1"/>
  <c r="AJ429" i="1"/>
  <c r="T430" i="1"/>
  <c r="AF430" i="1"/>
  <c r="P431" i="1"/>
  <c r="AB431" i="1"/>
  <c r="L432" i="1"/>
  <c r="AM432" i="1" s="1"/>
  <c r="X432" i="1"/>
  <c r="AJ432" i="1"/>
  <c r="AD425" i="1"/>
  <c r="U421" i="1"/>
  <c r="Q422" i="1"/>
  <c r="M423" i="1"/>
  <c r="Y423" i="1"/>
  <c r="U424" i="1"/>
  <c r="Q425" i="1"/>
  <c r="M426" i="1"/>
  <c r="Y426" i="1"/>
  <c r="U427" i="1"/>
  <c r="Q428" i="1"/>
  <c r="M429" i="1"/>
  <c r="Y429" i="1"/>
  <c r="U430" i="1"/>
  <c r="Q431" i="1"/>
  <c r="M432" i="1"/>
  <c r="Y432" i="1"/>
  <c r="V409" i="1"/>
  <c r="AH409" i="1"/>
  <c r="R410" i="1"/>
  <c r="AD410" i="1"/>
  <c r="Z411" i="1"/>
  <c r="AO411" i="1"/>
  <c r="V412" i="1"/>
  <c r="AH412" i="1"/>
  <c r="R413" i="1"/>
  <c r="AD413" i="1"/>
  <c r="Z414" i="1"/>
  <c r="AO414" i="1"/>
  <c r="V415" i="1"/>
  <c r="AH415" i="1"/>
  <c r="R416" i="1"/>
  <c r="AD416" i="1"/>
  <c r="Z417" i="1"/>
  <c r="AO417" i="1"/>
  <c r="V418" i="1"/>
  <c r="AH418" i="1"/>
  <c r="R419" i="1"/>
  <c r="AD419" i="1"/>
  <c r="N420" i="1"/>
  <c r="AL420" i="1" s="1"/>
  <c r="Z420" i="1"/>
  <c r="AO420" i="1"/>
  <c r="W409" i="1"/>
  <c r="AI409" i="1"/>
  <c r="S410" i="1"/>
  <c r="AE410" i="1"/>
  <c r="O411" i="1"/>
  <c r="AA411" i="1"/>
  <c r="AP411" i="1"/>
  <c r="W412" i="1"/>
  <c r="AI412" i="1"/>
  <c r="S413" i="1"/>
  <c r="AE413" i="1"/>
  <c r="O414" i="1"/>
  <c r="AA414" i="1"/>
  <c r="AP414" i="1"/>
  <c r="W415" i="1"/>
  <c r="AI415" i="1"/>
  <c r="S416" i="1"/>
  <c r="AE416" i="1"/>
  <c r="O417" i="1"/>
  <c r="AA417" i="1"/>
  <c r="AP417" i="1"/>
  <c r="W418" i="1"/>
  <c r="AI418" i="1"/>
  <c r="S419" i="1"/>
  <c r="AE419" i="1"/>
  <c r="O420" i="1"/>
  <c r="AA420" i="1"/>
  <c r="AP420" i="1"/>
  <c r="L409" i="1"/>
  <c r="AM409" i="1" s="1"/>
  <c r="X409" i="1"/>
  <c r="AJ409" i="1"/>
  <c r="T410" i="1"/>
  <c r="AF410" i="1"/>
  <c r="P411" i="1"/>
  <c r="AB411" i="1"/>
  <c r="L412" i="1"/>
  <c r="AM412" i="1" s="1"/>
  <c r="X412" i="1"/>
  <c r="AJ412" i="1"/>
  <c r="T413" i="1"/>
  <c r="AF413" i="1"/>
  <c r="P414" i="1"/>
  <c r="AB414" i="1"/>
  <c r="L415" i="1"/>
  <c r="AM415" i="1" s="1"/>
  <c r="X415" i="1"/>
  <c r="AJ415" i="1"/>
  <c r="T416" i="1"/>
  <c r="AF416" i="1"/>
  <c r="P417" i="1"/>
  <c r="AB417" i="1"/>
  <c r="L418" i="1"/>
  <c r="AM418" i="1" s="1"/>
  <c r="X418" i="1"/>
  <c r="AJ418" i="1"/>
  <c r="T419" i="1"/>
  <c r="AF419" i="1"/>
  <c r="P420" i="1"/>
  <c r="AB420" i="1"/>
  <c r="M409" i="1"/>
  <c r="Y409" i="1"/>
  <c r="AK409" i="1"/>
  <c r="U410" i="1"/>
  <c r="AG410" i="1"/>
  <c r="Q411" i="1"/>
  <c r="AC411" i="1"/>
  <c r="Y412" i="1"/>
  <c r="AK412" i="1"/>
  <c r="U413" i="1"/>
  <c r="AG413" i="1"/>
  <c r="Q414" i="1"/>
  <c r="AC414" i="1"/>
  <c r="M415" i="1"/>
  <c r="Y415" i="1"/>
  <c r="AK415" i="1"/>
  <c r="U416" i="1"/>
  <c r="AG416" i="1"/>
  <c r="Q417" i="1"/>
  <c r="AC417" i="1"/>
  <c r="M418" i="1"/>
  <c r="Y418" i="1"/>
  <c r="AK418" i="1"/>
  <c r="U419" i="1"/>
  <c r="AG419" i="1"/>
  <c r="Q420" i="1"/>
  <c r="AC420" i="1"/>
  <c r="N409" i="1"/>
  <c r="AL409" i="1" s="1"/>
  <c r="Z409" i="1"/>
  <c r="AO409" i="1"/>
  <c r="V410" i="1"/>
  <c r="AH410" i="1"/>
  <c r="R411" i="1"/>
  <c r="AD411" i="1"/>
  <c r="N412" i="1"/>
  <c r="AL412" i="1" s="1"/>
  <c r="Z412" i="1"/>
  <c r="AO412" i="1"/>
  <c r="V413" i="1"/>
  <c r="AH413" i="1"/>
  <c r="R414" i="1"/>
  <c r="AD414" i="1"/>
  <c r="Z415" i="1"/>
  <c r="AO415" i="1"/>
  <c r="V416" i="1"/>
  <c r="AH416" i="1"/>
  <c r="R417" i="1"/>
  <c r="AD417" i="1"/>
  <c r="Z418" i="1"/>
  <c r="AO418" i="1"/>
  <c r="V419" i="1"/>
  <c r="AH419" i="1"/>
  <c r="R420" i="1"/>
  <c r="AD420" i="1"/>
  <c r="O409" i="1"/>
  <c r="AA409" i="1"/>
  <c r="AP409" i="1"/>
  <c r="W410" i="1"/>
  <c r="AI410" i="1"/>
  <c r="S411" i="1"/>
  <c r="AE411" i="1"/>
  <c r="O412" i="1"/>
  <c r="AA412" i="1"/>
  <c r="AP412" i="1"/>
  <c r="W413" i="1"/>
  <c r="AI413" i="1"/>
  <c r="S414" i="1"/>
  <c r="AE414" i="1"/>
  <c r="O415" i="1"/>
  <c r="AA415" i="1"/>
  <c r="AP415" i="1"/>
  <c r="W416" i="1"/>
  <c r="AI416" i="1"/>
  <c r="S417" i="1"/>
  <c r="AE417" i="1"/>
  <c r="O418" i="1"/>
  <c r="AA418" i="1"/>
  <c r="AP418" i="1"/>
  <c r="W419" i="1"/>
  <c r="AI419" i="1"/>
  <c r="S420" i="1"/>
  <c r="AE420" i="1"/>
  <c r="P409" i="1"/>
  <c r="AB409" i="1"/>
  <c r="L410" i="1"/>
  <c r="AM410" i="1" s="1"/>
  <c r="X410" i="1"/>
  <c r="AJ410" i="1"/>
  <c r="T411" i="1"/>
  <c r="AF411" i="1"/>
  <c r="P412" i="1"/>
  <c r="AB412" i="1"/>
  <c r="L413" i="1"/>
  <c r="AM413" i="1" s="1"/>
  <c r="X413" i="1"/>
  <c r="AJ413" i="1"/>
  <c r="T414" i="1"/>
  <c r="AF414" i="1"/>
  <c r="P415" i="1"/>
  <c r="AB415" i="1"/>
  <c r="L416" i="1"/>
  <c r="AM416" i="1" s="1"/>
  <c r="X416" i="1"/>
  <c r="AJ416" i="1"/>
  <c r="T417" i="1"/>
  <c r="AF417" i="1"/>
  <c r="P418" i="1"/>
  <c r="AB418" i="1"/>
  <c r="L419" i="1"/>
  <c r="AM419" i="1" s="1"/>
  <c r="X419" i="1"/>
  <c r="AJ419" i="1"/>
  <c r="T420" i="1"/>
  <c r="AF420" i="1"/>
  <c r="Q409" i="1"/>
  <c r="AC409" i="1"/>
  <c r="M410" i="1"/>
  <c r="Y410" i="1"/>
  <c r="AK410" i="1"/>
  <c r="U411" i="1"/>
  <c r="AG411" i="1"/>
  <c r="Q412" i="1"/>
  <c r="AC412" i="1"/>
  <c r="M413" i="1"/>
  <c r="Y413" i="1"/>
  <c r="AK413" i="1"/>
  <c r="U414" i="1"/>
  <c r="AG414" i="1"/>
  <c r="Q415" i="1"/>
  <c r="AC415" i="1"/>
  <c r="Y416" i="1"/>
  <c r="AK416" i="1"/>
  <c r="U417" i="1"/>
  <c r="AG417" i="1"/>
  <c r="Q418" i="1"/>
  <c r="AC418" i="1"/>
  <c r="M419" i="1"/>
  <c r="Y419" i="1"/>
  <c r="AK419" i="1"/>
  <c r="U420" i="1"/>
  <c r="AG420" i="1"/>
  <c r="R409" i="1"/>
  <c r="AD409" i="1"/>
  <c r="N410" i="1"/>
  <c r="AL410" i="1" s="1"/>
  <c r="Z410" i="1"/>
  <c r="AO410" i="1"/>
  <c r="V411" i="1"/>
  <c r="AH411" i="1"/>
  <c r="R412" i="1"/>
  <c r="AD412" i="1"/>
  <c r="N413" i="1"/>
  <c r="AL413" i="1" s="1"/>
  <c r="Z413" i="1"/>
  <c r="AO413" i="1"/>
  <c r="V414" i="1"/>
  <c r="AH414" i="1"/>
  <c r="R415" i="1"/>
  <c r="AD415" i="1"/>
  <c r="N416" i="1"/>
  <c r="AL416" i="1" s="1"/>
  <c r="Z416" i="1"/>
  <c r="AO416" i="1"/>
  <c r="V417" i="1"/>
  <c r="AH417" i="1"/>
  <c r="R418" i="1"/>
  <c r="AD418" i="1"/>
  <c r="Z419" i="1"/>
  <c r="AO419" i="1"/>
  <c r="V420" i="1"/>
  <c r="AH420" i="1"/>
  <c r="S409" i="1"/>
  <c r="AE409" i="1"/>
  <c r="O410" i="1"/>
  <c r="AA410" i="1"/>
  <c r="AP410" i="1"/>
  <c r="W411" i="1"/>
  <c r="AI411" i="1"/>
  <c r="S412" i="1"/>
  <c r="AE412" i="1"/>
  <c r="O413" i="1"/>
  <c r="AA413" i="1"/>
  <c r="AP413" i="1"/>
  <c r="W414" i="1"/>
  <c r="AI414" i="1"/>
  <c r="S415" i="1"/>
  <c r="AE415" i="1"/>
  <c r="O416" i="1"/>
  <c r="AA416" i="1"/>
  <c r="AP416" i="1"/>
  <c r="W417" i="1"/>
  <c r="AI417" i="1"/>
  <c r="S418" i="1"/>
  <c r="AE418" i="1"/>
  <c r="O419" i="1"/>
  <c r="AA419" i="1"/>
  <c r="AP419" i="1"/>
  <c r="W420" i="1"/>
  <c r="AI420" i="1"/>
  <c r="T409" i="1"/>
  <c r="AF409" i="1"/>
  <c r="P410" i="1"/>
  <c r="AB410" i="1"/>
  <c r="L411" i="1"/>
  <c r="AM411" i="1" s="1"/>
  <c r="X411" i="1"/>
  <c r="AJ411" i="1"/>
  <c r="T412" i="1"/>
  <c r="AF412" i="1"/>
  <c r="P413" i="1"/>
  <c r="AB413" i="1"/>
  <c r="L414" i="1"/>
  <c r="AM414" i="1" s="1"/>
  <c r="X414" i="1"/>
  <c r="AJ414" i="1"/>
  <c r="T415" i="1"/>
  <c r="AF415" i="1"/>
  <c r="P416" i="1"/>
  <c r="AB416" i="1"/>
  <c r="L417" i="1"/>
  <c r="AM417" i="1" s="1"/>
  <c r="X417" i="1"/>
  <c r="AJ417" i="1"/>
  <c r="T418" i="1"/>
  <c r="AF418" i="1"/>
  <c r="P419" i="1"/>
  <c r="AB419" i="1"/>
  <c r="L420" i="1"/>
  <c r="AM420" i="1" s="1"/>
  <c r="X420" i="1"/>
  <c r="AJ420" i="1"/>
  <c r="U409" i="1"/>
  <c r="Q410" i="1"/>
  <c r="M411" i="1"/>
  <c r="Y411" i="1"/>
  <c r="U412" i="1"/>
  <c r="Q413" i="1"/>
  <c r="M414" i="1"/>
  <c r="Y414" i="1"/>
  <c r="U415" i="1"/>
  <c r="Q416" i="1"/>
  <c r="M417" i="1"/>
  <c r="Y417" i="1"/>
  <c r="U418" i="1"/>
  <c r="Q419" i="1"/>
  <c r="M420" i="1"/>
  <c r="Y420" i="1"/>
  <c r="Z402" i="1"/>
  <c r="W397" i="1"/>
  <c r="AI397" i="1"/>
  <c r="S398" i="1"/>
  <c r="AE398" i="1"/>
  <c r="O399" i="1"/>
  <c r="AA399" i="1"/>
  <c r="AP399" i="1"/>
  <c r="W400" i="1"/>
  <c r="AI400" i="1"/>
  <c r="S401" i="1"/>
  <c r="AE401" i="1"/>
  <c r="O402" i="1"/>
  <c r="AA402" i="1"/>
  <c r="AP402" i="1"/>
  <c r="W403" i="1"/>
  <c r="AI403" i="1"/>
  <c r="S404" i="1"/>
  <c r="AE404" i="1"/>
  <c r="O405" i="1"/>
  <c r="AA405" i="1"/>
  <c r="AP405" i="1"/>
  <c r="W406" i="1"/>
  <c r="AI406" i="1"/>
  <c r="S407" i="1"/>
  <c r="AE407" i="1"/>
  <c r="O408" i="1"/>
  <c r="AA408" i="1"/>
  <c r="AP408" i="1"/>
  <c r="L397" i="1"/>
  <c r="AM397" i="1" s="1"/>
  <c r="X397" i="1"/>
  <c r="AJ397" i="1"/>
  <c r="T398" i="1"/>
  <c r="AF398" i="1"/>
  <c r="P399" i="1"/>
  <c r="AB399" i="1"/>
  <c r="L400" i="1"/>
  <c r="AM400" i="1" s="1"/>
  <c r="X400" i="1"/>
  <c r="AJ400" i="1"/>
  <c r="T401" i="1"/>
  <c r="AF401" i="1"/>
  <c r="P402" i="1"/>
  <c r="AB402" i="1"/>
  <c r="L403" i="1"/>
  <c r="AM403" i="1" s="1"/>
  <c r="X403" i="1"/>
  <c r="AJ403" i="1"/>
  <c r="T404" i="1"/>
  <c r="AF404" i="1"/>
  <c r="P405" i="1"/>
  <c r="AB405" i="1"/>
  <c r="L406" i="1"/>
  <c r="AM406" i="1" s="1"/>
  <c r="X406" i="1"/>
  <c r="AJ406" i="1"/>
  <c r="T407" i="1"/>
  <c r="AF407" i="1"/>
  <c r="P408" i="1"/>
  <c r="AB408" i="1"/>
  <c r="M397" i="1"/>
  <c r="Y397" i="1"/>
  <c r="AK397" i="1"/>
  <c r="U398" i="1"/>
  <c r="AG398" i="1"/>
  <c r="Q399" i="1"/>
  <c r="AC399" i="1"/>
  <c r="M400" i="1"/>
  <c r="Y400" i="1"/>
  <c r="AK400" i="1"/>
  <c r="U401" i="1"/>
  <c r="AG401" i="1"/>
  <c r="Q402" i="1"/>
  <c r="AC402" i="1"/>
  <c r="M403" i="1"/>
  <c r="Y403" i="1"/>
  <c r="AK403" i="1"/>
  <c r="U404" i="1"/>
  <c r="AG404" i="1"/>
  <c r="Q405" i="1"/>
  <c r="AC405" i="1"/>
  <c r="Y406" i="1"/>
  <c r="AK406" i="1"/>
  <c r="U407" i="1"/>
  <c r="AG407" i="1"/>
  <c r="Q408" i="1"/>
  <c r="AC408" i="1"/>
  <c r="AO402" i="1"/>
  <c r="Z397" i="1"/>
  <c r="AO397" i="1"/>
  <c r="V398" i="1"/>
  <c r="AH398" i="1"/>
  <c r="R399" i="1"/>
  <c r="AD399" i="1"/>
  <c r="Z400" i="1"/>
  <c r="AO400" i="1"/>
  <c r="V401" i="1"/>
  <c r="AH401" i="1"/>
  <c r="R402" i="1"/>
  <c r="AD402" i="1"/>
  <c r="N403" i="1"/>
  <c r="AL403" i="1" s="1"/>
  <c r="Z403" i="1"/>
  <c r="AO403" i="1"/>
  <c r="V404" i="1"/>
  <c r="AH404" i="1"/>
  <c r="R405" i="1"/>
  <c r="AD405" i="1"/>
  <c r="N406" i="1"/>
  <c r="AL406" i="1" s="1"/>
  <c r="Z406" i="1"/>
  <c r="AO406" i="1"/>
  <c r="V407" i="1"/>
  <c r="AH407" i="1"/>
  <c r="R408" i="1"/>
  <c r="AD408" i="1"/>
  <c r="O397" i="1"/>
  <c r="AA397" i="1"/>
  <c r="AP397" i="1"/>
  <c r="W398" i="1"/>
  <c r="AI398" i="1"/>
  <c r="S399" i="1"/>
  <c r="AE399" i="1"/>
  <c r="O400" i="1"/>
  <c r="AA400" i="1"/>
  <c r="AP400" i="1"/>
  <c r="W401" i="1"/>
  <c r="AI401" i="1"/>
  <c r="S402" i="1"/>
  <c r="AE402" i="1"/>
  <c r="O403" i="1"/>
  <c r="AA403" i="1"/>
  <c r="AP403" i="1"/>
  <c r="W404" i="1"/>
  <c r="AI404" i="1"/>
  <c r="S405" i="1"/>
  <c r="AE405" i="1"/>
  <c r="O406" i="1"/>
  <c r="AA406" i="1"/>
  <c r="AP406" i="1"/>
  <c r="W407" i="1"/>
  <c r="AI407" i="1"/>
  <c r="S408" i="1"/>
  <c r="AE408" i="1"/>
  <c r="P397" i="1"/>
  <c r="AB397" i="1"/>
  <c r="L398" i="1"/>
  <c r="AM398" i="1" s="1"/>
  <c r="X398" i="1"/>
  <c r="AJ398" i="1"/>
  <c r="T399" i="1"/>
  <c r="AF399" i="1"/>
  <c r="P400" i="1"/>
  <c r="AB400" i="1"/>
  <c r="L401" i="1"/>
  <c r="AM401" i="1" s="1"/>
  <c r="X401" i="1"/>
  <c r="AJ401" i="1"/>
  <c r="T402" i="1"/>
  <c r="AF402" i="1"/>
  <c r="P403" i="1"/>
  <c r="AB403" i="1"/>
  <c r="L404" i="1"/>
  <c r="AM404" i="1" s="1"/>
  <c r="X404" i="1"/>
  <c r="AJ404" i="1"/>
  <c r="T405" i="1"/>
  <c r="AF405" i="1"/>
  <c r="P406" i="1"/>
  <c r="AB406" i="1"/>
  <c r="L407" i="1"/>
  <c r="AM407" i="1" s="1"/>
  <c r="X407" i="1"/>
  <c r="AJ407" i="1"/>
  <c r="T408" i="1"/>
  <c r="AF408" i="1"/>
  <c r="Q397" i="1"/>
  <c r="AC397" i="1"/>
  <c r="Y398" i="1"/>
  <c r="AK398" i="1"/>
  <c r="U399" i="1"/>
  <c r="AG399" i="1"/>
  <c r="Q400" i="1"/>
  <c r="AC400" i="1"/>
  <c r="M401" i="1"/>
  <c r="AQ401" i="1" s="1"/>
  <c r="Y401" i="1"/>
  <c r="AK401" i="1"/>
  <c r="U402" i="1"/>
  <c r="AG402" i="1"/>
  <c r="Q403" i="1"/>
  <c r="AC403" i="1"/>
  <c r="M404" i="1"/>
  <c r="Y404" i="1"/>
  <c r="AK404" i="1"/>
  <c r="U405" i="1"/>
  <c r="AG405" i="1"/>
  <c r="Q406" i="1"/>
  <c r="AC406" i="1"/>
  <c r="M407" i="1"/>
  <c r="Y407" i="1"/>
  <c r="AK407" i="1"/>
  <c r="U408" i="1"/>
  <c r="AG408" i="1"/>
  <c r="R397" i="1"/>
  <c r="AD397" i="1"/>
  <c r="N398" i="1"/>
  <c r="AL398" i="1" s="1"/>
  <c r="Z398" i="1"/>
  <c r="AO398" i="1"/>
  <c r="V399" i="1"/>
  <c r="AH399" i="1"/>
  <c r="R400" i="1"/>
  <c r="AD400" i="1"/>
  <c r="Z401" i="1"/>
  <c r="AO401" i="1"/>
  <c r="V402" i="1"/>
  <c r="AH402" i="1"/>
  <c r="R403" i="1"/>
  <c r="AD403" i="1"/>
  <c r="N404" i="1"/>
  <c r="AL404" i="1" s="1"/>
  <c r="Z404" i="1"/>
  <c r="AO404" i="1"/>
  <c r="V405" i="1"/>
  <c r="AH405" i="1"/>
  <c r="R406" i="1"/>
  <c r="AD406" i="1"/>
  <c r="N407" i="1"/>
  <c r="AL407" i="1" s="1"/>
  <c r="Z407" i="1"/>
  <c r="AO407" i="1"/>
  <c r="V408" i="1"/>
  <c r="AH408" i="1"/>
  <c r="N402" i="1"/>
  <c r="AL402" i="1" s="1"/>
  <c r="S397" i="1"/>
  <c r="AE397" i="1"/>
  <c r="O398" i="1"/>
  <c r="AA398" i="1"/>
  <c r="AP398" i="1"/>
  <c r="W399" i="1"/>
  <c r="AI399" i="1"/>
  <c r="S400" i="1"/>
  <c r="AE400" i="1"/>
  <c r="O401" i="1"/>
  <c r="AA401" i="1"/>
  <c r="AP401" i="1"/>
  <c r="W402" i="1"/>
  <c r="AI402" i="1"/>
  <c r="S403" i="1"/>
  <c r="AE403" i="1"/>
  <c r="O404" i="1"/>
  <c r="AA404" i="1"/>
  <c r="AP404" i="1"/>
  <c r="W405" i="1"/>
  <c r="AI405" i="1"/>
  <c r="S406" i="1"/>
  <c r="AE406" i="1"/>
  <c r="O407" i="1"/>
  <c r="AA407" i="1"/>
  <c r="AP407" i="1"/>
  <c r="W408" i="1"/>
  <c r="AI408" i="1"/>
  <c r="T397" i="1"/>
  <c r="AF397" i="1"/>
  <c r="P398" i="1"/>
  <c r="AB398" i="1"/>
  <c r="L399" i="1"/>
  <c r="AM399" i="1" s="1"/>
  <c r="X399" i="1"/>
  <c r="AJ399" i="1"/>
  <c r="T400" i="1"/>
  <c r="AF400" i="1"/>
  <c r="P401" i="1"/>
  <c r="AB401" i="1"/>
  <c r="L402" i="1"/>
  <c r="AM402" i="1" s="1"/>
  <c r="X402" i="1"/>
  <c r="AJ402" i="1"/>
  <c r="T403" i="1"/>
  <c r="AF403" i="1"/>
  <c r="P404" i="1"/>
  <c r="AB404" i="1"/>
  <c r="L405" i="1"/>
  <c r="AM405" i="1" s="1"/>
  <c r="X405" i="1"/>
  <c r="AJ405" i="1"/>
  <c r="T406" i="1"/>
  <c r="AF406" i="1"/>
  <c r="P407" i="1"/>
  <c r="AB407" i="1"/>
  <c r="L408" i="1"/>
  <c r="AM408" i="1" s="1"/>
  <c r="X408" i="1"/>
  <c r="AJ408" i="1"/>
  <c r="U397" i="1"/>
  <c r="Q398" i="1"/>
  <c r="M399" i="1"/>
  <c r="Y399" i="1"/>
  <c r="U400" i="1"/>
  <c r="Q401" i="1"/>
  <c r="M402" i="1"/>
  <c r="Y402" i="1"/>
  <c r="U403" i="1"/>
  <c r="Q404" i="1"/>
  <c r="M405" i="1"/>
  <c r="Y405" i="1"/>
  <c r="U406" i="1"/>
  <c r="Q407" i="1"/>
  <c r="M408" i="1"/>
  <c r="Y408" i="1"/>
  <c r="AL396" i="1"/>
  <c r="P396" i="1"/>
  <c r="T386" i="1"/>
  <c r="X391" i="1"/>
  <c r="AB396" i="1"/>
  <c r="AL387" i="1"/>
  <c r="P387" i="1"/>
  <c r="T392" i="1"/>
  <c r="AL388" i="1"/>
  <c r="AB387" i="1"/>
  <c r="AF392" i="1"/>
  <c r="L388" i="1"/>
  <c r="AM388" i="1" s="1"/>
  <c r="P393" i="1"/>
  <c r="AL390" i="1"/>
  <c r="X388" i="1"/>
  <c r="AB393" i="1"/>
  <c r="AL391" i="1"/>
  <c r="AJ388" i="1"/>
  <c r="L394" i="1"/>
  <c r="AM394" i="1" s="1"/>
  <c r="AL392" i="1"/>
  <c r="T389" i="1"/>
  <c r="X394" i="1"/>
  <c r="AL393" i="1"/>
  <c r="AF389" i="1"/>
  <c r="AJ394" i="1"/>
  <c r="AF386" i="1"/>
  <c r="AL394" i="1"/>
  <c r="P390" i="1"/>
  <c r="T395" i="1"/>
  <c r="AB390" i="1"/>
  <c r="AF395" i="1"/>
  <c r="V385" i="1"/>
  <c r="AH385" i="1"/>
  <c r="R386" i="1"/>
  <c r="AD386" i="1"/>
  <c r="Z387" i="1"/>
  <c r="AO387" i="1"/>
  <c r="V388" i="1"/>
  <c r="AH388" i="1"/>
  <c r="R389" i="1"/>
  <c r="AD389" i="1"/>
  <c r="Z390" i="1"/>
  <c r="AO390" i="1"/>
  <c r="V391" i="1"/>
  <c r="AH391" i="1"/>
  <c r="R392" i="1"/>
  <c r="AD392" i="1"/>
  <c r="Z393" i="1"/>
  <c r="AO393" i="1"/>
  <c r="V394" i="1"/>
  <c r="AH394" i="1"/>
  <c r="R395" i="1"/>
  <c r="AD395" i="1"/>
  <c r="Z396" i="1"/>
  <c r="AO396" i="1"/>
  <c r="W385" i="1"/>
  <c r="AI385" i="1"/>
  <c r="S386" i="1"/>
  <c r="AE386" i="1"/>
  <c r="O387" i="1"/>
  <c r="AA387" i="1"/>
  <c r="AP387" i="1"/>
  <c r="W388" i="1"/>
  <c r="AI388" i="1"/>
  <c r="S389" i="1"/>
  <c r="AE389" i="1"/>
  <c r="O390" i="1"/>
  <c r="AA390" i="1"/>
  <c r="AP390" i="1"/>
  <c r="W391" i="1"/>
  <c r="AI391" i="1"/>
  <c r="S392" i="1"/>
  <c r="AE392" i="1"/>
  <c r="O393" i="1"/>
  <c r="AA393" i="1"/>
  <c r="AP393" i="1"/>
  <c r="W394" i="1"/>
  <c r="AI394" i="1"/>
  <c r="S395" i="1"/>
  <c r="AE395" i="1"/>
  <c r="O396" i="1"/>
  <c r="AA396" i="1"/>
  <c r="AP396" i="1"/>
  <c r="M385" i="1"/>
  <c r="Y385" i="1"/>
  <c r="AK385" i="1"/>
  <c r="U386" i="1"/>
  <c r="AG386" i="1"/>
  <c r="Q387" i="1"/>
  <c r="AC387" i="1"/>
  <c r="M388" i="1"/>
  <c r="Y388" i="1"/>
  <c r="AK388" i="1"/>
  <c r="U389" i="1"/>
  <c r="AG389" i="1"/>
  <c r="Q390" i="1"/>
  <c r="AC390" i="1"/>
  <c r="M391" i="1"/>
  <c r="Y391" i="1"/>
  <c r="AK391" i="1"/>
  <c r="U392" i="1"/>
  <c r="AG392" i="1"/>
  <c r="Q393" i="1"/>
  <c r="AC393" i="1"/>
  <c r="M394" i="1"/>
  <c r="Y394" i="1"/>
  <c r="AK394" i="1"/>
  <c r="U395" i="1"/>
  <c r="AG395" i="1"/>
  <c r="Q396" i="1"/>
  <c r="AC396" i="1"/>
  <c r="N385" i="1"/>
  <c r="AL385" i="1" s="1"/>
  <c r="Z385" i="1"/>
  <c r="AO385" i="1"/>
  <c r="V386" i="1"/>
  <c r="AH386" i="1"/>
  <c r="R387" i="1"/>
  <c r="AD387" i="1"/>
  <c r="Z388" i="1"/>
  <c r="AO388" i="1"/>
  <c r="V389" i="1"/>
  <c r="AH389" i="1"/>
  <c r="R390" i="1"/>
  <c r="AD390" i="1"/>
  <c r="Z391" i="1"/>
  <c r="AO391" i="1"/>
  <c r="V392" i="1"/>
  <c r="AH392" i="1"/>
  <c r="R393" i="1"/>
  <c r="AD393" i="1"/>
  <c r="Z394" i="1"/>
  <c r="AO394" i="1"/>
  <c r="V395" i="1"/>
  <c r="AH395" i="1"/>
  <c r="R396" i="1"/>
  <c r="AD396" i="1"/>
  <c r="O385" i="1"/>
  <c r="AA385" i="1"/>
  <c r="AP385" i="1"/>
  <c r="W386" i="1"/>
  <c r="AI386" i="1"/>
  <c r="S387" i="1"/>
  <c r="AE387" i="1"/>
  <c r="O388" i="1"/>
  <c r="AA388" i="1"/>
  <c r="AP388" i="1"/>
  <c r="W389" i="1"/>
  <c r="AI389" i="1"/>
  <c r="S390" i="1"/>
  <c r="AE390" i="1"/>
  <c r="O391" i="1"/>
  <c r="AA391" i="1"/>
  <c r="AP391" i="1"/>
  <c r="W392" i="1"/>
  <c r="AI392" i="1"/>
  <c r="S393" i="1"/>
  <c r="AE393" i="1"/>
  <c r="O394" i="1"/>
  <c r="AA394" i="1"/>
  <c r="AP394" i="1"/>
  <c r="W395" i="1"/>
  <c r="AI395" i="1"/>
  <c r="S396" i="1"/>
  <c r="AE396" i="1"/>
  <c r="AJ385" i="1"/>
  <c r="P385" i="1"/>
  <c r="AB385" i="1"/>
  <c r="L386" i="1"/>
  <c r="AM386" i="1" s="1"/>
  <c r="X386" i="1"/>
  <c r="AJ386" i="1"/>
  <c r="T387" i="1"/>
  <c r="AF387" i="1"/>
  <c r="P388" i="1"/>
  <c r="AB388" i="1"/>
  <c r="L389" i="1"/>
  <c r="AM389" i="1" s="1"/>
  <c r="X389" i="1"/>
  <c r="AJ389" i="1"/>
  <c r="T390" i="1"/>
  <c r="AF390" i="1"/>
  <c r="P391" i="1"/>
  <c r="AB391" i="1"/>
  <c r="L392" i="1"/>
  <c r="AM392" i="1" s="1"/>
  <c r="X392" i="1"/>
  <c r="AJ392" i="1"/>
  <c r="T393" i="1"/>
  <c r="AF393" i="1"/>
  <c r="P394" i="1"/>
  <c r="AB394" i="1"/>
  <c r="L395" i="1"/>
  <c r="AM395" i="1" s="1"/>
  <c r="X395" i="1"/>
  <c r="AJ395" i="1"/>
  <c r="T396" i="1"/>
  <c r="AF396" i="1"/>
  <c r="Q385" i="1"/>
  <c r="AC385" i="1"/>
  <c r="M386" i="1"/>
  <c r="Y386" i="1"/>
  <c r="AK386" i="1"/>
  <c r="U387" i="1"/>
  <c r="AG387" i="1"/>
  <c r="Q388" i="1"/>
  <c r="AC388" i="1"/>
  <c r="M389" i="1"/>
  <c r="Y389" i="1"/>
  <c r="AK389" i="1"/>
  <c r="U390" i="1"/>
  <c r="AG390" i="1"/>
  <c r="Q391" i="1"/>
  <c r="AC391" i="1"/>
  <c r="M392" i="1"/>
  <c r="Y392" i="1"/>
  <c r="AK392" i="1"/>
  <c r="U393" i="1"/>
  <c r="AG393" i="1"/>
  <c r="Q394" i="1"/>
  <c r="AC394" i="1"/>
  <c r="M395" i="1"/>
  <c r="AN395" i="1" s="1"/>
  <c r="Y395" i="1"/>
  <c r="AK395" i="1"/>
  <c r="U396" i="1"/>
  <c r="AG396" i="1"/>
  <c r="R385" i="1"/>
  <c r="AD385" i="1"/>
  <c r="N386" i="1"/>
  <c r="AL386" i="1" s="1"/>
  <c r="Z386" i="1"/>
  <c r="AO386" i="1"/>
  <c r="V387" i="1"/>
  <c r="AH387" i="1"/>
  <c r="R388" i="1"/>
  <c r="AD388" i="1"/>
  <c r="N389" i="1"/>
  <c r="AL389" i="1" s="1"/>
  <c r="Z389" i="1"/>
  <c r="AO389" i="1"/>
  <c r="V390" i="1"/>
  <c r="AH390" i="1"/>
  <c r="R391" i="1"/>
  <c r="AD391" i="1"/>
  <c r="Z392" i="1"/>
  <c r="AO392" i="1"/>
  <c r="V393" i="1"/>
  <c r="AH393" i="1"/>
  <c r="R394" i="1"/>
  <c r="AD394" i="1"/>
  <c r="N395" i="1"/>
  <c r="AL395" i="1" s="1"/>
  <c r="Z395" i="1"/>
  <c r="AO395" i="1"/>
  <c r="V396" i="1"/>
  <c r="AH396" i="1"/>
  <c r="S385" i="1"/>
  <c r="AE385" i="1"/>
  <c r="O386" i="1"/>
  <c r="AA386" i="1"/>
  <c r="AP386" i="1"/>
  <c r="W387" i="1"/>
  <c r="AI387" i="1"/>
  <c r="S388" i="1"/>
  <c r="AE388" i="1"/>
  <c r="O389" i="1"/>
  <c r="AA389" i="1"/>
  <c r="AP389" i="1"/>
  <c r="W390" i="1"/>
  <c r="AI390" i="1"/>
  <c r="S391" i="1"/>
  <c r="AE391" i="1"/>
  <c r="O392" i="1"/>
  <c r="AA392" i="1"/>
  <c r="AP392" i="1"/>
  <c r="W393" i="1"/>
  <c r="AI393" i="1"/>
  <c r="S394" i="1"/>
  <c r="AE394" i="1"/>
  <c r="O395" i="1"/>
  <c r="AA395" i="1"/>
  <c r="AP395" i="1"/>
  <c r="W396" i="1"/>
  <c r="AI396" i="1"/>
  <c r="X385" i="1"/>
  <c r="T385" i="1"/>
  <c r="AF385" i="1"/>
  <c r="P386" i="1"/>
  <c r="AB386" i="1"/>
  <c r="L387" i="1"/>
  <c r="AM387" i="1" s="1"/>
  <c r="X387" i="1"/>
  <c r="AJ387" i="1"/>
  <c r="T388" i="1"/>
  <c r="AF388" i="1"/>
  <c r="P389" i="1"/>
  <c r="AB389" i="1"/>
  <c r="L390" i="1"/>
  <c r="AM390" i="1" s="1"/>
  <c r="X390" i="1"/>
  <c r="AJ390" i="1"/>
  <c r="T391" i="1"/>
  <c r="AF391" i="1"/>
  <c r="P392" i="1"/>
  <c r="AB392" i="1"/>
  <c r="L393" i="1"/>
  <c r="AM393" i="1" s="1"/>
  <c r="X393" i="1"/>
  <c r="AJ393" i="1"/>
  <c r="T394" i="1"/>
  <c r="AF394" i="1"/>
  <c r="P395" i="1"/>
  <c r="AB395" i="1"/>
  <c r="L396" i="1"/>
  <c r="AM396" i="1" s="1"/>
  <c r="X396" i="1"/>
  <c r="AJ396" i="1"/>
  <c r="U385" i="1"/>
  <c r="Q386" i="1"/>
  <c r="M387" i="1"/>
  <c r="Y387" i="1"/>
  <c r="U388" i="1"/>
  <c r="Q389" i="1"/>
  <c r="M390" i="1"/>
  <c r="AQ390" i="1" s="1"/>
  <c r="Y390" i="1"/>
  <c r="U391" i="1"/>
  <c r="Q392" i="1"/>
  <c r="M393" i="1"/>
  <c r="AQ393" i="1" s="1"/>
  <c r="Y393" i="1"/>
  <c r="U394" i="1"/>
  <c r="Q395" i="1"/>
  <c r="M396" i="1"/>
  <c r="Y396" i="1"/>
  <c r="M352" i="1"/>
  <c r="M356" i="1"/>
  <c r="M360" i="1"/>
  <c r="M384" i="1"/>
  <c r="L17" i="37"/>
  <c r="AJ382" i="1" s="1"/>
  <c r="M17" i="37"/>
  <c r="AO383" i="1" s="1"/>
  <c r="N17" i="37"/>
  <c r="AG384" i="1" s="1"/>
  <c r="L381" i="1"/>
  <c r="AM381" i="1" s="1"/>
  <c r="L373" i="1"/>
  <c r="AM373" i="1" s="1"/>
  <c r="M381" i="1"/>
  <c r="D17" i="37"/>
  <c r="AE374" i="1" s="1"/>
  <c r="E17" i="37"/>
  <c r="AI375" i="1" s="1"/>
  <c r="L378" i="1"/>
  <c r="AM378" i="1" s="1"/>
  <c r="L382" i="1"/>
  <c r="AM382" i="1" s="1"/>
  <c r="N376" i="1"/>
  <c r="M378" i="1"/>
  <c r="M382" i="1"/>
  <c r="N377" i="1"/>
  <c r="N382" i="1"/>
  <c r="L383" i="1"/>
  <c r="AM383" i="1" s="1"/>
  <c r="M379" i="1"/>
  <c r="M383" i="1"/>
  <c r="N379" i="1"/>
  <c r="N383" i="1"/>
  <c r="K17" i="37"/>
  <c r="AE381" i="1" s="1"/>
  <c r="L380" i="1"/>
  <c r="AM380" i="1" s="1"/>
  <c r="L384" i="1"/>
  <c r="AM384" i="1" s="1"/>
  <c r="M372" i="1"/>
  <c r="L368" i="1"/>
  <c r="AM368" i="1" s="1"/>
  <c r="N368" i="1"/>
  <c r="AL368" i="1" s="1"/>
  <c r="M17" i="36"/>
  <c r="AJ371" i="1" s="1"/>
  <c r="L365" i="1"/>
  <c r="AM365" i="1" s="1"/>
  <c r="L369" i="1"/>
  <c r="AM369" i="1" s="1"/>
  <c r="N17" i="36"/>
  <c r="AD372" i="1" s="1"/>
  <c r="M365" i="1"/>
  <c r="M369" i="1"/>
  <c r="N369" i="1"/>
  <c r="AL369" i="1" s="1"/>
  <c r="D17" i="36"/>
  <c r="AI362" i="1" s="1"/>
  <c r="L366" i="1"/>
  <c r="AM366" i="1" s="1"/>
  <c r="L370" i="1"/>
  <c r="AM370" i="1" s="1"/>
  <c r="N367" i="1"/>
  <c r="E17" i="36"/>
  <c r="AG363" i="1" s="1"/>
  <c r="M366" i="1"/>
  <c r="AN366" i="1" s="1"/>
  <c r="M370" i="1"/>
  <c r="AQ370" i="1" s="1"/>
  <c r="F17" i="36"/>
  <c r="R364" i="1" s="1"/>
  <c r="N370" i="1"/>
  <c r="L371" i="1"/>
  <c r="AM371" i="1" s="1"/>
  <c r="M367" i="1"/>
  <c r="AQ367" i="1" s="1"/>
  <c r="M371" i="1"/>
  <c r="AQ371" i="1" s="1"/>
  <c r="L353" i="1"/>
  <c r="AM353" i="1" s="1"/>
  <c r="M353" i="1"/>
  <c r="AQ353" i="1" s="1"/>
  <c r="M357" i="1"/>
  <c r="AN357" i="1" s="1"/>
  <c r="N357" i="1"/>
  <c r="M17" i="35"/>
  <c r="AJ359" i="1" s="1"/>
  <c r="L354" i="1"/>
  <c r="AM354" i="1" s="1"/>
  <c r="L358" i="1"/>
  <c r="AM358" i="1" s="1"/>
  <c r="N17" i="35"/>
  <c r="AD360" i="1" s="1"/>
  <c r="M354" i="1"/>
  <c r="AQ354" i="1" s="1"/>
  <c r="M358" i="1"/>
  <c r="AN358" i="1" s="1"/>
  <c r="C17" i="35"/>
  <c r="AK349" i="1" s="1"/>
  <c r="N358" i="1"/>
  <c r="L350" i="1"/>
  <c r="AM350" i="1" s="1"/>
  <c r="L355" i="1"/>
  <c r="AM355" i="1" s="1"/>
  <c r="L359" i="1"/>
  <c r="AM359" i="1" s="1"/>
  <c r="M351" i="1"/>
  <c r="AQ351" i="1" s="1"/>
  <c r="M350" i="1"/>
  <c r="AQ350" i="1" s="1"/>
  <c r="M355" i="1"/>
  <c r="AQ355" i="1" s="1"/>
  <c r="M359" i="1"/>
  <c r="L351" i="1"/>
  <c r="AM351" i="1" s="1"/>
  <c r="N355" i="1"/>
  <c r="N359" i="1"/>
  <c r="L352" i="1"/>
  <c r="AM352" i="1" s="1"/>
  <c r="L356" i="1"/>
  <c r="AM356" i="1" s="1"/>
  <c r="L360" i="1"/>
  <c r="AM360" i="1" s="1"/>
  <c r="L342" i="1"/>
  <c r="AM342" i="1" s="1"/>
  <c r="AK347" i="1"/>
  <c r="L348" i="1"/>
  <c r="AM348" i="1" s="1"/>
  <c r="M345" i="1"/>
  <c r="M342" i="1"/>
  <c r="AQ342" i="1" s="1"/>
  <c r="N345" i="1"/>
  <c r="M348" i="1"/>
  <c r="AQ348" i="1" s="1"/>
  <c r="L346" i="1"/>
  <c r="AM346" i="1" s="1"/>
  <c r="L343" i="1"/>
  <c r="AM343" i="1" s="1"/>
  <c r="M346" i="1"/>
  <c r="S348" i="1"/>
  <c r="L337" i="1"/>
  <c r="AM337" i="1" s="1"/>
  <c r="M343" i="1"/>
  <c r="AQ343" i="1" s="1"/>
  <c r="N346" i="1"/>
  <c r="AE348" i="1"/>
  <c r="J17" i="34"/>
  <c r="L338" i="1"/>
  <c r="AM338" i="1" s="1"/>
  <c r="L347" i="1"/>
  <c r="AM347" i="1" s="1"/>
  <c r="E17" i="34"/>
  <c r="L344" i="1"/>
  <c r="AM344" i="1" s="1"/>
  <c r="M347" i="1"/>
  <c r="AQ347" i="1" s="1"/>
  <c r="M340" i="1"/>
  <c r="M344" i="1"/>
  <c r="AN344" i="1" s="1"/>
  <c r="N347" i="1"/>
  <c r="N340" i="1"/>
  <c r="N344" i="1"/>
  <c r="S347" i="1"/>
  <c r="L341" i="1"/>
  <c r="AM341" i="1" s="1"/>
  <c r="Y347" i="1"/>
  <c r="M341" i="1"/>
  <c r="AE347" i="1"/>
  <c r="AQ312" i="1"/>
  <c r="AN312" i="1"/>
  <c r="AQ265" i="1"/>
  <c r="AN265" i="1"/>
  <c r="AQ313" i="1"/>
  <c r="AN313" i="1"/>
  <c r="AQ301" i="1"/>
  <c r="AN301" i="1"/>
  <c r="AM260" i="1"/>
  <c r="AP260" i="1" s="1"/>
  <c r="AM308" i="1"/>
  <c r="AP308" i="1" s="1"/>
  <c r="AQ300" i="1"/>
  <c r="AN300" i="1"/>
  <c r="AO300" i="1" s="1"/>
  <c r="AM307" i="1"/>
  <c r="AP307" i="1" s="1"/>
  <c r="AQ266" i="1"/>
  <c r="AN266" i="1"/>
  <c r="AQ314" i="1"/>
  <c r="AN314" i="1"/>
  <c r="AM261" i="1"/>
  <c r="AP261" i="1" s="1"/>
  <c r="AM297" i="1"/>
  <c r="AO297" i="1" s="1"/>
  <c r="AM309" i="1"/>
  <c r="AP309" i="1" s="1"/>
  <c r="AQ267" i="1"/>
  <c r="AN267" i="1"/>
  <c r="AM262" i="1"/>
  <c r="AP262" i="1" s="1"/>
  <c r="AM310" i="1"/>
  <c r="AP310" i="1" s="1"/>
  <c r="AQ268" i="1"/>
  <c r="AN268" i="1"/>
  <c r="AQ304" i="1"/>
  <c r="AN304" i="1"/>
  <c r="AM263" i="1"/>
  <c r="AP263" i="1" s="1"/>
  <c r="AM264" i="1"/>
  <c r="AP264" i="1" s="1"/>
  <c r="AM300" i="1"/>
  <c r="AP300" i="1" s="1"/>
  <c r="AM312" i="1"/>
  <c r="AP312" i="1" s="1"/>
  <c r="AP192" i="1"/>
  <c r="AM192" i="1"/>
  <c r="AQ258" i="1"/>
  <c r="AN258" i="1"/>
  <c r="AM265" i="1"/>
  <c r="AP265" i="1" s="1"/>
  <c r="AM301" i="1"/>
  <c r="AP301" i="1" s="1"/>
  <c r="AM295" i="1"/>
  <c r="AP295" i="1" s="1"/>
  <c r="AQ193" i="1"/>
  <c r="AN193" i="1"/>
  <c r="AQ259" i="1"/>
  <c r="AN259" i="1"/>
  <c r="AQ295" i="1"/>
  <c r="AN295" i="1"/>
  <c r="AO295" i="1" s="1"/>
  <c r="AM266" i="1"/>
  <c r="AP266" i="1" s="1"/>
  <c r="AM259" i="1"/>
  <c r="AP259" i="1" s="1"/>
  <c r="AQ260" i="1"/>
  <c r="AN260" i="1"/>
  <c r="AQ308" i="1"/>
  <c r="AN308" i="1"/>
  <c r="AQ296" i="1"/>
  <c r="AN296" i="1"/>
  <c r="AM267" i="1"/>
  <c r="AM303" i="1"/>
  <c r="AP303" i="1" s="1"/>
  <c r="AQ261" i="1"/>
  <c r="AN261" i="1"/>
  <c r="AO261" i="1" s="1"/>
  <c r="AM268" i="1"/>
  <c r="AP268" i="1" s="1"/>
  <c r="AM304" i="1"/>
  <c r="AP304" i="1" s="1"/>
  <c r="AM196" i="1"/>
  <c r="AP196" i="1" s="1"/>
  <c r="AQ262" i="1"/>
  <c r="AN262" i="1"/>
  <c r="AQ310" i="1"/>
  <c r="AN310" i="1"/>
  <c r="AM269" i="1"/>
  <c r="AP269" i="1" s="1"/>
  <c r="AM317" i="1"/>
  <c r="AP317" i="1" s="1"/>
  <c r="AQ264" i="1"/>
  <c r="AN264" i="1"/>
  <c r="AO264" i="1" s="1"/>
  <c r="AM197" i="1"/>
  <c r="AP197" i="1" s="1"/>
  <c r="AQ263" i="1"/>
  <c r="AN263" i="1"/>
  <c r="AM258" i="1"/>
  <c r="AP258" i="1" s="1"/>
  <c r="AM294" i="1"/>
  <c r="AP294" i="1" s="1"/>
  <c r="AM306" i="1"/>
  <c r="AP306" i="1" s="1"/>
  <c r="AQ378" i="1"/>
  <c r="AN378" i="1"/>
  <c r="AQ386" i="1"/>
  <c r="AN386" i="1"/>
  <c r="AQ389" i="1"/>
  <c r="AN389" i="1"/>
  <c r="AQ392" i="1"/>
  <c r="AN392" i="1"/>
  <c r="AQ395" i="1"/>
  <c r="AQ398" i="1"/>
  <c r="AN398" i="1"/>
  <c r="AQ404" i="1"/>
  <c r="AN404" i="1"/>
  <c r="AQ407" i="1"/>
  <c r="AN407" i="1"/>
  <c r="AQ410" i="1"/>
  <c r="AN410" i="1"/>
  <c r="AQ413" i="1"/>
  <c r="AN413" i="1"/>
  <c r="AQ416" i="1"/>
  <c r="AN416" i="1"/>
  <c r="AQ419" i="1"/>
  <c r="AN419" i="1"/>
  <c r="AQ422" i="1"/>
  <c r="AN422" i="1"/>
  <c r="AQ425" i="1"/>
  <c r="AN425" i="1"/>
  <c r="AQ428" i="1"/>
  <c r="AN428" i="1"/>
  <c r="AQ431" i="1"/>
  <c r="AN431" i="1"/>
  <c r="AQ434" i="1"/>
  <c r="AN434" i="1"/>
  <c r="AQ437" i="1"/>
  <c r="AN437" i="1"/>
  <c r="AQ440" i="1"/>
  <c r="AN440" i="1"/>
  <c r="AQ447" i="1"/>
  <c r="AN447" i="1"/>
  <c r="AQ450" i="1"/>
  <c r="AN450" i="1"/>
  <c r="AQ453" i="1"/>
  <c r="AN453" i="1"/>
  <c r="AQ459" i="1"/>
  <c r="AN459" i="1"/>
  <c r="AQ465" i="1"/>
  <c r="AN465" i="1"/>
  <c r="AQ468" i="1"/>
  <c r="AN468" i="1"/>
  <c r="AQ365" i="1"/>
  <c r="AN365" i="1"/>
  <c r="AQ340" i="1"/>
  <c r="AN340" i="1"/>
  <c r="AQ344" i="1"/>
  <c r="AQ366" i="1"/>
  <c r="M342" i="4"/>
  <c r="O342" i="4" s="1"/>
  <c r="AN351" i="1"/>
  <c r="AN355" i="1"/>
  <c r="AQ359" i="1"/>
  <c r="AN359" i="1"/>
  <c r="AQ379" i="1"/>
  <c r="AN379" i="1"/>
  <c r="AQ383" i="1"/>
  <c r="AN383" i="1"/>
  <c r="AQ338" i="1"/>
  <c r="AN338" i="1"/>
  <c r="AQ382" i="1"/>
  <c r="AN382" i="1"/>
  <c r="AQ341" i="1"/>
  <c r="AN341" i="1"/>
  <c r="AQ387" i="1"/>
  <c r="AN387" i="1"/>
  <c r="AN393" i="1"/>
  <c r="AQ396" i="1"/>
  <c r="AN396" i="1"/>
  <c r="AQ399" i="1"/>
  <c r="AN399" i="1"/>
  <c r="AQ402" i="1"/>
  <c r="AN402" i="1"/>
  <c r="AQ405" i="1"/>
  <c r="AN405" i="1"/>
  <c r="AQ408" i="1"/>
  <c r="AN408" i="1"/>
  <c r="AQ411" i="1"/>
  <c r="AN411" i="1"/>
  <c r="AQ414" i="1"/>
  <c r="AN414" i="1"/>
  <c r="AQ417" i="1"/>
  <c r="AN417" i="1"/>
  <c r="AQ420" i="1"/>
  <c r="AN420" i="1"/>
  <c r="AQ423" i="1"/>
  <c r="AN423" i="1"/>
  <c r="AQ426" i="1"/>
  <c r="AN426" i="1"/>
  <c r="AQ429" i="1"/>
  <c r="AN429" i="1"/>
  <c r="AQ432" i="1"/>
  <c r="AN432" i="1"/>
  <c r="AQ435" i="1"/>
  <c r="AN435" i="1"/>
  <c r="AQ438" i="1"/>
  <c r="AN438" i="1"/>
  <c r="AQ444" i="1"/>
  <c r="AN444" i="1"/>
  <c r="AQ445" i="1"/>
  <c r="AN445" i="1"/>
  <c r="AQ448" i="1"/>
  <c r="AN448" i="1"/>
  <c r="AQ451" i="1"/>
  <c r="AN451" i="1"/>
  <c r="AQ454" i="1"/>
  <c r="AN454" i="1"/>
  <c r="AQ457" i="1"/>
  <c r="AN457" i="1"/>
  <c r="AQ460" i="1"/>
  <c r="AN460" i="1"/>
  <c r="AQ463" i="1"/>
  <c r="AN463" i="1"/>
  <c r="AQ466" i="1"/>
  <c r="AN466" i="1"/>
  <c r="AQ352" i="1"/>
  <c r="AN352" i="1"/>
  <c r="AQ356" i="1"/>
  <c r="AN356" i="1"/>
  <c r="AQ360" i="1"/>
  <c r="AN360" i="1"/>
  <c r="AQ380" i="1"/>
  <c r="AN380" i="1"/>
  <c r="AQ384" i="1"/>
  <c r="AN384" i="1"/>
  <c r="AQ345" i="1"/>
  <c r="AN345" i="1"/>
  <c r="AQ361" i="1"/>
  <c r="AN361" i="1"/>
  <c r="AQ368" i="1"/>
  <c r="AN368" i="1"/>
  <c r="AQ372" i="1"/>
  <c r="AN372" i="1"/>
  <c r="AQ369" i="1"/>
  <c r="AN369" i="1"/>
  <c r="AQ358" i="1"/>
  <c r="AQ357" i="1"/>
  <c r="AQ362" i="1"/>
  <c r="AN362" i="1"/>
  <c r="AQ381" i="1"/>
  <c r="AN381" i="1"/>
  <c r="AQ385" i="1"/>
  <c r="AN385" i="1"/>
  <c r="AQ388" i="1"/>
  <c r="AN388" i="1"/>
  <c r="AQ391" i="1"/>
  <c r="AN391" i="1"/>
  <c r="AQ394" i="1"/>
  <c r="AN394" i="1"/>
  <c r="AQ397" i="1"/>
  <c r="AN397" i="1"/>
  <c r="AQ400" i="1"/>
  <c r="AN400" i="1"/>
  <c r="AQ403" i="1"/>
  <c r="AN403" i="1"/>
  <c r="AQ406" i="1"/>
  <c r="AN406" i="1"/>
  <c r="AQ409" i="1"/>
  <c r="AN409" i="1"/>
  <c r="AQ412" i="1"/>
  <c r="AN412" i="1"/>
  <c r="AQ415" i="1"/>
  <c r="AN415" i="1"/>
  <c r="AQ418" i="1"/>
  <c r="AN418" i="1"/>
  <c r="AQ421" i="1"/>
  <c r="AN421" i="1"/>
  <c r="AQ427" i="1"/>
  <c r="AN427" i="1"/>
  <c r="AQ430" i="1"/>
  <c r="AN430" i="1"/>
  <c r="AQ433" i="1"/>
  <c r="AN433" i="1"/>
  <c r="AQ436" i="1"/>
  <c r="AN436" i="1"/>
  <c r="AQ439" i="1"/>
  <c r="AN439" i="1"/>
  <c r="AQ442" i="1"/>
  <c r="AN442" i="1"/>
  <c r="AQ446" i="1"/>
  <c r="AN446" i="1"/>
  <c r="AQ449" i="1"/>
  <c r="AN449" i="1"/>
  <c r="AQ452" i="1"/>
  <c r="AN452" i="1"/>
  <c r="AQ458" i="1"/>
  <c r="AN458" i="1"/>
  <c r="AQ464" i="1"/>
  <c r="AN464" i="1"/>
  <c r="AQ467" i="1"/>
  <c r="AN467" i="1"/>
  <c r="AQ337" i="1"/>
  <c r="AN337" i="1"/>
  <c r="AQ346" i="1"/>
  <c r="AN346" i="1"/>
  <c r="E17" i="18"/>
  <c r="C176" i="1" s="1"/>
  <c r="M177" i="1"/>
  <c r="AN177" i="1" s="1"/>
  <c r="H17" i="18"/>
  <c r="L179" i="1" s="1"/>
  <c r="AM179" i="1" s="1"/>
  <c r="M180" i="1"/>
  <c r="AN180" i="1" s="1"/>
  <c r="M223" i="1"/>
  <c r="AN223" i="1" s="1"/>
  <c r="K21" i="24"/>
  <c r="M21" i="24"/>
  <c r="M224" i="1"/>
  <c r="AN224" i="1" s="1"/>
  <c r="M230" i="1"/>
  <c r="AN230" i="1" s="1"/>
  <c r="N21" i="24"/>
  <c r="N224" i="1"/>
  <c r="N230" i="1"/>
  <c r="C21" i="24"/>
  <c r="P224" i="1"/>
  <c r="P230" i="1"/>
  <c r="L224" i="1"/>
  <c r="D21" i="24"/>
  <c r="M227" i="1"/>
  <c r="AN227" i="1" s="1"/>
  <c r="Z230" i="1"/>
  <c r="L225" i="1"/>
  <c r="AM225" i="1" s="1"/>
  <c r="AK224" i="1"/>
  <c r="C224" i="1"/>
  <c r="AB224" i="1"/>
  <c r="M228" i="1"/>
  <c r="AI225" i="1"/>
  <c r="C225" i="1"/>
  <c r="M225" i="1"/>
  <c r="AN225" i="1" s="1"/>
  <c r="AO225" i="1" s="1"/>
  <c r="M231" i="1"/>
  <c r="AN231" i="1" s="1"/>
  <c r="L227" i="1"/>
  <c r="AM227" i="1" s="1"/>
  <c r="AK230" i="1"/>
  <c r="C230" i="1"/>
  <c r="G17" i="24"/>
  <c r="N225" i="1"/>
  <c r="M232" i="1"/>
  <c r="AN232" i="1" s="1"/>
  <c r="AI231" i="1"/>
  <c r="C231" i="1"/>
  <c r="X225" i="1"/>
  <c r="M233" i="1"/>
  <c r="I17" i="24"/>
  <c r="Z225" i="1"/>
  <c r="L230" i="1"/>
  <c r="J17" i="24"/>
  <c r="AJ225" i="1"/>
  <c r="M229" i="1"/>
  <c r="AN229" i="1" s="1"/>
  <c r="L231" i="1"/>
  <c r="I35" i="24"/>
  <c r="L35" i="30"/>
  <c r="F303" i="1"/>
  <c r="I35" i="17"/>
  <c r="L35" i="27"/>
  <c r="F267" i="1"/>
  <c r="F35" i="29"/>
  <c r="F285" i="1"/>
  <c r="I35" i="30"/>
  <c r="F300" i="1"/>
  <c r="K35" i="24"/>
  <c r="M35" i="24"/>
  <c r="E35" i="25"/>
  <c r="F236" i="1"/>
  <c r="C35" i="27"/>
  <c r="F258" i="1"/>
  <c r="E35" i="28"/>
  <c r="F272" i="1"/>
  <c r="L35" i="29"/>
  <c r="F291" i="1"/>
  <c r="G35" i="29"/>
  <c r="F286" i="1"/>
  <c r="J35" i="30"/>
  <c r="M35" i="30"/>
  <c r="F304" i="1"/>
  <c r="I35" i="29"/>
  <c r="F288" i="1"/>
  <c r="J35" i="24"/>
  <c r="N35" i="27"/>
  <c r="F269" i="1"/>
  <c r="D35" i="31"/>
  <c r="F307" i="1"/>
  <c r="L35" i="24"/>
  <c r="F231" i="1"/>
  <c r="N35" i="24"/>
  <c r="F35" i="25"/>
  <c r="F237" i="1"/>
  <c r="D35" i="27"/>
  <c r="F259" i="1"/>
  <c r="F35" i="28"/>
  <c r="F273" i="1"/>
  <c r="H35" i="29"/>
  <c r="F287" i="1"/>
  <c r="K35" i="30"/>
  <c r="F302" i="1"/>
  <c r="F301" i="1"/>
  <c r="N35" i="30"/>
  <c r="F305" i="1"/>
  <c r="M898" i="4"/>
  <c r="O898" i="4" s="1"/>
  <c r="C35" i="31"/>
  <c r="F306" i="1"/>
  <c r="D35" i="24"/>
  <c r="I35" i="25"/>
  <c r="F240" i="1"/>
  <c r="F35" i="26"/>
  <c r="F249" i="1"/>
  <c r="J35" i="26"/>
  <c r="H35" i="28"/>
  <c r="F275" i="1"/>
  <c r="K35" i="29"/>
  <c r="F290" i="1"/>
  <c r="F289" i="1"/>
  <c r="N35" i="29"/>
  <c r="F293" i="1"/>
  <c r="D35" i="30"/>
  <c r="F295" i="1"/>
  <c r="H35" i="31"/>
  <c r="F311" i="1"/>
  <c r="N489" i="4"/>
  <c r="P489" i="4" s="1"/>
  <c r="J35" i="29"/>
  <c r="G35" i="31"/>
  <c r="F310" i="1"/>
  <c r="M35" i="28"/>
  <c r="F280" i="1"/>
  <c r="E35" i="31"/>
  <c r="F308" i="1"/>
  <c r="K35" i="25"/>
  <c r="F242" i="1"/>
  <c r="F241" i="1"/>
  <c r="N35" i="25"/>
  <c r="F245" i="1"/>
  <c r="H35" i="26"/>
  <c r="F251" i="1"/>
  <c r="K35" i="28"/>
  <c r="F278" i="1"/>
  <c r="F277" i="1"/>
  <c r="N35" i="28"/>
  <c r="F281" i="1"/>
  <c r="D35" i="29"/>
  <c r="F283" i="1"/>
  <c r="F35" i="31"/>
  <c r="F309" i="1"/>
  <c r="G35" i="25"/>
  <c r="F238" i="1"/>
  <c r="M35" i="27"/>
  <c r="F268" i="1"/>
  <c r="E35" i="29"/>
  <c r="F284" i="1"/>
  <c r="H35" i="25"/>
  <c r="F239" i="1"/>
  <c r="M35" i="29"/>
  <c r="F292" i="1"/>
  <c r="J35" i="25"/>
  <c r="J35" i="28"/>
  <c r="C35" i="25"/>
  <c r="F234" i="1"/>
  <c r="I35" i="26"/>
  <c r="F252" i="1"/>
  <c r="M35" i="26"/>
  <c r="F256" i="1"/>
  <c r="E35" i="27"/>
  <c r="F260" i="1"/>
  <c r="L35" i="28"/>
  <c r="F279" i="1"/>
  <c r="C35" i="28"/>
  <c r="F270" i="1"/>
  <c r="G35" i="30"/>
  <c r="F298" i="1"/>
  <c r="I35" i="31"/>
  <c r="F312" i="1"/>
  <c r="M35" i="25"/>
  <c r="F244" i="1"/>
  <c r="K35" i="26"/>
  <c r="F254" i="1"/>
  <c r="F253" i="1"/>
  <c r="C35" i="29"/>
  <c r="F282" i="1"/>
  <c r="D35" i="25"/>
  <c r="F235" i="1"/>
  <c r="L35" i="26"/>
  <c r="F255" i="1"/>
  <c r="N35" i="26"/>
  <c r="F257" i="1"/>
  <c r="F35" i="27"/>
  <c r="F261" i="1"/>
  <c r="J35" i="27"/>
  <c r="D35" i="28"/>
  <c r="F271" i="1"/>
  <c r="J35" i="31"/>
  <c r="K35" i="27"/>
  <c r="F266" i="1"/>
  <c r="F265" i="1"/>
  <c r="H35" i="30"/>
  <c r="F299" i="1"/>
  <c r="C35" i="24"/>
  <c r="E35" i="26"/>
  <c r="F248" i="1"/>
  <c r="G35" i="28"/>
  <c r="F274" i="1"/>
  <c r="C35" i="30"/>
  <c r="F294" i="1"/>
  <c r="G35" i="26"/>
  <c r="F250" i="1"/>
  <c r="E35" i="24"/>
  <c r="F224" i="1"/>
  <c r="L35" i="25"/>
  <c r="F243" i="1"/>
  <c r="C35" i="26"/>
  <c r="F246" i="1"/>
  <c r="G35" i="27"/>
  <c r="F262" i="1"/>
  <c r="E35" i="30"/>
  <c r="F296" i="1"/>
  <c r="K35" i="31"/>
  <c r="F314" i="1"/>
  <c r="F313" i="1"/>
  <c r="M35" i="31"/>
  <c r="F316" i="1"/>
  <c r="F35" i="24"/>
  <c r="F225" i="1"/>
  <c r="D35" i="26"/>
  <c r="F247" i="1"/>
  <c r="H35" i="27"/>
  <c r="F263" i="1"/>
  <c r="F35" i="30"/>
  <c r="F297" i="1"/>
  <c r="L35" i="31"/>
  <c r="F315" i="1"/>
  <c r="N35" i="31"/>
  <c r="F317" i="1"/>
  <c r="M1040" i="4"/>
  <c r="O1040" i="4" s="1"/>
  <c r="M814" i="4"/>
  <c r="O814" i="4" s="1"/>
  <c r="N820" i="4"/>
  <c r="P820" i="4" s="1"/>
  <c r="N1099" i="4"/>
  <c r="P1099" i="4" s="1"/>
  <c r="M452" i="4"/>
  <c r="O452" i="4" s="1"/>
  <c r="N998" i="4"/>
  <c r="P998" i="4" s="1"/>
  <c r="M809" i="4"/>
  <c r="O809" i="4" s="1"/>
  <c r="N720" i="4"/>
  <c r="P720" i="4" s="1"/>
  <c r="M958" i="4"/>
  <c r="O958" i="4" s="1"/>
  <c r="N1148" i="4"/>
  <c r="P1148" i="4" s="1"/>
  <c r="N379" i="4"/>
  <c r="P379" i="4" s="1"/>
  <c r="M670" i="4"/>
  <c r="O670" i="4" s="1"/>
  <c r="M1091" i="4"/>
  <c r="O1091" i="4" s="1"/>
  <c r="N456" i="4"/>
  <c r="P456" i="4" s="1"/>
  <c r="M440" i="4"/>
  <c r="O440" i="4" s="1"/>
  <c r="M1036" i="4"/>
  <c r="O1036" i="4" s="1"/>
  <c r="M468" i="4"/>
  <c r="O468" i="4" s="1"/>
  <c r="M836" i="4"/>
  <c r="O836" i="4" s="1"/>
  <c r="M1126" i="4"/>
  <c r="O1126" i="4" s="1"/>
  <c r="N888" i="4"/>
  <c r="P888" i="4" s="1"/>
  <c r="M1002" i="4"/>
  <c r="O1002" i="4" s="1"/>
  <c r="M1139" i="4"/>
  <c r="O1139" i="4" s="1"/>
  <c r="N266" i="4"/>
  <c r="P266" i="4" s="1"/>
  <c r="N645" i="4"/>
  <c r="P645" i="4" s="1"/>
  <c r="M1114" i="4"/>
  <c r="O1114" i="4" s="1"/>
  <c r="M619" i="4"/>
  <c r="O619" i="4" s="1"/>
  <c r="N229" i="4"/>
  <c r="P229" i="4" s="1"/>
  <c r="M1006" i="4"/>
  <c r="O1006" i="4" s="1"/>
  <c r="M585" i="4"/>
  <c r="O585" i="4" s="1"/>
  <c r="M840" i="4"/>
  <c r="O840" i="4" s="1"/>
  <c r="N239" i="4"/>
  <c r="P239" i="4" s="1"/>
  <c r="N464" i="4"/>
  <c r="P464" i="4" s="1"/>
  <c r="N606" i="4"/>
  <c r="P606" i="4" s="1"/>
  <c r="M152" i="4"/>
  <c r="O152" i="4" s="1"/>
  <c r="M142" i="4"/>
  <c r="O142" i="4" s="1"/>
  <c r="M1107" i="4"/>
  <c r="O1107" i="4" s="1"/>
  <c r="M715" i="4"/>
  <c r="O715" i="4" s="1"/>
  <c r="M763" i="4"/>
  <c r="O763" i="4" s="1"/>
  <c r="M1083" i="4"/>
  <c r="O1083" i="4" s="1"/>
  <c r="M852" i="4"/>
  <c r="O852" i="4" s="1"/>
  <c r="M1018" i="4"/>
  <c r="O1018" i="4" s="1"/>
  <c r="M775" i="4"/>
  <c r="O775" i="4" s="1"/>
  <c r="M994" i="4"/>
  <c r="O994" i="4" s="1"/>
  <c r="M804" i="4"/>
  <c r="O804" i="4" s="1"/>
  <c r="M1095" i="4"/>
  <c r="O1095" i="4" s="1"/>
  <c r="M703" i="4"/>
  <c r="O703" i="4" s="1"/>
  <c r="M828" i="4"/>
  <c r="O828" i="4" s="1"/>
  <c r="M460" i="4"/>
  <c r="O460" i="4" s="1"/>
  <c r="M240" i="4"/>
  <c r="O240" i="4" s="1"/>
  <c r="N252" i="4"/>
  <c r="P252" i="4" s="1"/>
  <c r="M198" i="4"/>
  <c r="O198" i="4" s="1"/>
  <c r="M477" i="4"/>
  <c r="O477" i="4" s="1"/>
  <c r="N441" i="4"/>
  <c r="P441" i="4" s="1"/>
  <c r="N189" i="4"/>
  <c r="P189" i="4" s="1"/>
  <c r="M30" i="13"/>
  <c r="M993" i="4"/>
  <c r="O993" i="4" s="1"/>
  <c r="M815" i="4"/>
  <c r="O815" i="4" s="1"/>
  <c r="N1082" i="4"/>
  <c r="P1082" i="4" s="1"/>
  <c r="N1106" i="4"/>
  <c r="P1106" i="4" s="1"/>
  <c r="M572" i="4"/>
  <c r="O572" i="4" s="1"/>
  <c r="N584" i="4"/>
  <c r="P584" i="4" s="1"/>
  <c r="M1005" i="4"/>
  <c r="O1005" i="4" s="1"/>
  <c r="M524" i="4"/>
  <c r="O524" i="4" s="1"/>
  <c r="N1094" i="4"/>
  <c r="P1094" i="4" s="1"/>
  <c r="H26" i="32"/>
  <c r="H54" i="32" s="1"/>
  <c r="I26" i="33"/>
  <c r="I54" i="33" s="1"/>
  <c r="C26" i="32"/>
  <c r="C54" i="32" s="1"/>
  <c r="D26" i="32"/>
  <c r="D54" i="32" s="1"/>
  <c r="E26" i="32"/>
  <c r="E54" i="32" s="1"/>
  <c r="AK148" i="1"/>
  <c r="G26" i="32"/>
  <c r="G54" i="32" s="1"/>
  <c r="D573" i="1"/>
  <c r="C573" i="1"/>
  <c r="I26" i="32"/>
  <c r="I54" i="32" s="1"/>
  <c r="C572" i="1"/>
  <c r="D572" i="1"/>
  <c r="F56" i="22"/>
  <c r="G56" i="22"/>
  <c r="H56" i="22"/>
  <c r="I56" i="22"/>
  <c r="J56" i="22"/>
  <c r="C571" i="1"/>
  <c r="D571" i="1"/>
  <c r="K56" i="22"/>
  <c r="L56" i="22"/>
  <c r="M56" i="22"/>
  <c r="N56" i="22"/>
  <c r="L56" i="20"/>
  <c r="M56" i="20"/>
  <c r="N56" i="20"/>
  <c r="C570" i="1"/>
  <c r="D570" i="1"/>
  <c r="F56" i="20"/>
  <c r="G56" i="20"/>
  <c r="H56" i="20"/>
  <c r="K56" i="20"/>
  <c r="I56" i="20"/>
  <c r="J56" i="20"/>
  <c r="N56" i="21"/>
  <c r="D56" i="21"/>
  <c r="E56" i="21"/>
  <c r="F56" i="21"/>
  <c r="D569" i="1"/>
  <c r="C569" i="1"/>
  <c r="G56" i="21"/>
  <c r="H56" i="21"/>
  <c r="I56" i="21"/>
  <c r="J56" i="21"/>
  <c r="K56" i="21"/>
  <c r="L56" i="21"/>
  <c r="M56" i="21"/>
  <c r="D568" i="1"/>
  <c r="C568" i="1"/>
  <c r="D30" i="13"/>
  <c r="E30" i="13"/>
  <c r="I26" i="13"/>
  <c r="I54" i="13" s="1"/>
  <c r="K26" i="13"/>
  <c r="K54" i="13" s="1"/>
  <c r="F30" i="13"/>
  <c r="D567" i="1"/>
  <c r="C567" i="1"/>
  <c r="D566" i="1"/>
  <c r="C566" i="1"/>
  <c r="H26" i="12"/>
  <c r="H54" i="12" s="1"/>
  <c r="K26" i="11"/>
  <c r="K54" i="11" s="1"/>
  <c r="C565" i="1"/>
  <c r="D565" i="1"/>
  <c r="N26" i="10"/>
  <c r="N54" i="10" s="1"/>
  <c r="L26" i="10"/>
  <c r="L54" i="10" s="1"/>
  <c r="M26" i="10"/>
  <c r="M54" i="10" s="1"/>
  <c r="C564" i="1"/>
  <c r="D564" i="1"/>
  <c r="B44" i="42"/>
  <c r="D563" i="1"/>
  <c r="C563" i="1"/>
  <c r="M628" i="4"/>
  <c r="O628" i="4" s="1"/>
  <c r="AL776" i="1"/>
  <c r="AL764" i="1"/>
  <c r="M1110" i="4"/>
  <c r="O1110" i="4" s="1"/>
  <c r="N1045" i="4"/>
  <c r="P1045" i="4" s="1"/>
  <c r="N1074" i="4"/>
  <c r="P1074" i="4" s="1"/>
  <c r="M1146" i="4"/>
  <c r="O1146" i="4" s="1"/>
  <c r="N766" i="4"/>
  <c r="P766" i="4" s="1"/>
  <c r="M475" i="4"/>
  <c r="O475" i="4" s="1"/>
  <c r="M527" i="4"/>
  <c r="O527" i="4" s="1"/>
  <c r="N907" i="4"/>
  <c r="P907" i="4" s="1"/>
  <c r="M718" i="4"/>
  <c r="O718" i="4" s="1"/>
  <c r="N629" i="4"/>
  <c r="P629" i="4" s="1"/>
  <c r="M439" i="4"/>
  <c r="O439" i="4" s="1"/>
  <c r="N778" i="4"/>
  <c r="P778" i="4" s="1"/>
  <c r="N967" i="4"/>
  <c r="P967" i="4" s="1"/>
  <c r="N528" i="4"/>
  <c r="P528" i="4" s="1"/>
  <c r="N908" i="4"/>
  <c r="P908" i="4" s="1"/>
  <c r="M1122" i="4"/>
  <c r="O1122" i="4" s="1"/>
  <c r="M1098" i="4"/>
  <c r="O1098" i="4" s="1"/>
  <c r="N1033" i="4"/>
  <c r="P1033" i="4" s="1"/>
  <c r="M605" i="4"/>
  <c r="O605" i="4" s="1"/>
  <c r="M706" i="4"/>
  <c r="O706" i="4" s="1"/>
  <c r="N884" i="4"/>
  <c r="P884" i="4" s="1"/>
  <c r="M450" i="4"/>
  <c r="O450" i="4" s="1"/>
  <c r="M1086" i="4"/>
  <c r="O1086" i="4" s="1"/>
  <c r="M1156" i="4"/>
  <c r="O1156" i="4" s="1"/>
  <c r="M462" i="4"/>
  <c r="O462" i="4" s="1"/>
  <c r="M1158" i="4"/>
  <c r="O1158" i="4" s="1"/>
  <c r="M617" i="4"/>
  <c r="O617" i="4" s="1"/>
  <c r="N896" i="4"/>
  <c r="P896" i="4" s="1"/>
  <c r="M1134" i="4"/>
  <c r="O1134" i="4" s="1"/>
  <c r="M385" i="4"/>
  <c r="O385" i="4" s="1"/>
  <c r="N233" i="4"/>
  <c r="P233" i="4" s="1"/>
  <c r="N262" i="4"/>
  <c r="P262" i="4" s="1"/>
  <c r="M540" i="4"/>
  <c r="O540" i="4" s="1"/>
  <c r="M226" i="4"/>
  <c r="O226" i="4" s="1"/>
  <c r="M451" i="4"/>
  <c r="O451" i="4" s="1"/>
  <c r="M245" i="4"/>
  <c r="O245" i="4" s="1"/>
  <c r="N355" i="4"/>
  <c r="P355" i="4" s="1"/>
  <c r="M463" i="4"/>
  <c r="O463" i="4" s="1"/>
  <c r="M573" i="4"/>
  <c r="O573" i="4" s="1"/>
  <c r="M238" i="4"/>
  <c r="O238" i="4" s="1"/>
  <c r="M487" i="4"/>
  <c r="O487" i="4" s="1"/>
  <c r="B37" i="41"/>
  <c r="B45" i="42"/>
  <c r="B38" i="44"/>
  <c r="B42" i="40"/>
  <c r="B38" i="41"/>
  <c r="B56" i="42"/>
  <c r="B35" i="34"/>
  <c r="B35" i="39"/>
  <c r="B43" i="40"/>
  <c r="B49" i="41"/>
  <c r="B54" i="7"/>
  <c r="B46" i="34"/>
  <c r="B38" i="35"/>
  <c r="B40" i="38"/>
  <c r="B36" i="39"/>
  <c r="B54" i="40"/>
  <c r="B50" i="41"/>
  <c r="B36" i="16"/>
  <c r="B53" i="7"/>
  <c r="B47" i="34"/>
  <c r="B50" i="35"/>
  <c r="B41" i="38"/>
  <c r="B47" i="39"/>
  <c r="B55" i="40"/>
  <c r="B42" i="7"/>
  <c r="B40" i="36"/>
  <c r="B52" i="38"/>
  <c r="B48" i="39"/>
  <c r="B41" i="7"/>
  <c r="B41" i="36"/>
  <c r="B45" i="37"/>
  <c r="B53" i="38"/>
  <c r="B52" i="36"/>
  <c r="B46" i="37"/>
  <c r="B53" i="36"/>
  <c r="B51" i="17"/>
  <c r="B38" i="28"/>
  <c r="B39" i="29"/>
  <c r="B49" i="7"/>
  <c r="B37" i="7"/>
  <c r="B39" i="34"/>
  <c r="B51" i="34"/>
  <c r="B43" i="35"/>
  <c r="B55" i="35"/>
  <c r="B45" i="36"/>
  <c r="B38" i="37"/>
  <c r="B50" i="37"/>
  <c r="B45" i="38"/>
  <c r="B40" i="39"/>
  <c r="B52" i="39"/>
  <c r="B35" i="40"/>
  <c r="B47" i="40"/>
  <c r="B42" i="41"/>
  <c r="B54" i="41"/>
  <c r="B37" i="42"/>
  <c r="B49" i="42"/>
  <c r="B44" i="43"/>
  <c r="B56" i="43"/>
  <c r="B43" i="44"/>
  <c r="B55" i="44"/>
  <c r="B52" i="43"/>
  <c r="B39" i="28"/>
  <c r="B48" i="7"/>
  <c r="B40" i="34"/>
  <c r="B52" i="34"/>
  <c r="B44" i="35"/>
  <c r="B56" i="35"/>
  <c r="B46" i="36"/>
  <c r="B39" i="37"/>
  <c r="B51" i="37"/>
  <c r="B46" i="38"/>
  <c r="B41" i="39"/>
  <c r="B53" i="39"/>
  <c r="B36" i="40"/>
  <c r="B48" i="40"/>
  <c r="B43" i="41"/>
  <c r="B55" i="41"/>
  <c r="B38" i="42"/>
  <c r="B50" i="42"/>
  <c r="B45" i="43"/>
  <c r="B44" i="44"/>
  <c r="B56" i="44"/>
  <c r="B47" i="7"/>
  <c r="B41" i="34"/>
  <c r="B53" i="34"/>
  <c r="B45" i="35"/>
  <c r="B35" i="36"/>
  <c r="B47" i="36"/>
  <c r="B40" i="37"/>
  <c r="B52" i="37"/>
  <c r="B35" i="38"/>
  <c r="B47" i="38"/>
  <c r="B42" i="39"/>
  <c r="B54" i="39"/>
  <c r="B37" i="40"/>
  <c r="B49" i="40"/>
  <c r="B44" i="41"/>
  <c r="B56" i="41"/>
  <c r="B39" i="42"/>
  <c r="B51" i="42"/>
  <c r="B46" i="43"/>
  <c r="B45" i="44"/>
  <c r="B40" i="43"/>
  <c r="B35" i="7"/>
  <c r="B46" i="7"/>
  <c r="B42" i="34"/>
  <c r="B54" i="34"/>
  <c r="B46" i="35"/>
  <c r="B36" i="36"/>
  <c r="B48" i="36"/>
  <c r="B41" i="37"/>
  <c r="B53" i="37"/>
  <c r="B36" i="38"/>
  <c r="B48" i="38"/>
  <c r="B43" i="39"/>
  <c r="B55" i="39"/>
  <c r="B38" i="40"/>
  <c r="B50" i="40"/>
  <c r="B45" i="41"/>
  <c r="B40" i="42"/>
  <c r="B52" i="42"/>
  <c r="B35" i="43"/>
  <c r="B47" i="43"/>
  <c r="B46" i="44"/>
  <c r="B36" i="7"/>
  <c r="B45" i="7"/>
  <c r="B43" i="34"/>
  <c r="B55" i="34"/>
  <c r="B35" i="35"/>
  <c r="B47" i="35"/>
  <c r="B37" i="36"/>
  <c r="B49" i="36"/>
  <c r="B42" i="37"/>
  <c r="B54" i="37"/>
  <c r="B37" i="38"/>
  <c r="B49" i="38"/>
  <c r="B44" i="39"/>
  <c r="B56" i="39"/>
  <c r="B39" i="40"/>
  <c r="B51" i="40"/>
  <c r="B46" i="41"/>
  <c r="B41" i="42"/>
  <c r="B53" i="42"/>
  <c r="B36" i="43"/>
  <c r="B48" i="43"/>
  <c r="B35" i="44"/>
  <c r="B47" i="44"/>
  <c r="B41" i="27"/>
  <c r="B56" i="7"/>
  <c r="B44" i="7"/>
  <c r="B44" i="34"/>
  <c r="B56" i="34"/>
  <c r="B36" i="35"/>
  <c r="B48" i="35"/>
  <c r="B38" i="36"/>
  <c r="B50" i="36"/>
  <c r="B43" i="37"/>
  <c r="B55" i="37"/>
  <c r="B38" i="38"/>
  <c r="B50" i="38"/>
  <c r="B45" i="39"/>
  <c r="B40" i="40"/>
  <c r="B52" i="40"/>
  <c r="B35" i="41"/>
  <c r="B47" i="41"/>
  <c r="B42" i="42"/>
  <c r="B54" i="42"/>
  <c r="B37" i="43"/>
  <c r="B49" i="43"/>
  <c r="B36" i="44"/>
  <c r="B48" i="44"/>
  <c r="B39" i="44"/>
  <c r="B55" i="7"/>
  <c r="B43" i="7"/>
  <c r="B45" i="34"/>
  <c r="B37" i="35"/>
  <c r="B49" i="35"/>
  <c r="B39" i="36"/>
  <c r="B51" i="36"/>
  <c r="B44" i="37"/>
  <c r="B56" i="37"/>
  <c r="B39" i="38"/>
  <c r="B51" i="38"/>
  <c r="B46" i="39"/>
  <c r="B41" i="40"/>
  <c r="B53" i="40"/>
  <c r="B36" i="41"/>
  <c r="B48" i="41"/>
  <c r="B43" i="42"/>
  <c r="B55" i="42"/>
  <c r="B38" i="43"/>
  <c r="B50" i="43"/>
  <c r="B37" i="44"/>
  <c r="B49" i="44"/>
  <c r="B39" i="43"/>
  <c r="B51" i="43"/>
  <c r="B50" i="44"/>
  <c r="B51" i="44"/>
  <c r="B51" i="35"/>
  <c r="B38" i="15"/>
  <c r="B52" i="7"/>
  <c r="B40" i="7"/>
  <c r="B36" i="34"/>
  <c r="B48" i="34"/>
  <c r="B40" i="35"/>
  <c r="B52" i="35"/>
  <c r="B42" i="36"/>
  <c r="B54" i="36"/>
  <c r="B35" i="37"/>
  <c r="B47" i="37"/>
  <c r="B42" i="38"/>
  <c r="B54" i="38"/>
  <c r="B37" i="39"/>
  <c r="B49" i="39"/>
  <c r="B44" i="40"/>
  <c r="B56" i="40"/>
  <c r="B39" i="41"/>
  <c r="B51" i="41"/>
  <c r="B46" i="42"/>
  <c r="B41" i="43"/>
  <c r="B53" i="43"/>
  <c r="B40" i="44"/>
  <c r="B52" i="44"/>
  <c r="B49" i="17"/>
  <c r="B51" i="7"/>
  <c r="B39" i="7"/>
  <c r="B37" i="34"/>
  <c r="B49" i="34"/>
  <c r="B41" i="35"/>
  <c r="B53" i="35"/>
  <c r="B43" i="36"/>
  <c r="B55" i="36"/>
  <c r="B36" i="37"/>
  <c r="B48" i="37"/>
  <c r="B43" i="38"/>
  <c r="B55" i="38"/>
  <c r="B38" i="39"/>
  <c r="B50" i="39"/>
  <c r="B45" i="40"/>
  <c r="B40" i="41"/>
  <c r="B52" i="41"/>
  <c r="B35" i="42"/>
  <c r="B47" i="42"/>
  <c r="B42" i="43"/>
  <c r="B54" i="43"/>
  <c r="B41" i="44"/>
  <c r="B53" i="44"/>
  <c r="B39" i="35"/>
  <c r="B50" i="17"/>
  <c r="B50" i="7"/>
  <c r="B38" i="7"/>
  <c r="B38" i="34"/>
  <c r="B50" i="34"/>
  <c r="B42" i="35"/>
  <c r="B54" i="35"/>
  <c r="B44" i="36"/>
  <c r="B56" i="36"/>
  <c r="B37" i="37"/>
  <c r="B49" i="37"/>
  <c r="B44" i="38"/>
  <c r="B56" i="38"/>
  <c r="B39" i="39"/>
  <c r="B51" i="39"/>
  <c r="B46" i="40"/>
  <c r="B41" i="41"/>
  <c r="B53" i="41"/>
  <c r="B36" i="42"/>
  <c r="B48" i="42"/>
  <c r="B43" i="43"/>
  <c r="B55" i="43"/>
  <c r="B42" i="44"/>
  <c r="B54" i="44"/>
  <c r="Y378" i="1"/>
  <c r="Q379" i="1"/>
  <c r="AD380" i="1"/>
  <c r="Y382" i="1"/>
  <c r="AF378" i="1"/>
  <c r="R379" i="1"/>
  <c r="AE380" i="1"/>
  <c r="AK382" i="1"/>
  <c r="AG378" i="1"/>
  <c r="Y379" i="1"/>
  <c r="AF380" i="1"/>
  <c r="V384" i="1"/>
  <c r="AH378" i="1"/>
  <c r="Z379" i="1"/>
  <c r="AG380" i="1"/>
  <c r="W384" i="1"/>
  <c r="AI378" i="1"/>
  <c r="AA379" i="1"/>
  <c r="P380" i="1"/>
  <c r="AO380" i="1"/>
  <c r="X384" i="1"/>
  <c r="AJ378" i="1"/>
  <c r="AB379" i="1"/>
  <c r="Q380" i="1"/>
  <c r="AP380" i="1"/>
  <c r="Q383" i="1"/>
  <c r="AH384" i="1"/>
  <c r="AK378" i="1"/>
  <c r="AC379" i="1"/>
  <c r="R380" i="1"/>
  <c r="R383" i="1"/>
  <c r="AI384" i="1"/>
  <c r="T378" i="1"/>
  <c r="AD379" i="1"/>
  <c r="S380" i="1"/>
  <c r="AC383" i="1"/>
  <c r="AJ384" i="1"/>
  <c r="U378" i="1"/>
  <c r="AK379" i="1"/>
  <c r="T380" i="1"/>
  <c r="AD383" i="1"/>
  <c r="V378" i="1"/>
  <c r="AL379" i="1"/>
  <c r="U380" i="1"/>
  <c r="AP383" i="1"/>
  <c r="W378" i="1"/>
  <c r="O379" i="1"/>
  <c r="AO379" i="1"/>
  <c r="AB380" i="1"/>
  <c r="X378" i="1"/>
  <c r="P379" i="1"/>
  <c r="AP379" i="1"/>
  <c r="AC380" i="1"/>
  <c r="O374" i="1"/>
  <c r="S375" i="1"/>
  <c r="L376" i="1"/>
  <c r="AM376" i="1" s="1"/>
  <c r="M377" i="1"/>
  <c r="P374" i="1"/>
  <c r="T375" i="1"/>
  <c r="M376" i="1"/>
  <c r="Q374" i="1"/>
  <c r="U375" i="1"/>
  <c r="R374" i="1"/>
  <c r="V375" i="1"/>
  <c r="S374" i="1"/>
  <c r="W375" i="1"/>
  <c r="AA374" i="1"/>
  <c r="AD375" i="1"/>
  <c r="C17" i="37"/>
  <c r="AB374" i="1"/>
  <c r="AE375" i="1"/>
  <c r="AC374" i="1"/>
  <c r="AF375" i="1"/>
  <c r="AD374" i="1"/>
  <c r="AG375" i="1"/>
  <c r="R375" i="1"/>
  <c r="F17" i="37"/>
  <c r="AH375" i="1"/>
  <c r="G17" i="37"/>
  <c r="Y365" i="1"/>
  <c r="AK365" i="1"/>
  <c r="S366" i="1"/>
  <c r="AE366" i="1"/>
  <c r="Y367" i="1"/>
  <c r="AK367" i="1"/>
  <c r="S368" i="1"/>
  <c r="AE368" i="1"/>
  <c r="Y369" i="1"/>
  <c r="AK369" i="1"/>
  <c r="S370" i="1"/>
  <c r="AE370" i="1"/>
  <c r="S372" i="1"/>
  <c r="AE372" i="1"/>
  <c r="AL365" i="1"/>
  <c r="Z365" i="1"/>
  <c r="T366" i="1"/>
  <c r="AF366" i="1"/>
  <c r="AL367" i="1"/>
  <c r="Z367" i="1"/>
  <c r="T368" i="1"/>
  <c r="AF368" i="1"/>
  <c r="Z369" i="1"/>
  <c r="T370" i="1"/>
  <c r="AF370" i="1"/>
  <c r="T372" i="1"/>
  <c r="AF372" i="1"/>
  <c r="O365" i="1"/>
  <c r="AA365" i="1"/>
  <c r="AO365" i="1"/>
  <c r="U366" i="1"/>
  <c r="AG366" i="1"/>
  <c r="O367" i="1"/>
  <c r="AA367" i="1"/>
  <c r="AO367" i="1"/>
  <c r="U368" i="1"/>
  <c r="AG368" i="1"/>
  <c r="O369" i="1"/>
  <c r="AA369" i="1"/>
  <c r="AO369" i="1"/>
  <c r="U370" i="1"/>
  <c r="AG370" i="1"/>
  <c r="AA371" i="1"/>
  <c r="U372" i="1"/>
  <c r="AG372" i="1"/>
  <c r="P365" i="1"/>
  <c r="AB365" i="1"/>
  <c r="AP365" i="1"/>
  <c r="V366" i="1"/>
  <c r="AH366" i="1"/>
  <c r="P367" i="1"/>
  <c r="AB367" i="1"/>
  <c r="AP367" i="1"/>
  <c r="V368" i="1"/>
  <c r="AH368" i="1"/>
  <c r="P369" i="1"/>
  <c r="AB369" i="1"/>
  <c r="AP369" i="1"/>
  <c r="V370" i="1"/>
  <c r="AH370" i="1"/>
  <c r="V372" i="1"/>
  <c r="AH372" i="1"/>
  <c r="Q365" i="1"/>
  <c r="AC365" i="1"/>
  <c r="W366" i="1"/>
  <c r="AI366" i="1"/>
  <c r="Q367" i="1"/>
  <c r="AC367" i="1"/>
  <c r="W368" i="1"/>
  <c r="AI368" i="1"/>
  <c r="Q369" i="1"/>
  <c r="AC369" i="1"/>
  <c r="W370" i="1"/>
  <c r="AI370" i="1"/>
  <c r="W372" i="1"/>
  <c r="AI372" i="1"/>
  <c r="X362" i="1"/>
  <c r="R365" i="1"/>
  <c r="AD365" i="1"/>
  <c r="X366" i="1"/>
  <c r="AJ366" i="1"/>
  <c r="R367" i="1"/>
  <c r="AD367" i="1"/>
  <c r="X368" i="1"/>
  <c r="AJ368" i="1"/>
  <c r="R369" i="1"/>
  <c r="AD369" i="1"/>
  <c r="X370" i="1"/>
  <c r="AJ370" i="1"/>
  <c r="X372" i="1"/>
  <c r="AJ372" i="1"/>
  <c r="Z362" i="1"/>
  <c r="S365" i="1"/>
  <c r="AE365" i="1"/>
  <c r="Y366" i="1"/>
  <c r="AK366" i="1"/>
  <c r="S367" i="1"/>
  <c r="AE367" i="1"/>
  <c r="Y368" i="1"/>
  <c r="AK368" i="1"/>
  <c r="S369" i="1"/>
  <c r="AE369" i="1"/>
  <c r="Y370" i="1"/>
  <c r="AK370" i="1"/>
  <c r="Y372" i="1"/>
  <c r="AK372" i="1"/>
  <c r="AJ362" i="1"/>
  <c r="T365" i="1"/>
  <c r="AF365" i="1"/>
  <c r="AL366" i="1"/>
  <c r="Z366" i="1"/>
  <c r="T367" i="1"/>
  <c r="AF367" i="1"/>
  <c r="Z368" i="1"/>
  <c r="T369" i="1"/>
  <c r="AF369" i="1"/>
  <c r="AL370" i="1"/>
  <c r="Z370" i="1"/>
  <c r="AL372" i="1"/>
  <c r="Z372" i="1"/>
  <c r="V363" i="1"/>
  <c r="U365" i="1"/>
  <c r="AG365" i="1"/>
  <c r="O366" i="1"/>
  <c r="AA366" i="1"/>
  <c r="AO366" i="1"/>
  <c r="U367" i="1"/>
  <c r="AG367" i="1"/>
  <c r="O368" i="1"/>
  <c r="AA368" i="1"/>
  <c r="AO368" i="1"/>
  <c r="U369" i="1"/>
  <c r="AG369" i="1"/>
  <c r="O370" i="1"/>
  <c r="AA370" i="1"/>
  <c r="AO370" i="1"/>
  <c r="AG371" i="1"/>
  <c r="O372" i="1"/>
  <c r="AA372" i="1"/>
  <c r="AO372" i="1"/>
  <c r="AH363" i="1"/>
  <c r="V365" i="1"/>
  <c r="AH365" i="1"/>
  <c r="P366" i="1"/>
  <c r="AB366" i="1"/>
  <c r="AP366" i="1"/>
  <c r="V367" i="1"/>
  <c r="AH367" i="1"/>
  <c r="P368" i="1"/>
  <c r="AB368" i="1"/>
  <c r="AP368" i="1"/>
  <c r="V369" i="1"/>
  <c r="AH369" i="1"/>
  <c r="P370" i="1"/>
  <c r="AB370" i="1"/>
  <c r="AP370" i="1"/>
  <c r="P372" i="1"/>
  <c r="AB372" i="1"/>
  <c r="AP372" i="1"/>
  <c r="W365" i="1"/>
  <c r="AI365" i="1"/>
  <c r="Q366" i="1"/>
  <c r="AC366" i="1"/>
  <c r="W367" i="1"/>
  <c r="AI367" i="1"/>
  <c r="Q368" i="1"/>
  <c r="AC368" i="1"/>
  <c r="W369" i="1"/>
  <c r="AI369" i="1"/>
  <c r="Q370" i="1"/>
  <c r="AC370" i="1"/>
  <c r="AI371" i="1"/>
  <c r="Q372" i="1"/>
  <c r="AC372" i="1"/>
  <c r="X365" i="1"/>
  <c r="R366" i="1"/>
  <c r="X367" i="1"/>
  <c r="R368" i="1"/>
  <c r="X369" i="1"/>
  <c r="R370" i="1"/>
  <c r="R372" i="1"/>
  <c r="C17" i="36"/>
  <c r="AF361" i="1" s="1"/>
  <c r="AD364" i="1"/>
  <c r="Y364" i="1"/>
  <c r="T364" i="1"/>
  <c r="S364" i="1"/>
  <c r="O361" i="1"/>
  <c r="AA361" i="1"/>
  <c r="L362" i="1"/>
  <c r="AM362" i="1" s="1"/>
  <c r="Y362" i="1"/>
  <c r="AK362" i="1"/>
  <c r="W363" i="1"/>
  <c r="AI363" i="1"/>
  <c r="X363" i="1"/>
  <c r="AJ363" i="1"/>
  <c r="AC361" i="1"/>
  <c r="O362" i="1"/>
  <c r="AA362" i="1"/>
  <c r="L363" i="1"/>
  <c r="Y363" i="1"/>
  <c r="AK363" i="1"/>
  <c r="P362" i="1"/>
  <c r="AB362" i="1"/>
  <c r="M363" i="1"/>
  <c r="Z363" i="1"/>
  <c r="S361" i="1"/>
  <c r="AE361" i="1"/>
  <c r="Q362" i="1"/>
  <c r="AC362" i="1"/>
  <c r="O363" i="1"/>
  <c r="AA363" i="1"/>
  <c r="L364" i="1"/>
  <c r="AM364" i="1" s="1"/>
  <c r="R362" i="1"/>
  <c r="AD362" i="1"/>
  <c r="P363" i="1"/>
  <c r="AB363" i="1"/>
  <c r="M364" i="1"/>
  <c r="S362" i="1"/>
  <c r="AE362" i="1"/>
  <c r="Q363" i="1"/>
  <c r="AC363" i="1"/>
  <c r="N364" i="1"/>
  <c r="AL364" i="1" s="1"/>
  <c r="V361" i="1"/>
  <c r="AH361" i="1"/>
  <c r="T362" i="1"/>
  <c r="AF362" i="1"/>
  <c r="R363" i="1"/>
  <c r="AD363" i="1"/>
  <c r="U362" i="1"/>
  <c r="AG362" i="1"/>
  <c r="S363" i="1"/>
  <c r="AE363" i="1"/>
  <c r="X361" i="1"/>
  <c r="AJ361" i="1"/>
  <c r="V362" i="1"/>
  <c r="AH362" i="1"/>
  <c r="T363" i="1"/>
  <c r="AF363" i="1"/>
  <c r="L361" i="1"/>
  <c r="AM361" i="1" s="1"/>
  <c r="Y361" i="1"/>
  <c r="W362" i="1"/>
  <c r="U363" i="1"/>
  <c r="S352" i="1"/>
  <c r="AE352" i="1"/>
  <c r="Y353" i="1"/>
  <c r="AK353" i="1"/>
  <c r="S354" i="1"/>
  <c r="AE354" i="1"/>
  <c r="Y355" i="1"/>
  <c r="AK355" i="1"/>
  <c r="S356" i="1"/>
  <c r="AE356" i="1"/>
  <c r="Y357" i="1"/>
  <c r="AK357" i="1"/>
  <c r="S358" i="1"/>
  <c r="AE358" i="1"/>
  <c r="Y359" i="1"/>
  <c r="AK359" i="1"/>
  <c r="S360" i="1"/>
  <c r="AE360" i="1"/>
  <c r="T352" i="1"/>
  <c r="AF352" i="1"/>
  <c r="AL353" i="1"/>
  <c r="Z353" i="1"/>
  <c r="T354" i="1"/>
  <c r="AF354" i="1"/>
  <c r="AL355" i="1"/>
  <c r="Z355" i="1"/>
  <c r="T356" i="1"/>
  <c r="AF356" i="1"/>
  <c r="AL357" i="1"/>
  <c r="Z357" i="1"/>
  <c r="T358" i="1"/>
  <c r="AF358" i="1"/>
  <c r="AL359" i="1"/>
  <c r="Z359" i="1"/>
  <c r="T360" i="1"/>
  <c r="AF360" i="1"/>
  <c r="U352" i="1"/>
  <c r="AG352" i="1"/>
  <c r="O353" i="1"/>
  <c r="AA353" i="1"/>
  <c r="AO353" i="1"/>
  <c r="U354" i="1"/>
  <c r="AG354" i="1"/>
  <c r="O355" i="1"/>
  <c r="AA355" i="1"/>
  <c r="AO355" i="1"/>
  <c r="U356" i="1"/>
  <c r="AG356" i="1"/>
  <c r="O357" i="1"/>
  <c r="AA357" i="1"/>
  <c r="AO357" i="1"/>
  <c r="U358" i="1"/>
  <c r="AG358" i="1"/>
  <c r="O359" i="1"/>
  <c r="AA359" i="1"/>
  <c r="AO359" i="1"/>
  <c r="U360" i="1"/>
  <c r="AG360" i="1"/>
  <c r="V352" i="1"/>
  <c r="AH352" i="1"/>
  <c r="P353" i="1"/>
  <c r="AB353" i="1"/>
  <c r="AP353" i="1"/>
  <c r="V354" i="1"/>
  <c r="AH354" i="1"/>
  <c r="P355" i="1"/>
  <c r="AB355" i="1"/>
  <c r="AP355" i="1"/>
  <c r="V356" i="1"/>
  <c r="AH356" i="1"/>
  <c r="P357" i="1"/>
  <c r="AB357" i="1"/>
  <c r="AP357" i="1"/>
  <c r="V358" i="1"/>
  <c r="AH358" i="1"/>
  <c r="P359" i="1"/>
  <c r="AB359" i="1"/>
  <c r="AP359" i="1"/>
  <c r="V360" i="1"/>
  <c r="AH360" i="1"/>
  <c r="W352" i="1"/>
  <c r="AI352" i="1"/>
  <c r="Q353" i="1"/>
  <c r="AC353" i="1"/>
  <c r="W354" i="1"/>
  <c r="AI354" i="1"/>
  <c r="Q355" i="1"/>
  <c r="AC355" i="1"/>
  <c r="W356" i="1"/>
  <c r="AI356" i="1"/>
  <c r="Q357" i="1"/>
  <c r="AC357" i="1"/>
  <c r="W358" i="1"/>
  <c r="AI358" i="1"/>
  <c r="Q359" i="1"/>
  <c r="AC359" i="1"/>
  <c r="W360" i="1"/>
  <c r="AI360" i="1"/>
  <c r="X352" i="1"/>
  <c r="AJ352" i="1"/>
  <c r="R353" i="1"/>
  <c r="AD353" i="1"/>
  <c r="X354" i="1"/>
  <c r="AJ354" i="1"/>
  <c r="R355" i="1"/>
  <c r="AD355" i="1"/>
  <c r="X356" i="1"/>
  <c r="AJ356" i="1"/>
  <c r="R357" i="1"/>
  <c r="AD357" i="1"/>
  <c r="X358" i="1"/>
  <c r="AJ358" i="1"/>
  <c r="R359" i="1"/>
  <c r="AD359" i="1"/>
  <c r="X360" i="1"/>
  <c r="AJ360" i="1"/>
  <c r="Y352" i="1"/>
  <c r="AK352" i="1"/>
  <c r="S353" i="1"/>
  <c r="AE353" i="1"/>
  <c r="Y354" i="1"/>
  <c r="AK354" i="1"/>
  <c r="S355" i="1"/>
  <c r="AE355" i="1"/>
  <c r="Y356" i="1"/>
  <c r="AK356" i="1"/>
  <c r="S357" i="1"/>
  <c r="AE357" i="1"/>
  <c r="Y358" i="1"/>
  <c r="AK358" i="1"/>
  <c r="S359" i="1"/>
  <c r="AE359" i="1"/>
  <c r="Y360" i="1"/>
  <c r="AK360" i="1"/>
  <c r="AL352" i="1"/>
  <c r="Z352" i="1"/>
  <c r="T353" i="1"/>
  <c r="AF353" i="1"/>
  <c r="AL354" i="1"/>
  <c r="Z354" i="1"/>
  <c r="T355" i="1"/>
  <c r="AF355" i="1"/>
  <c r="AL356" i="1"/>
  <c r="Z356" i="1"/>
  <c r="T357" i="1"/>
  <c r="AF357" i="1"/>
  <c r="AL358" i="1"/>
  <c r="Z358" i="1"/>
  <c r="T359" i="1"/>
  <c r="AF359" i="1"/>
  <c r="AL360" i="1"/>
  <c r="Z360" i="1"/>
  <c r="O352" i="1"/>
  <c r="AA352" i="1"/>
  <c r="AO352" i="1"/>
  <c r="U353" i="1"/>
  <c r="AG353" i="1"/>
  <c r="O354" i="1"/>
  <c r="AA354" i="1"/>
  <c r="AO354" i="1"/>
  <c r="U355" i="1"/>
  <c r="AG355" i="1"/>
  <c r="O356" i="1"/>
  <c r="AA356" i="1"/>
  <c r="AO356" i="1"/>
  <c r="U357" i="1"/>
  <c r="AG357" i="1"/>
  <c r="O358" i="1"/>
  <c r="AA358" i="1"/>
  <c r="AO358" i="1"/>
  <c r="U359" i="1"/>
  <c r="AG359" i="1"/>
  <c r="O360" i="1"/>
  <c r="AA360" i="1"/>
  <c r="AO360" i="1"/>
  <c r="P352" i="1"/>
  <c r="AB352" i="1"/>
  <c r="AP352" i="1"/>
  <c r="V353" i="1"/>
  <c r="AH353" i="1"/>
  <c r="P354" i="1"/>
  <c r="AB354" i="1"/>
  <c r="AP354" i="1"/>
  <c r="V355" i="1"/>
  <c r="AH355" i="1"/>
  <c r="P356" i="1"/>
  <c r="AB356" i="1"/>
  <c r="AP356" i="1"/>
  <c r="V357" i="1"/>
  <c r="AH357" i="1"/>
  <c r="P358" i="1"/>
  <c r="AB358" i="1"/>
  <c r="AP358" i="1"/>
  <c r="V359" i="1"/>
  <c r="AH359" i="1"/>
  <c r="P360" i="1"/>
  <c r="AB360" i="1"/>
  <c r="AP360" i="1"/>
  <c r="Q352" i="1"/>
  <c r="AC352" i="1"/>
  <c r="W353" i="1"/>
  <c r="AI353" i="1"/>
  <c r="Q354" i="1"/>
  <c r="AC354" i="1"/>
  <c r="W355" i="1"/>
  <c r="AI355" i="1"/>
  <c r="Q356" i="1"/>
  <c r="AC356" i="1"/>
  <c r="W357" i="1"/>
  <c r="AI357" i="1"/>
  <c r="Q358" i="1"/>
  <c r="AC358" i="1"/>
  <c r="W359" i="1"/>
  <c r="AI359" i="1"/>
  <c r="Q360" i="1"/>
  <c r="AC360" i="1"/>
  <c r="R352" i="1"/>
  <c r="X353" i="1"/>
  <c r="R354" i="1"/>
  <c r="X355" i="1"/>
  <c r="R356" i="1"/>
  <c r="X357" i="1"/>
  <c r="R358" i="1"/>
  <c r="X359" i="1"/>
  <c r="R360" i="1"/>
  <c r="M349" i="1"/>
  <c r="AI349" i="1"/>
  <c r="L349" i="1"/>
  <c r="AM349" i="1" s="1"/>
  <c r="T344" i="1"/>
  <c r="AF344" i="1"/>
  <c r="AL347" i="1"/>
  <c r="Z347" i="1"/>
  <c r="T348" i="1"/>
  <c r="AF348" i="1"/>
  <c r="U344" i="1"/>
  <c r="AG344" i="1"/>
  <c r="O347" i="1"/>
  <c r="AA347" i="1"/>
  <c r="AO347" i="1"/>
  <c r="U348" i="1"/>
  <c r="AG348" i="1"/>
  <c r="V344" i="1"/>
  <c r="AH344" i="1"/>
  <c r="P347" i="1"/>
  <c r="AB347" i="1"/>
  <c r="AP347" i="1"/>
  <c r="V348" i="1"/>
  <c r="AH348" i="1"/>
  <c r="W344" i="1"/>
  <c r="AI344" i="1"/>
  <c r="Q347" i="1"/>
  <c r="AC347" i="1"/>
  <c r="W348" i="1"/>
  <c r="AI348" i="1"/>
  <c r="X344" i="1"/>
  <c r="AJ344" i="1"/>
  <c r="R347" i="1"/>
  <c r="AD347" i="1"/>
  <c r="X348" i="1"/>
  <c r="AJ348" i="1"/>
  <c r="Y344" i="1"/>
  <c r="AK344" i="1"/>
  <c r="Y348" i="1"/>
  <c r="AK348" i="1"/>
  <c r="AL344" i="1"/>
  <c r="Z344" i="1"/>
  <c r="T347" i="1"/>
  <c r="AF347" i="1"/>
  <c r="AL348" i="1"/>
  <c r="Z348" i="1"/>
  <c r="O344" i="1"/>
  <c r="AA344" i="1"/>
  <c r="AO344" i="1"/>
  <c r="U347" i="1"/>
  <c r="AG347" i="1"/>
  <c r="O348" i="1"/>
  <c r="AA348" i="1"/>
  <c r="AO348" i="1"/>
  <c r="P344" i="1"/>
  <c r="AB344" i="1"/>
  <c r="AP344" i="1"/>
  <c r="V347" i="1"/>
  <c r="AH347" i="1"/>
  <c r="P348" i="1"/>
  <c r="AB348" i="1"/>
  <c r="AP348" i="1"/>
  <c r="Q344" i="1"/>
  <c r="AC344" i="1"/>
  <c r="W347" i="1"/>
  <c r="AI347" i="1"/>
  <c r="Q348" i="1"/>
  <c r="AC348" i="1"/>
  <c r="R344" i="1"/>
  <c r="X347" i="1"/>
  <c r="R348" i="1"/>
  <c r="R339" i="1"/>
  <c r="X339" i="1"/>
  <c r="AJ339" i="1"/>
  <c r="F17" i="34"/>
  <c r="AL340" i="1" s="1"/>
  <c r="V339" i="1"/>
  <c r="AH339" i="1"/>
  <c r="W339" i="1"/>
  <c r="AI339" i="1"/>
  <c r="L339" i="1"/>
  <c r="Y339" i="1"/>
  <c r="AK339" i="1"/>
  <c r="M339" i="1"/>
  <c r="Z339" i="1"/>
  <c r="O339" i="1"/>
  <c r="AA339" i="1"/>
  <c r="P339" i="1"/>
  <c r="AB339" i="1"/>
  <c r="Q339" i="1"/>
  <c r="AC339" i="1"/>
  <c r="S339" i="1"/>
  <c r="AE339" i="1"/>
  <c r="T339" i="1"/>
  <c r="AF339" i="1"/>
  <c r="U339" i="1"/>
  <c r="AD214" i="1"/>
  <c r="AE214" i="1"/>
  <c r="Z215" i="1"/>
  <c r="AG215" i="1"/>
  <c r="AD215" i="1"/>
  <c r="AC215" i="1"/>
  <c r="AB215" i="1"/>
  <c r="AA215" i="1"/>
  <c r="U215" i="1"/>
  <c r="R215" i="1"/>
  <c r="Q215" i="1"/>
  <c r="P215" i="1"/>
  <c r="O215" i="1"/>
  <c r="U212" i="1"/>
  <c r="P216" i="1"/>
  <c r="L215" i="1"/>
  <c r="AM215" i="1" s="1"/>
  <c r="AG212" i="1"/>
  <c r="Q216" i="1"/>
  <c r="W217" i="1"/>
  <c r="S213" i="1"/>
  <c r="S216" i="1"/>
  <c r="X217" i="1"/>
  <c r="AK216" i="1"/>
  <c r="T213" i="1"/>
  <c r="T216" i="1"/>
  <c r="Y217" i="1"/>
  <c r="AE213" i="1"/>
  <c r="Y216" i="1"/>
  <c r="AI217" i="1"/>
  <c r="AF213" i="1"/>
  <c r="Z216" i="1"/>
  <c r="AJ217" i="1"/>
  <c r="Q214" i="1"/>
  <c r="AA216" i="1"/>
  <c r="AK217" i="1"/>
  <c r="R214" i="1"/>
  <c r="AB216" i="1"/>
  <c r="K17" i="17"/>
  <c r="S214" i="1"/>
  <c r="AC216" i="1"/>
  <c r="AF216" i="1"/>
  <c r="O216" i="1"/>
  <c r="AC214" i="1"/>
  <c r="AE216" i="1"/>
  <c r="V203" i="1"/>
  <c r="AD189" i="1"/>
  <c r="Q191" i="1"/>
  <c r="O193" i="1"/>
  <c r="O189" i="1"/>
  <c r="AC191" i="1"/>
  <c r="M197" i="1"/>
  <c r="L190" i="1"/>
  <c r="R189" i="1"/>
  <c r="M192" i="1"/>
  <c r="L191" i="1"/>
  <c r="S189" i="1"/>
  <c r="AE189" i="1"/>
  <c r="AA193" i="1"/>
  <c r="L194" i="1"/>
  <c r="L195" i="1"/>
  <c r="M186" i="1"/>
  <c r="Q190" i="1"/>
  <c r="Z194" i="1"/>
  <c r="M187" i="1"/>
  <c r="R190" i="1"/>
  <c r="M188" i="1"/>
  <c r="AN188" i="1" s="1"/>
  <c r="AC190" i="1"/>
  <c r="L21" i="16"/>
  <c r="T188" i="1"/>
  <c r="AD190" i="1"/>
  <c r="Y195" i="1"/>
  <c r="AF188" i="1"/>
  <c r="AK195" i="1"/>
  <c r="U188" i="1"/>
  <c r="AG188" i="1"/>
  <c r="T189" i="1"/>
  <c r="AF189" i="1"/>
  <c r="S190" i="1"/>
  <c r="AE190" i="1"/>
  <c r="R191" i="1"/>
  <c r="AD191" i="1"/>
  <c r="Q192" i="1"/>
  <c r="AC192" i="1"/>
  <c r="P193" i="1"/>
  <c r="AB193" i="1"/>
  <c r="O194" i="1"/>
  <c r="AA194" i="1"/>
  <c r="Z195" i="1"/>
  <c r="V188" i="1"/>
  <c r="AH188" i="1"/>
  <c r="U189" i="1"/>
  <c r="AG189" i="1"/>
  <c r="T190" i="1"/>
  <c r="AF190" i="1"/>
  <c r="S191" i="1"/>
  <c r="AE191" i="1"/>
  <c r="R192" i="1"/>
  <c r="AD192" i="1"/>
  <c r="Q193" i="1"/>
  <c r="AC193" i="1"/>
  <c r="P194" i="1"/>
  <c r="AB194" i="1"/>
  <c r="O195" i="1"/>
  <c r="AA195" i="1"/>
  <c r="P192" i="1"/>
  <c r="W188" i="1"/>
  <c r="AI188" i="1"/>
  <c r="V189" i="1"/>
  <c r="AH189" i="1"/>
  <c r="U190" i="1"/>
  <c r="AG190" i="1"/>
  <c r="T191" i="1"/>
  <c r="AF191" i="1"/>
  <c r="S192" i="1"/>
  <c r="AE192" i="1"/>
  <c r="R193" i="1"/>
  <c r="AD193" i="1"/>
  <c r="Q194" i="1"/>
  <c r="AC194" i="1"/>
  <c r="P195" i="1"/>
  <c r="AB195" i="1"/>
  <c r="X188" i="1"/>
  <c r="AJ188" i="1"/>
  <c r="W189" i="1"/>
  <c r="AI189" i="1"/>
  <c r="V190" i="1"/>
  <c r="AH190" i="1"/>
  <c r="U191" i="1"/>
  <c r="AG191" i="1"/>
  <c r="T192" i="1"/>
  <c r="AF192" i="1"/>
  <c r="S193" i="1"/>
  <c r="AE193" i="1"/>
  <c r="R194" i="1"/>
  <c r="AD194" i="1"/>
  <c r="Q195" i="1"/>
  <c r="AC195" i="1"/>
  <c r="Y188" i="1"/>
  <c r="AK188" i="1"/>
  <c r="X189" i="1"/>
  <c r="AJ189" i="1"/>
  <c r="W190" i="1"/>
  <c r="AI190" i="1"/>
  <c r="V191" i="1"/>
  <c r="AH191" i="1"/>
  <c r="U192" i="1"/>
  <c r="AG192" i="1"/>
  <c r="T193" i="1"/>
  <c r="AF193" i="1"/>
  <c r="S194" i="1"/>
  <c r="AE194" i="1"/>
  <c r="R195" i="1"/>
  <c r="AD195" i="1"/>
  <c r="Z188" i="1"/>
  <c r="Y189" i="1"/>
  <c r="AK189" i="1"/>
  <c r="X190" i="1"/>
  <c r="AJ190" i="1"/>
  <c r="W191" i="1"/>
  <c r="AI191" i="1"/>
  <c r="V192" i="1"/>
  <c r="AH192" i="1"/>
  <c r="U193" i="1"/>
  <c r="AG193" i="1"/>
  <c r="T194" i="1"/>
  <c r="AF194" i="1"/>
  <c r="S195" i="1"/>
  <c r="AE195" i="1"/>
  <c r="O188" i="1"/>
  <c r="AA188" i="1"/>
  <c r="Z189" i="1"/>
  <c r="Y190" i="1"/>
  <c r="AK190" i="1"/>
  <c r="X191" i="1"/>
  <c r="AJ191" i="1"/>
  <c r="W192" i="1"/>
  <c r="AI192" i="1"/>
  <c r="V193" i="1"/>
  <c r="AH193" i="1"/>
  <c r="U194" i="1"/>
  <c r="AG194" i="1"/>
  <c r="T195" i="1"/>
  <c r="AF195" i="1"/>
  <c r="P188" i="1"/>
  <c r="AB188" i="1"/>
  <c r="AA189" i="1"/>
  <c r="Z190" i="1"/>
  <c r="Y191" i="1"/>
  <c r="AK191" i="1"/>
  <c r="X192" i="1"/>
  <c r="AJ192" i="1"/>
  <c r="W193" i="1"/>
  <c r="AI193" i="1"/>
  <c r="V194" i="1"/>
  <c r="AH194" i="1"/>
  <c r="U195" i="1"/>
  <c r="AG195" i="1"/>
  <c r="Q188" i="1"/>
  <c r="AC188" i="1"/>
  <c r="P189" i="1"/>
  <c r="AB189" i="1"/>
  <c r="O190" i="1"/>
  <c r="AA190" i="1"/>
  <c r="Z191" i="1"/>
  <c r="Y192" i="1"/>
  <c r="AK192" i="1"/>
  <c r="X193" i="1"/>
  <c r="AJ193" i="1"/>
  <c r="W194" i="1"/>
  <c r="AI194" i="1"/>
  <c r="V195" i="1"/>
  <c r="AH195" i="1"/>
  <c r="R188" i="1"/>
  <c r="AD188" i="1"/>
  <c r="Q189" i="1"/>
  <c r="P190" i="1"/>
  <c r="O191" i="1"/>
  <c r="AA191" i="1"/>
  <c r="Z192" i="1"/>
  <c r="Y193" i="1"/>
  <c r="AK193" i="1"/>
  <c r="X194" i="1"/>
  <c r="AJ194" i="1"/>
  <c r="W195" i="1"/>
  <c r="AI195" i="1"/>
  <c r="AB192" i="1"/>
  <c r="S188" i="1"/>
  <c r="P191" i="1"/>
  <c r="O192" i="1"/>
  <c r="Y194" i="1"/>
  <c r="X195" i="1"/>
  <c r="I17" i="18"/>
  <c r="AF180" i="1" s="1"/>
  <c r="J17" i="18"/>
  <c r="AF181" i="1" s="1"/>
  <c r="K17" i="18"/>
  <c r="AD182" i="1" s="1"/>
  <c r="F17" i="18"/>
  <c r="AB177" i="1" s="1"/>
  <c r="L180" i="1"/>
  <c r="AM180" i="1" s="1"/>
  <c r="L181" i="1"/>
  <c r="AM181" i="1" s="1"/>
  <c r="L182" i="1"/>
  <c r="AM182" i="1" s="1"/>
  <c r="L176" i="1"/>
  <c r="AM176" i="1" s="1"/>
  <c r="AK176" i="1"/>
  <c r="M59" i="1"/>
  <c r="AN59" i="1" s="1"/>
  <c r="L59" i="1"/>
  <c r="AM59" i="1" s="1"/>
  <c r="AP59" i="1" s="1"/>
  <c r="L47" i="1"/>
  <c r="AM47" i="1" s="1"/>
  <c r="AP47" i="1" s="1"/>
  <c r="M47" i="1"/>
  <c r="AN47" i="1" s="1"/>
  <c r="AK46" i="1"/>
  <c r="L35" i="1"/>
  <c r="AM35" i="1" s="1"/>
  <c r="AP35" i="1" s="1"/>
  <c r="M41" i="4"/>
  <c r="O41" i="4" s="1"/>
  <c r="J16" i="10"/>
  <c r="J30" i="10" s="1"/>
  <c r="J16" i="11"/>
  <c r="J30" i="11" s="1"/>
  <c r="J16" i="12"/>
  <c r="J30" i="12" s="1"/>
  <c r="K16" i="10"/>
  <c r="K30" i="10" s="1"/>
  <c r="K16" i="11"/>
  <c r="K30" i="11" s="1"/>
  <c r="K16" i="12"/>
  <c r="K30" i="12" s="1"/>
  <c r="L16" i="10"/>
  <c r="L16" i="11"/>
  <c r="L30" i="11" s="1"/>
  <c r="L16" i="12"/>
  <c r="L30" i="12" s="1"/>
  <c r="M16" i="10"/>
  <c r="M30" i="10" s="1"/>
  <c r="M16" i="11"/>
  <c r="M30" i="11" s="1"/>
  <c r="M16" i="12"/>
  <c r="M30" i="12" s="1"/>
  <c r="N16" i="10"/>
  <c r="N30" i="10" s="1"/>
  <c r="N16" i="12"/>
  <c r="N30" i="12" s="1"/>
  <c r="C16" i="10"/>
  <c r="C30" i="10" s="1"/>
  <c r="C16" i="11"/>
  <c r="C30" i="11" s="1"/>
  <c r="C16" i="12"/>
  <c r="C30" i="12" s="1"/>
  <c r="D16" i="10"/>
  <c r="D30" i="10" s="1"/>
  <c r="D16" i="11"/>
  <c r="D30" i="11" s="1"/>
  <c r="D16" i="12"/>
  <c r="D30" i="12" s="1"/>
  <c r="E16" i="10"/>
  <c r="E16" i="11"/>
  <c r="E30" i="11" s="1"/>
  <c r="E16" i="12"/>
  <c r="E30" i="12" s="1"/>
  <c r="F16" i="10"/>
  <c r="F16" i="11"/>
  <c r="F30" i="11" s="1"/>
  <c r="F16" i="12"/>
  <c r="F30" i="12" s="1"/>
  <c r="G16" i="10"/>
  <c r="D39" i="1" s="1"/>
  <c r="G16" i="11"/>
  <c r="G30" i="11" s="1"/>
  <c r="G16" i="12"/>
  <c r="D63" i="1" s="1"/>
  <c r="H16" i="11"/>
  <c r="H30" i="11" s="1"/>
  <c r="M264" i="4"/>
  <c r="O264" i="4" s="1"/>
  <c r="N1100" i="4"/>
  <c r="P1100" i="4" s="1"/>
  <c r="M349" i="4"/>
  <c r="O349" i="4" s="1"/>
  <c r="M518" i="4"/>
  <c r="O518" i="4" s="1"/>
  <c r="M1008" i="4"/>
  <c r="O1008" i="4" s="1"/>
  <c r="N151" i="4"/>
  <c r="P151" i="4" s="1"/>
  <c r="M199" i="4"/>
  <c r="O199" i="4" s="1"/>
  <c r="M768" i="4"/>
  <c r="O768" i="4" s="1"/>
  <c r="M970" i="4"/>
  <c r="O970" i="4" s="1"/>
  <c r="N1088" i="4"/>
  <c r="P1088" i="4" s="1"/>
  <c r="N163" i="4"/>
  <c r="P163" i="4" s="1"/>
  <c r="M708" i="4"/>
  <c r="O708" i="4" s="1"/>
  <c r="M996" i="4"/>
  <c r="O996" i="4" s="1"/>
  <c r="M575" i="4"/>
  <c r="O575" i="4" s="1"/>
  <c r="M361" i="4"/>
  <c r="O361" i="4" s="1"/>
  <c r="N539" i="4"/>
  <c r="P539" i="4" s="1"/>
  <c r="M607" i="4"/>
  <c r="O607" i="4" s="1"/>
  <c r="M616" i="4"/>
  <c r="O616" i="4" s="1"/>
  <c r="N1124" i="4"/>
  <c r="P1124" i="4" s="1"/>
  <c r="M276" i="4"/>
  <c r="O276" i="4" s="1"/>
  <c r="N352" i="4"/>
  <c r="P352" i="4" s="1"/>
  <c r="M696" i="4"/>
  <c r="O696" i="4" s="1"/>
  <c r="M717" i="4"/>
  <c r="O717" i="4" s="1"/>
  <c r="M886" i="4"/>
  <c r="O886" i="4" s="1"/>
  <c r="M895" i="4"/>
  <c r="O895" i="4" s="1"/>
  <c r="N667" i="4"/>
  <c r="P667" i="4" s="1"/>
  <c r="M1032" i="4"/>
  <c r="O1032" i="4" s="1"/>
  <c r="M373" i="4"/>
  <c r="O373" i="4" s="1"/>
  <c r="M465" i="4"/>
  <c r="O465" i="4" s="1"/>
  <c r="M530" i="4"/>
  <c r="O530" i="4" s="1"/>
  <c r="N453" i="4"/>
  <c r="P453" i="4" s="1"/>
  <c r="M777" i="4"/>
  <c r="O777" i="4" s="1"/>
  <c r="M705" i="4"/>
  <c r="O705" i="4" s="1"/>
  <c r="M910" i="4"/>
  <c r="O910" i="4" s="1"/>
  <c r="M604" i="4"/>
  <c r="O604" i="4" s="1"/>
  <c r="M228" i="4"/>
  <c r="O228" i="4" s="1"/>
  <c r="M821" i="4"/>
  <c r="O821" i="4" s="1"/>
  <c r="M188" i="4"/>
  <c r="O188" i="4" s="1"/>
  <c r="M1077" i="4"/>
  <c r="O1077" i="4" s="1"/>
  <c r="N140" i="4"/>
  <c r="P140" i="4" s="1"/>
  <c r="N253" i="4"/>
  <c r="P253" i="4" s="1"/>
  <c r="AM71" i="1"/>
  <c r="N1113" i="4"/>
  <c r="P1113" i="4" s="1"/>
  <c r="M200" i="4"/>
  <c r="O200" i="4" s="1"/>
  <c r="M265" i="4"/>
  <c r="O265" i="4" s="1"/>
  <c r="M164" i="4"/>
  <c r="O164" i="4" s="1"/>
  <c r="M241" i="4"/>
  <c r="O241" i="4" s="1"/>
  <c r="N251" i="4"/>
  <c r="P251" i="4" s="1"/>
  <c r="M476" i="4"/>
  <c r="O476" i="4" s="1"/>
  <c r="N618" i="4"/>
  <c r="P618" i="4" s="1"/>
  <c r="N139" i="4"/>
  <c r="P139" i="4" s="1"/>
  <c r="M1000" i="4"/>
  <c r="O1000" i="4" s="1"/>
  <c r="AP83" i="1"/>
  <c r="AP95" i="1"/>
  <c r="AP107" i="1"/>
  <c r="AP119" i="1"/>
  <c r="AP131" i="1"/>
  <c r="AP143" i="1"/>
  <c r="AP155" i="1"/>
  <c r="M166" i="4"/>
  <c r="O166" i="4" s="1"/>
  <c r="M190" i="4"/>
  <c r="O190" i="4" s="1"/>
  <c r="M257" i="4"/>
  <c r="O257" i="4" s="1"/>
  <c r="M367" i="4"/>
  <c r="O367" i="4" s="1"/>
  <c r="M391" i="4"/>
  <c r="O391" i="4" s="1"/>
  <c r="M353" i="4"/>
  <c r="O353" i="4" s="1"/>
  <c r="M343" i="4"/>
  <c r="O343" i="4" s="1"/>
  <c r="N655" i="4"/>
  <c r="P655" i="4" s="1"/>
  <c r="M643" i="4"/>
  <c r="O643" i="4" s="1"/>
  <c r="N960" i="4"/>
  <c r="P960" i="4" s="1"/>
  <c r="M912" i="4"/>
  <c r="O912" i="4" s="1"/>
  <c r="M1133" i="4"/>
  <c r="O1133" i="4" s="1"/>
  <c r="M1157" i="4"/>
  <c r="O1157" i="4" s="1"/>
  <c r="N574" i="4"/>
  <c r="P574" i="4" s="1"/>
  <c r="N360" i="4"/>
  <c r="P360" i="4" s="1"/>
  <c r="M225" i="4"/>
  <c r="O225" i="4" s="1"/>
  <c r="M1108" i="4"/>
  <c r="O1108" i="4" s="1"/>
  <c r="M237" i="4"/>
  <c r="O237" i="4" s="1"/>
  <c r="M526" i="4"/>
  <c r="O526" i="4" s="1"/>
  <c r="M704" i="4"/>
  <c r="O704" i="4" s="1"/>
  <c r="M716" i="4"/>
  <c r="O716" i="4" s="1"/>
  <c r="M906" i="4"/>
  <c r="O906" i="4" s="1"/>
  <c r="M384" i="4"/>
  <c r="O384" i="4" s="1"/>
  <c r="M1096" i="4"/>
  <c r="O1096" i="4" s="1"/>
  <c r="N586" i="4"/>
  <c r="P586" i="4" s="1"/>
  <c r="M894" i="4"/>
  <c r="O894" i="4" s="1"/>
  <c r="M1084" i="4"/>
  <c r="O1084" i="4" s="1"/>
  <c r="M372" i="4"/>
  <c r="O372" i="4" s="1"/>
  <c r="M1144" i="4"/>
  <c r="O1144" i="4" s="1"/>
  <c r="M995" i="4"/>
  <c r="O995" i="4" s="1"/>
  <c r="M1007" i="4"/>
  <c r="O1007" i="4" s="1"/>
  <c r="N1031" i="4"/>
  <c r="P1031" i="4" s="1"/>
  <c r="M890" i="4"/>
  <c r="O890" i="4" s="1"/>
  <c r="M270" i="4"/>
  <c r="O270" i="4" s="1"/>
  <c r="M445" i="4"/>
  <c r="O445" i="4" s="1"/>
  <c r="M659" i="4"/>
  <c r="O659" i="4" s="1"/>
  <c r="M380" i="4"/>
  <c r="O380" i="4" s="1"/>
  <c r="M145" i="4"/>
  <c r="O145" i="4" s="1"/>
  <c r="M700" i="4"/>
  <c r="O700" i="4" s="1"/>
  <c r="M193" i="4"/>
  <c r="O193" i="4" s="1"/>
  <c r="M1080" i="4"/>
  <c r="O1080" i="4" s="1"/>
  <c r="M1092" i="4"/>
  <c r="O1092" i="4" s="1"/>
  <c r="M258" i="4"/>
  <c r="O258" i="4" s="1"/>
  <c r="N368" i="4"/>
  <c r="P368" i="4" s="1"/>
  <c r="M534" i="4"/>
  <c r="O534" i="4" s="1"/>
  <c r="M1140" i="4"/>
  <c r="O1140" i="4" s="1"/>
  <c r="M1104" i="4"/>
  <c r="O1104" i="4" s="1"/>
  <c r="M1116" i="4"/>
  <c r="O1116" i="4" s="1"/>
  <c r="M712" i="4"/>
  <c r="O712" i="4" s="1"/>
  <c r="M991" i="4"/>
  <c r="O991" i="4" s="1"/>
  <c r="M1039" i="4"/>
  <c r="O1039" i="4" s="1"/>
  <c r="M234" i="4"/>
  <c r="O234" i="4" s="1"/>
  <c r="M481" i="4"/>
  <c r="O481" i="4" s="1"/>
  <c r="M522" i="4"/>
  <c r="O522" i="4" s="1"/>
  <c r="M623" i="4"/>
  <c r="O623" i="4" s="1"/>
  <c r="M647" i="4"/>
  <c r="O647" i="4" s="1"/>
  <c r="M671" i="4"/>
  <c r="O671" i="4" s="1"/>
  <c r="M1164" i="4"/>
  <c r="O1164" i="4" s="1"/>
  <c r="M724" i="4"/>
  <c r="O724" i="4" s="1"/>
  <c r="M1003" i="4"/>
  <c r="O1003" i="4" s="1"/>
  <c r="M1027" i="4"/>
  <c r="O1027" i="4" s="1"/>
  <c r="M157" i="4"/>
  <c r="O157" i="4" s="1"/>
  <c r="M246" i="4"/>
  <c r="O246" i="4" s="1"/>
  <c r="M611" i="4"/>
  <c r="O611" i="4" s="1"/>
  <c r="M1015" i="4"/>
  <c r="O1015" i="4" s="1"/>
  <c r="M1152" i="4"/>
  <c r="O1152" i="4" s="1"/>
  <c r="M469" i="4"/>
  <c r="O469" i="4" s="1"/>
  <c r="M546" i="4"/>
  <c r="O546" i="4" s="1"/>
  <c r="M1128" i="4"/>
  <c r="O1128" i="4" s="1"/>
  <c r="N356" i="4"/>
  <c r="P356" i="4" s="1"/>
  <c r="M457" i="4"/>
  <c r="O457" i="4" s="1"/>
  <c r="M914" i="4"/>
  <c r="O914" i="4" s="1"/>
  <c r="M992" i="4"/>
  <c r="O992" i="4" s="1"/>
  <c r="M600" i="4"/>
  <c r="O600" i="4" s="1"/>
  <c r="M612" i="4"/>
  <c r="O612" i="4" s="1"/>
  <c r="N235" i="4"/>
  <c r="P235" i="4" s="1"/>
  <c r="M1004" i="4"/>
  <c r="O1004" i="4" s="1"/>
  <c r="M523" i="4"/>
  <c r="O523" i="4" s="1"/>
  <c r="M1078" i="4"/>
  <c r="O1078" i="4" s="1"/>
  <c r="N167" i="4"/>
  <c r="P167" i="4" s="1"/>
  <c r="M454" i="4"/>
  <c r="O454" i="4" s="1"/>
  <c r="N608" i="4"/>
  <c r="P608" i="4" s="1"/>
  <c r="M191" i="4"/>
  <c r="O191" i="4" s="1"/>
  <c r="N390" i="4"/>
  <c r="P390" i="4" s="1"/>
  <c r="M155" i="4"/>
  <c r="O155" i="4" s="1"/>
  <c r="M478" i="4"/>
  <c r="O478" i="4" s="1"/>
  <c r="M1001" i="4"/>
  <c r="O1001" i="4" s="1"/>
  <c r="N669" i="4"/>
  <c r="P669" i="4" s="1"/>
  <c r="M822" i="4"/>
  <c r="O822" i="4" s="1"/>
  <c r="M168" i="4"/>
  <c r="O168" i="4" s="1"/>
  <c r="M455" i="4"/>
  <c r="O455" i="4" s="1"/>
  <c r="M466" i="4"/>
  <c r="O466" i="4" s="1"/>
  <c r="M609" i="4"/>
  <c r="O609" i="4" s="1"/>
  <c r="M192" i="4"/>
  <c r="O192" i="4" s="1"/>
  <c r="M267" i="4"/>
  <c r="O267" i="4" s="1"/>
  <c r="M1089" i="4"/>
  <c r="O1089" i="4" s="1"/>
  <c r="M479" i="4"/>
  <c r="O479" i="4" s="1"/>
  <c r="M620" i="4"/>
  <c r="O620" i="4" s="1"/>
  <c r="M835" i="4"/>
  <c r="O835" i="4" s="1"/>
  <c r="N378" i="4"/>
  <c r="P378" i="4" s="1"/>
  <c r="M770" i="4"/>
  <c r="O770" i="4" s="1"/>
  <c r="M810" i="4"/>
  <c r="O810" i="4" s="1"/>
  <c r="M823" i="4"/>
  <c r="O823" i="4" s="1"/>
  <c r="M1150" i="4"/>
  <c r="O1150" i="4" s="1"/>
  <c r="N1161" i="4"/>
  <c r="P1161" i="4" s="1"/>
  <c r="M143" i="4"/>
  <c r="O143" i="4" s="1"/>
  <c r="M156" i="4"/>
  <c r="O156" i="4" s="1"/>
  <c r="M467" i="4"/>
  <c r="O467" i="4" s="1"/>
  <c r="M443" i="4"/>
  <c r="O443" i="4" s="1"/>
  <c r="M1090" i="4"/>
  <c r="O1090" i="4" s="1"/>
  <c r="M1162" i="4"/>
  <c r="O1162" i="4" s="1"/>
  <c r="N1012" i="4"/>
  <c r="P1012" i="4" s="1"/>
  <c r="N681" i="4"/>
  <c r="P681" i="4" s="1"/>
  <c r="M811" i="4"/>
  <c r="O811" i="4" s="1"/>
  <c r="M621" i="4"/>
  <c r="O621" i="4" s="1"/>
  <c r="M887" i="4"/>
  <c r="O887" i="4" s="1"/>
  <c r="M989" i="4"/>
  <c r="O989" i="4" s="1"/>
  <c r="M1137" i="4"/>
  <c r="O1137" i="4" s="1"/>
  <c r="M1149" i="4"/>
  <c r="O1149" i="4" s="1"/>
  <c r="N657" i="4"/>
  <c r="P657" i="4" s="1"/>
  <c r="M959" i="4"/>
  <c r="O959" i="4" s="1"/>
  <c r="M1101" i="4"/>
  <c r="O1101" i="4" s="1"/>
  <c r="M144" i="4"/>
  <c r="O144" i="4" s="1"/>
  <c r="M899" i="4"/>
  <c r="O899" i="4" s="1"/>
  <c r="N1013" i="4"/>
  <c r="P1013" i="4" s="1"/>
  <c r="M847" i="4"/>
  <c r="O847" i="4" s="1"/>
  <c r="M911" i="4"/>
  <c r="O911" i="4" s="1"/>
  <c r="M1125" i="4"/>
  <c r="O1125" i="4" s="1"/>
  <c r="N341" i="4"/>
  <c r="P341" i="4" s="1"/>
  <c r="M183" i="4"/>
  <c r="O183" i="4" s="1"/>
  <c r="M184" i="4"/>
  <c r="O184" i="4" s="1"/>
  <c r="M187" i="4"/>
  <c r="O187" i="4" s="1"/>
  <c r="N147" i="4"/>
  <c r="P147" i="4" s="1"/>
  <c r="M154" i="4"/>
  <c r="O154" i="4" s="1"/>
  <c r="N159" i="4"/>
  <c r="P159" i="4" s="1"/>
  <c r="M148" i="4"/>
  <c r="O148" i="4" s="1"/>
  <c r="M195" i="4"/>
  <c r="O195" i="4" s="1"/>
  <c r="M249" i="4"/>
  <c r="O249" i="4" s="1"/>
  <c r="N259" i="4"/>
  <c r="P259" i="4" s="1"/>
  <c r="M273" i="4"/>
  <c r="O273" i="4" s="1"/>
  <c r="M250" i="4"/>
  <c r="O250" i="4" s="1"/>
  <c r="M261" i="4"/>
  <c r="O261" i="4" s="1"/>
  <c r="M263" i="4"/>
  <c r="O263" i="4" s="1"/>
  <c r="M272" i="4"/>
  <c r="O272" i="4" s="1"/>
  <c r="M274" i="4"/>
  <c r="O274" i="4" s="1"/>
  <c r="N247" i="4"/>
  <c r="P247" i="4" s="1"/>
  <c r="M345" i="4"/>
  <c r="O345" i="4" s="1"/>
  <c r="M357" i="4"/>
  <c r="O357" i="4" s="1"/>
  <c r="N347" i="4"/>
  <c r="P347" i="4" s="1"/>
  <c r="M359" i="4"/>
  <c r="O359" i="4" s="1"/>
  <c r="N376" i="4"/>
  <c r="P376" i="4" s="1"/>
  <c r="M369" i="4"/>
  <c r="O369" i="4" s="1"/>
  <c r="M382" i="4"/>
  <c r="O382" i="4" s="1"/>
  <c r="M365" i="4"/>
  <c r="O365" i="4" s="1"/>
  <c r="M371" i="4"/>
  <c r="O371" i="4" s="1"/>
  <c r="M348" i="4"/>
  <c r="O348" i="4" s="1"/>
  <c r="N364" i="4"/>
  <c r="P364" i="4" s="1"/>
  <c r="M383" i="4"/>
  <c r="O383" i="4" s="1"/>
  <c r="M461" i="4"/>
  <c r="O461" i="4" s="1"/>
  <c r="M472" i="4"/>
  <c r="O472" i="4" s="1"/>
  <c r="M486" i="4"/>
  <c r="O486" i="4" s="1"/>
  <c r="M449" i="4"/>
  <c r="O449" i="4" s="1"/>
  <c r="M474" i="4"/>
  <c r="O474" i="4" s="1"/>
  <c r="M484" i="4"/>
  <c r="O484" i="4" s="1"/>
  <c r="M488" i="4"/>
  <c r="O488" i="4" s="1"/>
  <c r="M577" i="4"/>
  <c r="O577" i="4" s="1"/>
  <c r="M538" i="4"/>
  <c r="O538" i="4" s="1"/>
  <c r="M583" i="4"/>
  <c r="O583" i="4" s="1"/>
  <c r="M535" i="4"/>
  <c r="O535" i="4" s="1"/>
  <c r="N547" i="4"/>
  <c r="P547" i="4" s="1"/>
  <c r="M536" i="4"/>
  <c r="O536" i="4" s="1"/>
  <c r="M576" i="4"/>
  <c r="O576" i="4" s="1"/>
  <c r="M571" i="4"/>
  <c r="O571" i="4" s="1"/>
  <c r="M660" i="4"/>
  <c r="O660" i="4" s="1"/>
  <c r="M678" i="4"/>
  <c r="O678" i="4" s="1"/>
  <c r="M648" i="4"/>
  <c r="O648" i="4" s="1"/>
  <c r="M624" i="4"/>
  <c r="O624" i="4" s="1"/>
  <c r="N630" i="4"/>
  <c r="P630" i="4" s="1"/>
  <c r="N672" i="4"/>
  <c r="P672" i="4" s="1"/>
  <c r="M666" i="4"/>
  <c r="O666" i="4" s="1"/>
  <c r="M679" i="4"/>
  <c r="O679" i="4" s="1"/>
  <c r="M762" i="4"/>
  <c r="O762" i="4" s="1"/>
  <c r="N773" i="4"/>
  <c r="P773" i="4" s="1"/>
  <c r="M764" i="4"/>
  <c r="O764" i="4" s="1"/>
  <c r="M774" i="4"/>
  <c r="O774" i="4" s="1"/>
  <c r="N761" i="4"/>
  <c r="P761" i="4" s="1"/>
  <c r="M765" i="4"/>
  <c r="O765" i="4" s="1"/>
  <c r="M776" i="4"/>
  <c r="O776" i="4" s="1"/>
  <c r="M830" i="4"/>
  <c r="O830" i="4" s="1"/>
  <c r="M842" i="4"/>
  <c r="O842" i="4" s="1"/>
  <c r="M854" i="4"/>
  <c r="O854" i="4" s="1"/>
  <c r="N838" i="4"/>
  <c r="P838" i="4" s="1"/>
  <c r="N850" i="4"/>
  <c r="P850" i="4" s="1"/>
  <c r="M816" i="4"/>
  <c r="O816" i="4" s="1"/>
  <c r="M827" i="4"/>
  <c r="O827" i="4" s="1"/>
  <c r="M834" i="4"/>
  <c r="O834" i="4" s="1"/>
  <c r="M839" i="4"/>
  <c r="O839" i="4" s="1"/>
  <c r="M846" i="4"/>
  <c r="O846" i="4" s="1"/>
  <c r="M851" i="4"/>
  <c r="O851" i="4" s="1"/>
  <c r="N952" i="4"/>
  <c r="P952" i="4" s="1"/>
  <c r="M953" i="4"/>
  <c r="O953" i="4" s="1"/>
  <c r="M964" i="4"/>
  <c r="O964" i="4" s="1"/>
  <c r="M954" i="4"/>
  <c r="O954" i="4" s="1"/>
  <c r="N965" i="4"/>
  <c r="P965" i="4" s="1"/>
  <c r="M955" i="4"/>
  <c r="O955" i="4" s="1"/>
  <c r="M966" i="4"/>
  <c r="O966" i="4" s="1"/>
  <c r="M1041" i="4"/>
  <c r="O1041" i="4" s="1"/>
  <c r="M1042" i="4"/>
  <c r="O1042" i="4" s="1"/>
  <c r="M1019" i="4"/>
  <c r="O1019" i="4" s="1"/>
  <c r="M1028" i="4"/>
  <c r="O1028" i="4" s="1"/>
  <c r="M1029" i="4"/>
  <c r="O1029" i="4" s="1"/>
  <c r="N1043" i="4"/>
  <c r="P1043" i="4" s="1"/>
  <c r="M1016" i="4"/>
  <c r="O1016" i="4" s="1"/>
  <c r="M1044" i="4"/>
  <c r="O1044" i="4" s="1"/>
  <c r="M1030" i="4"/>
  <c r="O1030" i="4" s="1"/>
  <c r="M1017" i="4"/>
  <c r="O1017" i="4" s="1"/>
  <c r="M1046" i="4"/>
  <c r="O1046" i="4" s="1"/>
  <c r="N1118" i="4"/>
  <c r="P1118" i="4" s="1"/>
  <c r="M1145" i="4"/>
  <c r="O1145" i="4" s="1"/>
  <c r="M1120" i="4"/>
  <c r="O1120" i="4" s="1"/>
  <c r="M1135" i="4"/>
  <c r="O1135" i="4" s="1"/>
  <c r="N1112" i="4"/>
  <c r="P1112" i="4" s="1"/>
  <c r="M1121" i="4"/>
  <c r="O1121" i="4" s="1"/>
  <c r="M1136" i="4"/>
  <c r="O1136" i="4" s="1"/>
  <c r="M1132" i="4"/>
  <c r="O1132" i="4" s="1"/>
  <c r="M1147" i="4"/>
  <c r="O1147" i="4" s="1"/>
  <c r="N1155" i="4"/>
  <c r="P1155" i="4" s="1"/>
  <c r="M1129" i="4"/>
  <c r="O1129" i="4" s="1"/>
  <c r="M1141" i="4"/>
  <c r="O1141" i="4" s="1"/>
  <c r="M1085" i="4"/>
  <c r="O1085" i="4" s="1"/>
  <c r="M1097" i="4"/>
  <c r="O1097" i="4" s="1"/>
  <c r="M1109" i="4"/>
  <c r="O1109" i="4" s="1"/>
  <c r="N1153" i="4"/>
  <c r="P1153" i="4" s="1"/>
  <c r="N1130" i="4"/>
  <c r="P1130" i="4" s="1"/>
  <c r="M1081" i="4"/>
  <c r="O1081" i="4" s="1"/>
  <c r="M1093" i="4"/>
  <c r="O1093" i="4" s="1"/>
  <c r="M1105" i="4"/>
  <c r="O1105" i="4" s="1"/>
  <c r="M1117" i="4"/>
  <c r="O1117" i="4" s="1"/>
  <c r="M1154" i="4"/>
  <c r="O1154" i="4" s="1"/>
  <c r="M1160" i="4"/>
  <c r="O1160" i="4" s="1"/>
  <c r="N1142" i="4"/>
  <c r="P1142" i="4" s="1"/>
  <c r="M1076" i="4"/>
  <c r="O1076" i="4" s="1"/>
  <c r="M1119" i="4"/>
  <c r="O1119" i="4" s="1"/>
  <c r="M1131" i="4"/>
  <c r="O1131" i="4" s="1"/>
  <c r="M1143" i="4"/>
  <c r="O1143" i="4" s="1"/>
  <c r="M1034" i="4"/>
  <c r="O1034" i="4" s="1"/>
  <c r="M1035" i="4"/>
  <c r="O1035" i="4" s="1"/>
  <c r="N999" i="4"/>
  <c r="P999" i="4" s="1"/>
  <c r="N1011" i="4"/>
  <c r="P1011" i="4" s="1"/>
  <c r="M997" i="4"/>
  <c r="O997" i="4" s="1"/>
  <c r="M1009" i="4"/>
  <c r="O1009" i="4" s="1"/>
  <c r="M891" i="4"/>
  <c r="O891" i="4" s="1"/>
  <c r="N903" i="4"/>
  <c r="P903" i="4" s="1"/>
  <c r="M961" i="4"/>
  <c r="O961" i="4" s="1"/>
  <c r="M892" i="4"/>
  <c r="O892" i="4" s="1"/>
  <c r="M904" i="4"/>
  <c r="O904" i="4" s="1"/>
  <c r="M956" i="4"/>
  <c r="O956" i="4" s="1"/>
  <c r="M968" i="4"/>
  <c r="O968" i="4" s="1"/>
  <c r="M889" i="4"/>
  <c r="O889" i="4" s="1"/>
  <c r="M897" i="4"/>
  <c r="O897" i="4" s="1"/>
  <c r="M905" i="4"/>
  <c r="O905" i="4" s="1"/>
  <c r="M913" i="4"/>
  <c r="O913" i="4" s="1"/>
  <c r="M951" i="4"/>
  <c r="O951" i="4" s="1"/>
  <c r="M957" i="4"/>
  <c r="O957" i="4" s="1"/>
  <c r="M963" i="4"/>
  <c r="O963" i="4" s="1"/>
  <c r="M969" i="4"/>
  <c r="O969" i="4" s="1"/>
  <c r="N885" i="4"/>
  <c r="P885" i="4" s="1"/>
  <c r="N893" i="4"/>
  <c r="P893" i="4" s="1"/>
  <c r="N901" i="4"/>
  <c r="P901" i="4" s="1"/>
  <c r="N909" i="4"/>
  <c r="P909" i="4" s="1"/>
  <c r="M962" i="4"/>
  <c r="O962" i="4" s="1"/>
  <c r="M817" i="4"/>
  <c r="O817" i="4" s="1"/>
  <c r="M812" i="4"/>
  <c r="O812" i="4" s="1"/>
  <c r="N832" i="4"/>
  <c r="P832" i="4" s="1"/>
  <c r="N806" i="4"/>
  <c r="P806" i="4" s="1"/>
  <c r="N818" i="4"/>
  <c r="P818" i="4" s="1"/>
  <c r="N805" i="4"/>
  <c r="P805" i="4" s="1"/>
  <c r="M844" i="4"/>
  <c r="O844" i="4" s="1"/>
  <c r="M856" i="4"/>
  <c r="O856" i="4" s="1"/>
  <c r="M807" i="4"/>
  <c r="O807" i="4" s="1"/>
  <c r="M813" i="4"/>
  <c r="O813" i="4" s="1"/>
  <c r="M819" i="4"/>
  <c r="O819" i="4" s="1"/>
  <c r="M829" i="4"/>
  <c r="O829" i="4" s="1"/>
  <c r="M833" i="4"/>
  <c r="O833" i="4" s="1"/>
  <c r="M837" i="4"/>
  <c r="O837" i="4" s="1"/>
  <c r="M841" i="4"/>
  <c r="O841" i="4" s="1"/>
  <c r="M845" i="4"/>
  <c r="O845" i="4" s="1"/>
  <c r="M849" i="4"/>
  <c r="O849" i="4" s="1"/>
  <c r="M853" i="4"/>
  <c r="O853" i="4" s="1"/>
  <c r="M857" i="4"/>
  <c r="O857" i="4" s="1"/>
  <c r="M831" i="4"/>
  <c r="O831" i="4" s="1"/>
  <c r="M843" i="4"/>
  <c r="O843" i="4" s="1"/>
  <c r="M855" i="4"/>
  <c r="O855" i="4" s="1"/>
  <c r="M760" i="4"/>
  <c r="O760" i="4" s="1"/>
  <c r="M772" i="4"/>
  <c r="O772" i="4" s="1"/>
  <c r="M697" i="4"/>
  <c r="O697" i="4" s="1"/>
  <c r="M701" i="4"/>
  <c r="O701" i="4" s="1"/>
  <c r="M709" i="4"/>
  <c r="O709" i="4" s="1"/>
  <c r="M713" i="4"/>
  <c r="O713" i="4" s="1"/>
  <c r="M721" i="4"/>
  <c r="O721" i="4" s="1"/>
  <c r="M725" i="4"/>
  <c r="O725" i="4" s="1"/>
  <c r="N771" i="4"/>
  <c r="P771" i="4" s="1"/>
  <c r="M722" i="4"/>
  <c r="O722" i="4" s="1"/>
  <c r="N698" i="4"/>
  <c r="P698" i="4" s="1"/>
  <c r="N702" i="4"/>
  <c r="P702" i="4" s="1"/>
  <c r="N710" i="4"/>
  <c r="P710" i="4" s="1"/>
  <c r="N714" i="4"/>
  <c r="P714" i="4" s="1"/>
  <c r="N726" i="4"/>
  <c r="P726" i="4" s="1"/>
  <c r="M769" i="4"/>
  <c r="O769" i="4" s="1"/>
  <c r="M673" i="4"/>
  <c r="O673" i="4" s="1"/>
  <c r="N649" i="4"/>
  <c r="P649" i="4" s="1"/>
  <c r="N661" i="4"/>
  <c r="P661" i="4" s="1"/>
  <c r="M601" i="4"/>
  <c r="O601" i="4" s="1"/>
  <c r="M613" i="4"/>
  <c r="O613" i="4" s="1"/>
  <c r="M625" i="4"/>
  <c r="O625" i="4" s="1"/>
  <c r="M644" i="4"/>
  <c r="O644" i="4" s="1"/>
  <c r="M650" i="4"/>
  <c r="O650" i="4" s="1"/>
  <c r="M656" i="4"/>
  <c r="O656" i="4" s="1"/>
  <c r="M662" i="4"/>
  <c r="O662" i="4" s="1"/>
  <c r="M668" i="4"/>
  <c r="O668" i="4" s="1"/>
  <c r="M674" i="4"/>
  <c r="O674" i="4" s="1"/>
  <c r="M680" i="4"/>
  <c r="O680" i="4" s="1"/>
  <c r="M651" i="4"/>
  <c r="O651" i="4" s="1"/>
  <c r="M663" i="4"/>
  <c r="O663" i="4" s="1"/>
  <c r="M675" i="4"/>
  <c r="O675" i="4" s="1"/>
  <c r="M602" i="4"/>
  <c r="O602" i="4" s="1"/>
  <c r="M614" i="4"/>
  <c r="O614" i="4" s="1"/>
  <c r="M626" i="4"/>
  <c r="O626" i="4" s="1"/>
  <c r="M653" i="4"/>
  <c r="O653" i="4" s="1"/>
  <c r="M665" i="4"/>
  <c r="O665" i="4" s="1"/>
  <c r="M677" i="4"/>
  <c r="O677" i="4" s="1"/>
  <c r="N603" i="4"/>
  <c r="P603" i="4" s="1"/>
  <c r="N615" i="4"/>
  <c r="P615" i="4" s="1"/>
  <c r="N627" i="4"/>
  <c r="P627" i="4" s="1"/>
  <c r="M652" i="4"/>
  <c r="O652" i="4" s="1"/>
  <c r="M664" i="4"/>
  <c r="O664" i="4" s="1"/>
  <c r="M676" i="4"/>
  <c r="O676" i="4" s="1"/>
  <c r="N542" i="4"/>
  <c r="P542" i="4" s="1"/>
  <c r="N578" i="4"/>
  <c r="P578" i="4" s="1"/>
  <c r="M567" i="4"/>
  <c r="O567" i="4" s="1"/>
  <c r="M579" i="4"/>
  <c r="O579" i="4" s="1"/>
  <c r="M519" i="4"/>
  <c r="O519" i="4" s="1"/>
  <c r="M531" i="4"/>
  <c r="O531" i="4" s="1"/>
  <c r="M543" i="4"/>
  <c r="O543" i="4" s="1"/>
  <c r="M568" i="4"/>
  <c r="O568" i="4" s="1"/>
  <c r="M580" i="4"/>
  <c r="O580" i="4" s="1"/>
  <c r="M520" i="4"/>
  <c r="O520" i="4" s="1"/>
  <c r="M544" i="4"/>
  <c r="O544" i="4" s="1"/>
  <c r="M581" i="4"/>
  <c r="O581" i="4" s="1"/>
  <c r="N569" i="4"/>
  <c r="P569" i="4" s="1"/>
  <c r="M570" i="4"/>
  <c r="O570" i="4" s="1"/>
  <c r="M582" i="4"/>
  <c r="O582" i="4" s="1"/>
  <c r="M517" i="4"/>
  <c r="O517" i="4" s="1"/>
  <c r="M521" i="4"/>
  <c r="O521" i="4" s="1"/>
  <c r="M525" i="4"/>
  <c r="O525" i="4" s="1"/>
  <c r="M529" i="4"/>
  <c r="O529" i="4" s="1"/>
  <c r="M533" i="4"/>
  <c r="O533" i="4" s="1"/>
  <c r="M537" i="4"/>
  <c r="O537" i="4" s="1"/>
  <c r="M541" i="4"/>
  <c r="O541" i="4" s="1"/>
  <c r="M545" i="4"/>
  <c r="O545" i="4" s="1"/>
  <c r="M532" i="4"/>
  <c r="O532" i="4" s="1"/>
  <c r="M473" i="4"/>
  <c r="O473" i="4" s="1"/>
  <c r="M482" i="4"/>
  <c r="O482" i="4" s="1"/>
  <c r="N446" i="4"/>
  <c r="P446" i="4" s="1"/>
  <c r="N458" i="4"/>
  <c r="P458" i="4" s="1"/>
  <c r="N470" i="4"/>
  <c r="P470" i="4" s="1"/>
  <c r="M447" i="4"/>
  <c r="O447" i="4" s="1"/>
  <c r="M459" i="4"/>
  <c r="O459" i="4" s="1"/>
  <c r="M471" i="4"/>
  <c r="O471" i="4" s="1"/>
  <c r="M483" i="4"/>
  <c r="O483" i="4" s="1"/>
  <c r="M442" i="4"/>
  <c r="O442" i="4" s="1"/>
  <c r="M448" i="4"/>
  <c r="O448" i="4" s="1"/>
  <c r="M485" i="4"/>
  <c r="O485" i="4" s="1"/>
  <c r="M386" i="4"/>
  <c r="O386" i="4" s="1"/>
  <c r="M381" i="4"/>
  <c r="O381" i="4" s="1"/>
  <c r="M387" i="4"/>
  <c r="O387" i="4" s="1"/>
  <c r="M346" i="4"/>
  <c r="O346" i="4" s="1"/>
  <c r="M350" i="4"/>
  <c r="O350" i="4" s="1"/>
  <c r="M354" i="4"/>
  <c r="O354" i="4" s="1"/>
  <c r="M358" i="4"/>
  <c r="O358" i="4" s="1"/>
  <c r="M362" i="4"/>
  <c r="O362" i="4" s="1"/>
  <c r="M366" i="4"/>
  <c r="O366" i="4" s="1"/>
  <c r="M370" i="4"/>
  <c r="O370" i="4" s="1"/>
  <c r="M374" i="4"/>
  <c r="O374" i="4" s="1"/>
  <c r="M388" i="4"/>
  <c r="O388" i="4" s="1"/>
  <c r="M363" i="4"/>
  <c r="O363" i="4" s="1"/>
  <c r="M375" i="4"/>
  <c r="O375" i="4" s="1"/>
  <c r="N377" i="4"/>
  <c r="P377" i="4" s="1"/>
  <c r="N389" i="4"/>
  <c r="P389" i="4" s="1"/>
  <c r="M351" i="4"/>
  <c r="O351" i="4" s="1"/>
  <c r="M242" i="4"/>
  <c r="O242" i="4" s="1"/>
  <c r="M254" i="4"/>
  <c r="O254" i="4" s="1"/>
  <c r="N231" i="4"/>
  <c r="P231" i="4" s="1"/>
  <c r="N268" i="4"/>
  <c r="P268" i="4" s="1"/>
  <c r="M269" i="4"/>
  <c r="O269" i="4" s="1"/>
  <c r="M243" i="4"/>
  <c r="O243" i="4" s="1"/>
  <c r="M255" i="4"/>
  <c r="O255" i="4" s="1"/>
  <c r="M271" i="4"/>
  <c r="O271" i="4" s="1"/>
  <c r="M232" i="4"/>
  <c r="O232" i="4" s="1"/>
  <c r="M236" i="4"/>
  <c r="O236" i="4" s="1"/>
  <c r="M244" i="4"/>
  <c r="O244" i="4" s="1"/>
  <c r="M248" i="4"/>
  <c r="O248" i="4" s="1"/>
  <c r="M256" i="4"/>
  <c r="O256" i="4" s="1"/>
  <c r="M260" i="4"/>
  <c r="O260" i="4" s="1"/>
  <c r="M230" i="4"/>
  <c r="O230" i="4" s="1"/>
  <c r="N160" i="4"/>
  <c r="P160" i="4" s="1"/>
  <c r="M185" i="4"/>
  <c r="O185" i="4" s="1"/>
  <c r="M196" i="4"/>
  <c r="O196" i="4" s="1"/>
  <c r="M141" i="4"/>
  <c r="O141" i="4" s="1"/>
  <c r="M149" i="4"/>
  <c r="O149" i="4" s="1"/>
  <c r="M153" i="4"/>
  <c r="O153" i="4" s="1"/>
  <c r="M161" i="4"/>
  <c r="O161" i="4" s="1"/>
  <c r="M165" i="4"/>
  <c r="O165" i="4" s="1"/>
  <c r="M186" i="4"/>
  <c r="O186" i="4" s="1"/>
  <c r="M197" i="4"/>
  <c r="O197" i="4" s="1"/>
  <c r="M146" i="4"/>
  <c r="O146" i="4" s="1"/>
  <c r="M150" i="4"/>
  <c r="O150" i="4" s="1"/>
  <c r="M158" i="4"/>
  <c r="O158" i="4" s="1"/>
  <c r="N138" i="4"/>
  <c r="P138" i="4" s="1"/>
  <c r="N162" i="4"/>
  <c r="P162" i="4" s="1"/>
  <c r="M182" i="4"/>
  <c r="O182" i="4" s="1"/>
  <c r="M194" i="4"/>
  <c r="O194" i="4" s="1"/>
  <c r="M92" i="4"/>
  <c r="O92" i="4" s="1"/>
  <c r="N97" i="4"/>
  <c r="P97" i="4" s="1"/>
  <c r="N91" i="4"/>
  <c r="P91" i="4" s="1"/>
  <c r="N90" i="4"/>
  <c r="P90" i="4" s="1"/>
  <c r="M95" i="4"/>
  <c r="O95" i="4" s="1"/>
  <c r="M93" i="4"/>
  <c r="O93" i="4" s="1"/>
  <c r="M94" i="4"/>
  <c r="O94" i="4" s="1"/>
  <c r="M96" i="4"/>
  <c r="O96" i="4" s="1"/>
  <c r="M98" i="4"/>
  <c r="O98" i="4" s="1"/>
  <c r="M101" i="4"/>
  <c r="O101" i="4" s="1"/>
  <c r="M50" i="4"/>
  <c r="O50" i="4" s="1"/>
  <c r="M51" i="4"/>
  <c r="O51" i="4" s="1"/>
  <c r="M77" i="4"/>
  <c r="O77" i="4" s="1"/>
  <c r="M87" i="4"/>
  <c r="O87" i="4" s="1"/>
  <c r="N75" i="4"/>
  <c r="P75" i="4" s="1"/>
  <c r="M80" i="4"/>
  <c r="O80" i="4" s="1"/>
  <c r="M89" i="4"/>
  <c r="O89" i="4" s="1"/>
  <c r="M85" i="4"/>
  <c r="O85" i="4" s="1"/>
  <c r="M99" i="4"/>
  <c r="O99" i="4" s="1"/>
  <c r="M74" i="4"/>
  <c r="O74" i="4" s="1"/>
  <c r="N46" i="4"/>
  <c r="P46" i="4" s="1"/>
  <c r="M69" i="4"/>
  <c r="O69" i="4" s="1"/>
  <c r="N79" i="4"/>
  <c r="P79" i="4" s="1"/>
  <c r="M84" i="4"/>
  <c r="O84" i="4" s="1"/>
  <c r="N100" i="4"/>
  <c r="P100" i="4" s="1"/>
  <c r="M78" i="4"/>
  <c r="O78" i="4" s="1"/>
  <c r="M83" i="4"/>
  <c r="O83" i="4" s="1"/>
  <c r="N76" i="4"/>
  <c r="P76" i="4" s="1"/>
  <c r="M81" i="4"/>
  <c r="O81" i="4" s="1"/>
  <c r="M102" i="4"/>
  <c r="O102" i="4" s="1"/>
  <c r="M66" i="4"/>
  <c r="O66" i="4" s="1"/>
  <c r="M88" i="4"/>
  <c r="O88" i="4" s="1"/>
  <c r="M82" i="4"/>
  <c r="O82" i="4" s="1"/>
  <c r="M103" i="4"/>
  <c r="O103" i="4" s="1"/>
  <c r="M86" i="4"/>
  <c r="O86" i="4" s="1"/>
  <c r="N52" i="4"/>
  <c r="P52" i="4" s="1"/>
  <c r="M39" i="4"/>
  <c r="O39" i="4" s="1"/>
  <c r="N43" i="4"/>
  <c r="P43" i="4" s="1"/>
  <c r="M40" i="4"/>
  <c r="O40" i="4" s="1"/>
  <c r="M48" i="4"/>
  <c r="O48" i="4" s="1"/>
  <c r="M54" i="4"/>
  <c r="O54" i="4" s="1"/>
  <c r="N41" i="4"/>
  <c r="P41" i="4" s="1"/>
  <c r="N47" i="4"/>
  <c r="P47" i="4" s="1"/>
  <c r="N65" i="4"/>
  <c r="P65" i="4" s="1"/>
  <c r="N44" i="4"/>
  <c r="P44" i="4" s="1"/>
  <c r="M49" i="4"/>
  <c r="O49" i="4" s="1"/>
  <c r="M53" i="4"/>
  <c r="O53" i="4" s="1"/>
  <c r="M67" i="4"/>
  <c r="O67" i="4" s="1"/>
  <c r="M45" i="4"/>
  <c r="O45" i="4" s="1"/>
  <c r="M68" i="4"/>
  <c r="O68" i="4" s="1"/>
  <c r="M42" i="4"/>
  <c r="O42" i="4" s="1"/>
  <c r="C30" i="33"/>
  <c r="D30" i="33"/>
  <c r="E30" i="33"/>
  <c r="C30" i="32"/>
  <c r="D30" i="32"/>
  <c r="F30" i="32"/>
  <c r="C30" i="23"/>
  <c r="D30" i="23"/>
  <c r="F30" i="23"/>
  <c r="C30" i="22"/>
  <c r="D30" i="22"/>
  <c r="E30" i="22"/>
  <c r="C30" i="20"/>
  <c r="D30" i="20"/>
  <c r="E30" i="20"/>
  <c r="C30" i="21"/>
  <c r="E30" i="19"/>
  <c r="F30" i="19"/>
  <c r="G30" i="12"/>
  <c r="AL779" i="1"/>
  <c r="AQ776" i="1"/>
  <c r="AL775" i="1"/>
  <c r="AL770" i="1"/>
  <c r="AL773" i="1"/>
  <c r="AQ773" i="1"/>
  <c r="AL780" i="1"/>
  <c r="AL774" i="1"/>
  <c r="AL777" i="1"/>
  <c r="AL766" i="1"/>
  <c r="AQ780" i="1"/>
  <c r="AL772" i="1"/>
  <c r="L159" i="1"/>
  <c r="AO313" i="1"/>
  <c r="AL769" i="1"/>
  <c r="AL771" i="1"/>
  <c r="AL778" i="1"/>
  <c r="AL781" i="1"/>
  <c r="AQ766" i="1"/>
  <c r="AL767" i="1"/>
  <c r="AQ769" i="1"/>
  <c r="AL765" i="1"/>
  <c r="AL768" i="1"/>
  <c r="AL699" i="1"/>
  <c r="X231" i="1"/>
  <c r="AJ231" i="1"/>
  <c r="O224" i="1"/>
  <c r="AA224" i="1"/>
  <c r="Y225" i="1"/>
  <c r="AK225" i="1"/>
  <c r="W226" i="1"/>
  <c r="AI226" i="1"/>
  <c r="S228" i="1"/>
  <c r="AE228" i="1"/>
  <c r="Q229" i="1"/>
  <c r="AC229" i="1"/>
  <c r="O230" i="1"/>
  <c r="AA230" i="1"/>
  <c r="Y231" i="1"/>
  <c r="AK231" i="1"/>
  <c r="Q224" i="1"/>
  <c r="AC224" i="1"/>
  <c r="O225" i="1"/>
  <c r="AA225" i="1"/>
  <c r="Y226" i="1"/>
  <c r="AK226" i="1"/>
  <c r="U228" i="1"/>
  <c r="AG228" i="1"/>
  <c r="S229" i="1"/>
  <c r="AE229" i="1"/>
  <c r="Q230" i="1"/>
  <c r="AC230" i="1"/>
  <c r="O231" i="1"/>
  <c r="AA231" i="1"/>
  <c r="R224" i="1"/>
  <c r="AD224" i="1"/>
  <c r="P225" i="1"/>
  <c r="AB225" i="1"/>
  <c r="N226" i="1"/>
  <c r="AL226" i="1" s="1"/>
  <c r="Z226" i="1"/>
  <c r="V228" i="1"/>
  <c r="AH228" i="1"/>
  <c r="T229" i="1"/>
  <c r="AF229" i="1"/>
  <c r="R230" i="1"/>
  <c r="AD230" i="1"/>
  <c r="P231" i="1"/>
  <c r="AB231" i="1"/>
  <c r="S224" i="1"/>
  <c r="AE224" i="1"/>
  <c r="Q225" i="1"/>
  <c r="AC225" i="1"/>
  <c r="O226" i="1"/>
  <c r="AA226" i="1"/>
  <c r="W228" i="1"/>
  <c r="AI228" i="1"/>
  <c r="U229" i="1"/>
  <c r="AG229" i="1"/>
  <c r="S230" i="1"/>
  <c r="AE230" i="1"/>
  <c r="Q231" i="1"/>
  <c r="AC231" i="1"/>
  <c r="T224" i="1"/>
  <c r="AF224" i="1"/>
  <c r="R225" i="1"/>
  <c r="AD225" i="1"/>
  <c r="P226" i="1"/>
  <c r="AB226" i="1"/>
  <c r="X228" i="1"/>
  <c r="AJ228" i="1"/>
  <c r="V229" i="1"/>
  <c r="AH229" i="1"/>
  <c r="T230" i="1"/>
  <c r="AF230" i="1"/>
  <c r="R231" i="1"/>
  <c r="AD231" i="1"/>
  <c r="Z231" i="1"/>
  <c r="U224" i="1"/>
  <c r="AG224" i="1"/>
  <c r="S225" i="1"/>
  <c r="AE225" i="1"/>
  <c r="Q226" i="1"/>
  <c r="AC226" i="1"/>
  <c r="Y228" i="1"/>
  <c r="AK228" i="1"/>
  <c r="W229" i="1"/>
  <c r="AI229" i="1"/>
  <c r="U230" i="1"/>
  <c r="AG230" i="1"/>
  <c r="S231" i="1"/>
  <c r="AE231" i="1"/>
  <c r="R229" i="1"/>
  <c r="V224" i="1"/>
  <c r="AH224" i="1"/>
  <c r="T225" i="1"/>
  <c r="AF225" i="1"/>
  <c r="R226" i="1"/>
  <c r="AD226" i="1"/>
  <c r="N228" i="1"/>
  <c r="AL228" i="1" s="1"/>
  <c r="Z228" i="1"/>
  <c r="X229" i="1"/>
  <c r="AJ229" i="1"/>
  <c r="V230" i="1"/>
  <c r="AH230" i="1"/>
  <c r="T231" i="1"/>
  <c r="AF231" i="1"/>
  <c r="AD229" i="1"/>
  <c r="N231" i="1"/>
  <c r="AL231" i="1" s="1"/>
  <c r="W224" i="1"/>
  <c r="AI224" i="1"/>
  <c r="U225" i="1"/>
  <c r="AG225" i="1"/>
  <c r="S226" i="1"/>
  <c r="AE226" i="1"/>
  <c r="O228" i="1"/>
  <c r="AA228" i="1"/>
  <c r="Y229" i="1"/>
  <c r="AK229" i="1"/>
  <c r="W230" i="1"/>
  <c r="AI230" i="1"/>
  <c r="U231" i="1"/>
  <c r="AG231" i="1"/>
  <c r="X224" i="1"/>
  <c r="AJ224" i="1"/>
  <c r="V225" i="1"/>
  <c r="AH225" i="1"/>
  <c r="T226" i="1"/>
  <c r="AF226" i="1"/>
  <c r="P228" i="1"/>
  <c r="AB228" i="1"/>
  <c r="N229" i="1"/>
  <c r="AL229" i="1" s="1"/>
  <c r="Z229" i="1"/>
  <c r="X230" i="1"/>
  <c r="AJ230" i="1"/>
  <c r="V231" i="1"/>
  <c r="AH231" i="1"/>
  <c r="Y224" i="1"/>
  <c r="W225" i="1"/>
  <c r="U226" i="1"/>
  <c r="Q228" i="1"/>
  <c r="O229" i="1"/>
  <c r="Y230" i="1"/>
  <c r="W231" i="1"/>
  <c r="L17" i="17"/>
  <c r="L200" i="1"/>
  <c r="H21" i="15"/>
  <c r="C17" i="15"/>
  <c r="X198" i="1" s="1"/>
  <c r="D17" i="15"/>
  <c r="AC199" i="1" s="1"/>
  <c r="E17" i="15"/>
  <c r="U203" i="1"/>
  <c r="G17" i="15"/>
  <c r="L202" i="1" s="1"/>
  <c r="AG203" i="1"/>
  <c r="AH203" i="1"/>
  <c r="F17" i="15"/>
  <c r="Z201" i="1" s="1"/>
  <c r="L203" i="1"/>
  <c r="AM203" i="1" s="1"/>
  <c r="G737" i="1"/>
  <c r="G732" i="1"/>
  <c r="G734" i="1"/>
  <c r="AL702" i="1"/>
  <c r="AL705" i="1"/>
  <c r="G733" i="1"/>
  <c r="G735" i="1"/>
  <c r="G738" i="1"/>
  <c r="AL713" i="1"/>
  <c r="AL711" i="1"/>
  <c r="G736" i="1"/>
  <c r="AL671" i="1"/>
  <c r="AL715" i="1"/>
  <c r="AL680" i="1"/>
  <c r="AQ303" i="1"/>
  <c r="AL698" i="1"/>
  <c r="AL701" i="1"/>
  <c r="AL704" i="1"/>
  <c r="AL707" i="1"/>
  <c r="AL709" i="1"/>
  <c r="AL630" i="1"/>
  <c r="AL636" i="1"/>
  <c r="AL689" i="1"/>
  <c r="AL714" i="1"/>
  <c r="AL697" i="1"/>
  <c r="AL700" i="1"/>
  <c r="AL703" i="1"/>
  <c r="AL706" i="1"/>
  <c r="AL669" i="1"/>
  <c r="AL708" i="1"/>
  <c r="AL682" i="1"/>
  <c r="AL710" i="1"/>
  <c r="AL712" i="1"/>
  <c r="AL696" i="1"/>
  <c r="AL628" i="1"/>
  <c r="AL685" i="1"/>
  <c r="AL683" i="1"/>
  <c r="AL688" i="1"/>
  <c r="AL675" i="1"/>
  <c r="AL678" i="1"/>
  <c r="AL686" i="1"/>
  <c r="AQ317" i="1"/>
  <c r="AL674" i="1"/>
  <c r="AL681" i="1"/>
  <c r="AL684" i="1"/>
  <c r="AL687" i="1"/>
  <c r="AL635" i="1"/>
  <c r="AL672" i="1"/>
  <c r="AL677" i="1"/>
  <c r="AL639" i="1"/>
  <c r="AL631" i="1"/>
  <c r="V84" i="1"/>
  <c r="AL640" i="1"/>
  <c r="AL645" i="1"/>
  <c r="AL593" i="1"/>
  <c r="AL670" i="1"/>
  <c r="AL673" i="1"/>
  <c r="AL676" i="1"/>
  <c r="T84" i="1"/>
  <c r="O145" i="1"/>
  <c r="D21" i="16"/>
  <c r="AL646" i="1"/>
  <c r="AL637" i="1"/>
  <c r="AL644" i="1"/>
  <c r="AL615" i="1"/>
  <c r="AL632" i="1"/>
  <c r="AL641" i="1"/>
  <c r="AL634" i="1"/>
  <c r="AL643" i="1"/>
  <c r="AL629" i="1"/>
  <c r="AL633" i="1"/>
  <c r="AL638" i="1"/>
  <c r="AL642" i="1"/>
  <c r="AL647" i="1"/>
  <c r="AE133" i="1"/>
  <c r="P66" i="1"/>
  <c r="T88" i="1"/>
  <c r="AL590" i="1"/>
  <c r="AL578" i="1"/>
  <c r="AL612" i="1"/>
  <c r="U85" i="1"/>
  <c r="AG85" i="1"/>
  <c r="AL592" i="1"/>
  <c r="AL595" i="1"/>
  <c r="AL614" i="1"/>
  <c r="AD153" i="1"/>
  <c r="AB163" i="1"/>
  <c r="Z66" i="1"/>
  <c r="AE122" i="1"/>
  <c r="S154" i="1"/>
  <c r="S159" i="1"/>
  <c r="AL493" i="1"/>
  <c r="AL581" i="1"/>
  <c r="AL591" i="1"/>
  <c r="AL594" i="1"/>
  <c r="AL613" i="1"/>
  <c r="AL616" i="1"/>
  <c r="Z78" i="1"/>
  <c r="T93" i="1"/>
  <c r="Z159" i="1"/>
  <c r="AL584" i="1"/>
  <c r="AQ298" i="1"/>
  <c r="AL587" i="1"/>
  <c r="O166" i="1"/>
  <c r="P70" i="1"/>
  <c r="AG88" i="1"/>
  <c r="U93" i="1"/>
  <c r="M110" i="1"/>
  <c r="AN110" i="1" s="1"/>
  <c r="U166" i="1"/>
  <c r="R85" i="1"/>
  <c r="Y110" i="1"/>
  <c r="AQ307" i="1"/>
  <c r="AL580" i="1"/>
  <c r="AL583" i="1"/>
  <c r="AL586" i="1"/>
  <c r="AE110" i="1"/>
  <c r="AH85" i="1"/>
  <c r="D155" i="1"/>
  <c r="AC122" i="1"/>
  <c r="AL579" i="1"/>
  <c r="AL582" i="1"/>
  <c r="AL585" i="1"/>
  <c r="AL588" i="1"/>
  <c r="AL490" i="1"/>
  <c r="AB78" i="1"/>
  <c r="T112" i="1"/>
  <c r="AO301" i="1"/>
  <c r="AD156" i="1"/>
  <c r="T165" i="1"/>
  <c r="AF112" i="1"/>
  <c r="AD165" i="1"/>
  <c r="AA74" i="1"/>
  <c r="AD97" i="1"/>
  <c r="W161" i="1"/>
  <c r="Y84" i="1"/>
  <c r="V153" i="1"/>
  <c r="AL496" i="1"/>
  <c r="AL499" i="1"/>
  <c r="AL501" i="1"/>
  <c r="AL510" i="1"/>
  <c r="R70" i="1"/>
  <c r="AC74" i="1"/>
  <c r="AB86" i="1"/>
  <c r="AE106" i="1"/>
  <c r="AB110" i="1"/>
  <c r="M114" i="1"/>
  <c r="P118" i="1"/>
  <c r="R147" i="1"/>
  <c r="O151" i="1"/>
  <c r="AF153" i="1"/>
  <c r="AF156" i="1"/>
  <c r="M160" i="1"/>
  <c r="AN160" i="1" s="1"/>
  <c r="S70" i="1"/>
  <c r="AC86" i="1"/>
  <c r="T114" i="1"/>
  <c r="AC118" i="1"/>
  <c r="S147" i="1"/>
  <c r="Z151" i="1"/>
  <c r="AA160" i="1"/>
  <c r="A28" i="37"/>
  <c r="AL492" i="1"/>
  <c r="AL495" i="1"/>
  <c r="AL498" i="1"/>
  <c r="AA70" i="1"/>
  <c r="Z114" i="1"/>
  <c r="U147" i="1"/>
  <c r="AB151" i="1"/>
  <c r="AL504" i="1"/>
  <c r="AD114" i="1"/>
  <c r="AG147" i="1"/>
  <c r="AD151" i="1"/>
  <c r="Q154" i="1"/>
  <c r="S165" i="1"/>
  <c r="N337" i="1"/>
  <c r="B29" i="42"/>
  <c r="AE151" i="1"/>
  <c r="F21" i="17"/>
  <c r="AG97" i="1"/>
  <c r="AE154" i="1"/>
  <c r="U165" i="1"/>
  <c r="B25" i="35"/>
  <c r="B22" i="36"/>
  <c r="AL491" i="1"/>
  <c r="AL494" i="1"/>
  <c r="AL497" i="1"/>
  <c r="AL500" i="1"/>
  <c r="AG154" i="1"/>
  <c r="Y165" i="1"/>
  <c r="AL507" i="1"/>
  <c r="AF64" i="1"/>
  <c r="AC82" i="1"/>
  <c r="AQ227" i="1"/>
  <c r="P78" i="1"/>
  <c r="L110" i="1"/>
  <c r="R153" i="1"/>
  <c r="P163" i="1"/>
  <c r="AE78" i="1"/>
  <c r="V85" i="1"/>
  <c r="L92" i="1"/>
  <c r="AE114" i="1"/>
  <c r="AF118" i="1"/>
  <c r="T138" i="1"/>
  <c r="P148" i="1"/>
  <c r="T153" i="1"/>
  <c r="T154" i="1"/>
  <c r="U157" i="1"/>
  <c r="T159" i="1"/>
  <c r="AB160" i="1"/>
  <c r="L162" i="1"/>
  <c r="Q163" i="1"/>
  <c r="B23" i="36"/>
  <c r="A29" i="37"/>
  <c r="N361" i="1"/>
  <c r="AL361" i="1" s="1"/>
  <c r="AD85" i="1"/>
  <c r="U92" i="1"/>
  <c r="V138" i="1"/>
  <c r="R148" i="1"/>
  <c r="M151" i="1"/>
  <c r="AN151" i="1" s="1"/>
  <c r="U153" i="1"/>
  <c r="Z154" i="1"/>
  <c r="AA157" i="1"/>
  <c r="U159" i="1"/>
  <c r="AC160" i="1"/>
  <c r="M162" i="1"/>
  <c r="U163" i="1"/>
  <c r="M165" i="1"/>
  <c r="AN165" i="1" s="1"/>
  <c r="B28" i="36"/>
  <c r="A25" i="39"/>
  <c r="AL503" i="1"/>
  <c r="AL506" i="1"/>
  <c r="AL509" i="1"/>
  <c r="AA58" i="1"/>
  <c r="V92" i="1"/>
  <c r="Z138" i="1"/>
  <c r="S148" i="1"/>
  <c r="AB157" i="1"/>
  <c r="AG160" i="1"/>
  <c r="R162" i="1"/>
  <c r="Z163" i="1"/>
  <c r="B29" i="36"/>
  <c r="A26" i="39"/>
  <c r="A23" i="41"/>
  <c r="AB58" i="1"/>
  <c r="Y92" i="1"/>
  <c r="Y100" i="1"/>
  <c r="T148" i="1"/>
  <c r="AC157" i="1"/>
  <c r="T162" i="1"/>
  <c r="A28" i="41"/>
  <c r="AC58" i="1"/>
  <c r="T65" i="1"/>
  <c r="AE77" i="1"/>
  <c r="X84" i="1"/>
  <c r="AH92" i="1"/>
  <c r="AF100" i="1"/>
  <c r="R110" i="1"/>
  <c r="R130" i="1"/>
  <c r="U148" i="1"/>
  <c r="AG157" i="1"/>
  <c r="U162" i="1"/>
  <c r="A29" i="41"/>
  <c r="AD58" i="1"/>
  <c r="AC130" i="1"/>
  <c r="AA148" i="1"/>
  <c r="Y162" i="1"/>
  <c r="A25" i="43"/>
  <c r="AL502" i="1"/>
  <c r="AL505" i="1"/>
  <c r="AL508" i="1"/>
  <c r="AL511" i="1"/>
  <c r="AG58" i="1"/>
  <c r="E21" i="16"/>
  <c r="N21" i="16"/>
  <c r="AH84" i="1"/>
  <c r="S86" i="1"/>
  <c r="AA110" i="1"/>
  <c r="AG130" i="1"/>
  <c r="V147" i="1"/>
  <c r="AF148" i="1"/>
  <c r="O160" i="1"/>
  <c r="X161" i="1"/>
  <c r="Z162" i="1"/>
  <c r="V164" i="1"/>
  <c r="B27" i="34"/>
  <c r="B23" i="38"/>
  <c r="A26" i="43"/>
  <c r="C21" i="16"/>
  <c r="O66" i="1"/>
  <c r="Z86" i="1"/>
  <c r="Q93" i="1"/>
  <c r="AD147" i="1"/>
  <c r="M154" i="1"/>
  <c r="AN154" i="1" s="1"/>
  <c r="P160" i="1"/>
  <c r="Y161" i="1"/>
  <c r="AE162" i="1"/>
  <c r="W164" i="1"/>
  <c r="B29" i="38"/>
  <c r="AE147" i="1"/>
  <c r="O154" i="1"/>
  <c r="Q160" i="1"/>
  <c r="AC161" i="1"/>
  <c r="X164" i="1"/>
  <c r="B27" i="40"/>
  <c r="U160" i="1"/>
  <c r="AI161" i="1"/>
  <c r="AC164" i="1"/>
  <c r="AE66" i="1"/>
  <c r="U70" i="1"/>
  <c r="AA78" i="1"/>
  <c r="T85" i="1"/>
  <c r="V93" i="1"/>
  <c r="AA114" i="1"/>
  <c r="V118" i="1"/>
  <c r="AD122" i="1"/>
  <c r="AE145" i="1"/>
  <c r="R154" i="1"/>
  <c r="R159" i="1"/>
  <c r="Z160" i="1"/>
  <c r="M163" i="1"/>
  <c r="AN163" i="1" s="1"/>
  <c r="AI164" i="1"/>
  <c r="Q166" i="1"/>
  <c r="A23" i="37"/>
  <c r="B23" i="42"/>
  <c r="AC73" i="1"/>
  <c r="R89" i="1"/>
  <c r="AD90" i="1"/>
  <c r="R50" i="1"/>
  <c r="AC65" i="1"/>
  <c r="Z70" i="1"/>
  <c r="AD73" i="1"/>
  <c r="AD78" i="1"/>
  <c r="AD82" i="1"/>
  <c r="AG84" i="1"/>
  <c r="AH86" i="1"/>
  <c r="S89" i="1"/>
  <c r="AE90" i="1"/>
  <c r="AF92" i="1"/>
  <c r="AD110" i="1"/>
  <c r="T132" i="1"/>
  <c r="AF138" i="1"/>
  <c r="Z142" i="1"/>
  <c r="B20" i="33"/>
  <c r="T144" i="1"/>
  <c r="R145" i="1"/>
  <c r="S150" i="1"/>
  <c r="Q151" i="1"/>
  <c r="AG151" i="1"/>
  <c r="M156" i="1"/>
  <c r="AN156" i="1" s="1"/>
  <c r="AA166" i="1"/>
  <c r="A23" i="34"/>
  <c r="A29" i="34"/>
  <c r="A27" i="35"/>
  <c r="A25" i="36"/>
  <c r="B24" i="37"/>
  <c r="A26" i="38"/>
  <c r="B27" i="39"/>
  <c r="A23" i="40"/>
  <c r="A29" i="40"/>
  <c r="B24" i="41"/>
  <c r="A26" i="42"/>
  <c r="B27" i="43"/>
  <c r="A27" i="44"/>
  <c r="Z132" i="1"/>
  <c r="AG138" i="1"/>
  <c r="AD142" i="1"/>
  <c r="AQ315" i="1"/>
  <c r="U144" i="1"/>
  <c r="S145" i="1"/>
  <c r="AB148" i="1"/>
  <c r="T150" i="1"/>
  <c r="R151" i="1"/>
  <c r="AG153" i="1"/>
  <c r="AA154" i="1"/>
  <c r="Q155" i="1"/>
  <c r="R156" i="1"/>
  <c r="M157" i="1"/>
  <c r="AH158" i="1"/>
  <c r="AD159" i="1"/>
  <c r="AF162" i="1"/>
  <c r="AC163" i="1"/>
  <c r="AJ164" i="1"/>
  <c r="AE165" i="1"/>
  <c r="AB166" i="1"/>
  <c r="B23" i="34"/>
  <c r="B29" i="34"/>
  <c r="B27" i="35"/>
  <c r="B25" i="36"/>
  <c r="A25" i="37"/>
  <c r="B26" i="38"/>
  <c r="A22" i="39"/>
  <c r="A28" i="39"/>
  <c r="B23" i="40"/>
  <c r="B29" i="40"/>
  <c r="A25" i="41"/>
  <c r="B26" i="42"/>
  <c r="A22" i="43"/>
  <c r="A28" i="43"/>
  <c r="N350" i="1"/>
  <c r="B27" i="44"/>
  <c r="P50" i="1"/>
  <c r="AE65" i="1"/>
  <c r="T89" i="1"/>
  <c r="AB50" i="1"/>
  <c r="G21" i="17"/>
  <c r="M21" i="17"/>
  <c r="AF70" i="1"/>
  <c r="AF73" i="1"/>
  <c r="AG82" i="1"/>
  <c r="M86" i="1"/>
  <c r="AN86" i="1" s="1"/>
  <c r="U89" i="1"/>
  <c r="AH90" i="1"/>
  <c r="AG110" i="1"/>
  <c r="R114" i="1"/>
  <c r="AJ120" i="1"/>
  <c r="AA132" i="1"/>
  <c r="AF142" i="1"/>
  <c r="AD144" i="1"/>
  <c r="T145" i="1"/>
  <c r="AC148" i="1"/>
  <c r="U150" i="1"/>
  <c r="S151" i="1"/>
  <c r="AB154" i="1"/>
  <c r="V155" i="1"/>
  <c r="S156" i="1"/>
  <c r="O157" i="1"/>
  <c r="AI158" i="1"/>
  <c r="AE159" i="1"/>
  <c r="AG162" i="1"/>
  <c r="AG163" i="1"/>
  <c r="AF165" i="1"/>
  <c r="AC166" i="1"/>
  <c r="A24" i="34"/>
  <c r="A22" i="35"/>
  <c r="A28" i="35"/>
  <c r="A26" i="36"/>
  <c r="B25" i="37"/>
  <c r="A27" i="38"/>
  <c r="B22" i="39"/>
  <c r="B28" i="39"/>
  <c r="A24" i="40"/>
  <c r="B25" i="41"/>
  <c r="A27" i="42"/>
  <c r="B22" i="43"/>
  <c r="B28" i="43"/>
  <c r="N362" i="1"/>
  <c r="AL362" i="1" s="1"/>
  <c r="A22" i="44"/>
  <c r="A28" i="44"/>
  <c r="V90" i="1"/>
  <c r="AE73" i="1"/>
  <c r="AF82" i="1"/>
  <c r="AG90" i="1"/>
  <c r="T58" i="1"/>
  <c r="N21" i="17"/>
  <c r="AG70" i="1"/>
  <c r="O86" i="1"/>
  <c r="AC89" i="1"/>
  <c r="AB132" i="1"/>
  <c r="AQ269" i="1"/>
  <c r="B20" i="32"/>
  <c r="B22" i="33"/>
  <c r="AE144" i="1"/>
  <c r="U145" i="1"/>
  <c r="M148" i="1"/>
  <c r="AN148" i="1" s="1"/>
  <c r="AD148" i="1"/>
  <c r="AD150" i="1"/>
  <c r="T151" i="1"/>
  <c r="AC154" i="1"/>
  <c r="W155" i="1"/>
  <c r="T156" i="1"/>
  <c r="P157" i="1"/>
  <c r="AF159" i="1"/>
  <c r="AG165" i="1"/>
  <c r="AG166" i="1"/>
  <c r="B24" i="34"/>
  <c r="B22" i="35"/>
  <c r="B28" i="35"/>
  <c r="B26" i="36"/>
  <c r="A26" i="37"/>
  <c r="B27" i="38"/>
  <c r="A23" i="39"/>
  <c r="A29" i="39"/>
  <c r="B24" i="40"/>
  <c r="A26" i="41"/>
  <c r="B27" i="42"/>
  <c r="A23" i="43"/>
  <c r="A29" i="43"/>
  <c r="B22" i="44"/>
  <c r="B28" i="44"/>
  <c r="C21" i="17"/>
  <c r="P86" i="1"/>
  <c r="AD89" i="1"/>
  <c r="AF132" i="1"/>
  <c r="AF144" i="1"/>
  <c r="Z145" i="1"/>
  <c r="O148" i="1"/>
  <c r="AE148" i="1"/>
  <c r="AE150" i="1"/>
  <c r="U151" i="1"/>
  <c r="AD154" i="1"/>
  <c r="X155" i="1"/>
  <c r="U156" i="1"/>
  <c r="Q157" i="1"/>
  <c r="AG159" i="1"/>
  <c r="L165" i="1"/>
  <c r="A25" i="34"/>
  <c r="A23" i="35"/>
  <c r="A29" i="35"/>
  <c r="A27" i="36"/>
  <c r="B26" i="37"/>
  <c r="A22" i="38"/>
  <c r="A28" i="38"/>
  <c r="B23" i="39"/>
  <c r="B29" i="39"/>
  <c r="A25" i="40"/>
  <c r="B26" i="41"/>
  <c r="A22" i="42"/>
  <c r="A28" i="42"/>
  <c r="B23" i="43"/>
  <c r="B29" i="43"/>
  <c r="A23" i="44"/>
  <c r="A29" i="44"/>
  <c r="Q86" i="1"/>
  <c r="AF89" i="1"/>
  <c r="N188" i="1"/>
  <c r="AL188" i="1" s="1"/>
  <c r="B22" i="20"/>
  <c r="AG144" i="1"/>
  <c r="AA145" i="1"/>
  <c r="AF150" i="1"/>
  <c r="Y155" i="1"/>
  <c r="Y156" i="1"/>
  <c r="D164" i="1"/>
  <c r="B25" i="34"/>
  <c r="B23" i="35"/>
  <c r="B29" i="35"/>
  <c r="B27" i="36"/>
  <c r="A27" i="37"/>
  <c r="B22" i="38"/>
  <c r="B28" i="38"/>
  <c r="A24" i="39"/>
  <c r="B25" i="40"/>
  <c r="A27" i="41"/>
  <c r="B22" i="42"/>
  <c r="B28" i="42"/>
  <c r="A24" i="43"/>
  <c r="B23" i="44"/>
  <c r="B29" i="44"/>
  <c r="V64" i="1"/>
  <c r="U66" i="1"/>
  <c r="O70" i="1"/>
  <c r="AB74" i="1"/>
  <c r="R86" i="1"/>
  <c r="AC97" i="1"/>
  <c r="AD106" i="1"/>
  <c r="Q110" i="1"/>
  <c r="AC114" i="1"/>
  <c r="U118" i="1"/>
  <c r="R138" i="1"/>
  <c r="N189" i="1"/>
  <c r="AL189" i="1" s="1"/>
  <c r="B21" i="20"/>
  <c r="B22" i="32"/>
  <c r="AB145" i="1"/>
  <c r="T147" i="1"/>
  <c r="Q148" i="1"/>
  <c r="AG148" i="1"/>
  <c r="AG150" i="1"/>
  <c r="AA151" i="1"/>
  <c r="S153" i="1"/>
  <c r="P154" i="1"/>
  <c r="AF154" i="1"/>
  <c r="AC155" i="1"/>
  <c r="Z156" i="1"/>
  <c r="Z157" i="1"/>
  <c r="M159" i="1"/>
  <c r="AN159" i="1" s="1"/>
  <c r="S162" i="1"/>
  <c r="O163" i="1"/>
  <c r="Q164" i="1"/>
  <c r="R165" i="1"/>
  <c r="M166" i="1"/>
  <c r="AN166" i="1" s="1"/>
  <c r="A26" i="34"/>
  <c r="A24" i="35"/>
  <c r="A22" i="36"/>
  <c r="A28" i="36"/>
  <c r="B27" i="37"/>
  <c r="A23" i="38"/>
  <c r="A29" i="38"/>
  <c r="B24" i="39"/>
  <c r="A26" i="40"/>
  <c r="A23" i="42"/>
  <c r="A29" i="42"/>
  <c r="B24" i="43"/>
  <c r="A24" i="44"/>
  <c r="B24" i="35"/>
  <c r="A22" i="41"/>
  <c r="B24" i="44"/>
  <c r="AC145" i="1"/>
  <c r="AH155" i="1"/>
  <c r="B26" i="34"/>
  <c r="A22" i="37"/>
  <c r="B26" i="40"/>
  <c r="AF58" i="1"/>
  <c r="M21" i="16"/>
  <c r="AH64" i="1"/>
  <c r="Q70" i="1"/>
  <c r="AD74" i="1"/>
  <c r="U78" i="1"/>
  <c r="AE81" i="1"/>
  <c r="U84" i="1"/>
  <c r="AC85" i="1"/>
  <c r="T86" i="1"/>
  <c r="P90" i="1"/>
  <c r="T92" i="1"/>
  <c r="AC93" i="1"/>
  <c r="U138" i="1"/>
  <c r="M145" i="1"/>
  <c r="AN145" i="1" s="1"/>
  <c r="AD145" i="1"/>
  <c r="AC151" i="1"/>
  <c r="AI155" i="1"/>
  <c r="AE156" i="1"/>
  <c r="P166" i="1"/>
  <c r="A27" i="34"/>
  <c r="A25" i="35"/>
  <c r="A23" i="36"/>
  <c r="A29" i="36"/>
  <c r="B22" i="37"/>
  <c r="B28" i="37"/>
  <c r="A24" i="38"/>
  <c r="B25" i="39"/>
  <c r="A27" i="40"/>
  <c r="B22" i="41"/>
  <c r="B28" i="41"/>
  <c r="A24" i="42"/>
  <c r="B25" i="43"/>
  <c r="A25" i="44"/>
  <c r="B24" i="38"/>
  <c r="B24" i="42"/>
  <c r="B25" i="44"/>
  <c r="Q89" i="1"/>
  <c r="AA90" i="1"/>
  <c r="M132" i="1"/>
  <c r="AN132" i="1" s="1"/>
  <c r="P142" i="1"/>
  <c r="R144" i="1"/>
  <c r="P145" i="1"/>
  <c r="AF145" i="1"/>
  <c r="AG156" i="1"/>
  <c r="A22" i="34"/>
  <c r="A28" i="34"/>
  <c r="A26" i="35"/>
  <c r="A24" i="36"/>
  <c r="B23" i="37"/>
  <c r="B29" i="37"/>
  <c r="A25" i="38"/>
  <c r="B26" i="39"/>
  <c r="A22" i="40"/>
  <c r="A28" i="40"/>
  <c r="B23" i="41"/>
  <c r="A25" i="42"/>
  <c r="B26" i="43"/>
  <c r="O132" i="1"/>
  <c r="S144" i="1"/>
  <c r="Q145" i="1"/>
  <c r="AG145" i="1"/>
  <c r="AF147" i="1"/>
  <c r="Z148" i="1"/>
  <c r="R150" i="1"/>
  <c r="P151" i="1"/>
  <c r="AF151" i="1"/>
  <c r="AE153" i="1"/>
  <c r="U154" i="1"/>
  <c r="L156" i="1"/>
  <c r="Y159" i="1"/>
  <c r="AD162" i="1"/>
  <c r="AA163" i="1"/>
  <c r="Z165" i="1"/>
  <c r="Z166" i="1"/>
  <c r="B22" i="34"/>
  <c r="B28" i="34"/>
  <c r="B26" i="35"/>
  <c r="B24" i="36"/>
  <c r="A24" i="37"/>
  <c r="B25" i="38"/>
  <c r="A27" i="39"/>
  <c r="A24" i="41"/>
  <c r="B25" i="42"/>
  <c r="A27" i="43"/>
  <c r="T381" i="1"/>
  <c r="Y373" i="1"/>
  <c r="AG381" i="1"/>
  <c r="Z382" i="1"/>
  <c r="AO382" i="1"/>
  <c r="P373" i="1"/>
  <c r="AB373" i="1"/>
  <c r="X381" i="1"/>
  <c r="AP382" i="1"/>
  <c r="AL384" i="1"/>
  <c r="R373" i="1"/>
  <c r="AD373" i="1"/>
  <c r="U374" i="1"/>
  <c r="AG374" i="1"/>
  <c r="L375" i="1"/>
  <c r="X375" i="1"/>
  <c r="AJ375" i="1"/>
  <c r="Q376" i="1"/>
  <c r="AC376" i="1"/>
  <c r="AP376" i="1"/>
  <c r="U377" i="1"/>
  <c r="AG377" i="1"/>
  <c r="AL378" i="1"/>
  <c r="Z378" i="1"/>
  <c r="S379" i="1"/>
  <c r="AE379" i="1"/>
  <c r="V380" i="1"/>
  <c r="AH380" i="1"/>
  <c r="AL381" i="1"/>
  <c r="Z381" i="1"/>
  <c r="S382" i="1"/>
  <c r="AE382" i="1"/>
  <c r="W383" i="1"/>
  <c r="AI383" i="1"/>
  <c r="P384" i="1"/>
  <c r="AB384" i="1"/>
  <c r="M373" i="1"/>
  <c r="AK373" i="1"/>
  <c r="Z373" i="1"/>
  <c r="V381" i="1"/>
  <c r="AA382" i="1"/>
  <c r="AA373" i="1"/>
  <c r="AA376" i="1"/>
  <c r="AJ381" i="1"/>
  <c r="AC382" i="1"/>
  <c r="Z384" i="1"/>
  <c r="T374" i="1"/>
  <c r="Y381" i="1"/>
  <c r="R382" i="1"/>
  <c r="AD382" i="1"/>
  <c r="AH383" i="1"/>
  <c r="S373" i="1"/>
  <c r="AE373" i="1"/>
  <c r="V374" i="1"/>
  <c r="AH374" i="1"/>
  <c r="M375" i="1"/>
  <c r="Y375" i="1"/>
  <c r="AK375" i="1"/>
  <c r="R376" i="1"/>
  <c r="AD376" i="1"/>
  <c r="V377" i="1"/>
  <c r="AH377" i="1"/>
  <c r="O378" i="1"/>
  <c r="AA378" i="1"/>
  <c r="T379" i="1"/>
  <c r="AF379" i="1"/>
  <c r="W380" i="1"/>
  <c r="AI380" i="1"/>
  <c r="O381" i="1"/>
  <c r="AA381" i="1"/>
  <c r="T382" i="1"/>
  <c r="AF382" i="1"/>
  <c r="X383" i="1"/>
  <c r="AJ383" i="1"/>
  <c r="Q384" i="1"/>
  <c r="AC384" i="1"/>
  <c r="AO384" i="1"/>
  <c r="AF381" i="1"/>
  <c r="AL382" i="1"/>
  <c r="O373" i="1"/>
  <c r="P382" i="1"/>
  <c r="AK384" i="1"/>
  <c r="Q382" i="1"/>
  <c r="U383" i="1"/>
  <c r="Q373" i="1"/>
  <c r="V383" i="1"/>
  <c r="T373" i="1"/>
  <c r="AF373" i="1"/>
  <c r="W374" i="1"/>
  <c r="AI374" i="1"/>
  <c r="Z375" i="1"/>
  <c r="S376" i="1"/>
  <c r="AE376" i="1"/>
  <c r="W377" i="1"/>
  <c r="AI377" i="1"/>
  <c r="P378" i="1"/>
  <c r="AB378" i="1"/>
  <c r="AO378" i="1"/>
  <c r="U379" i="1"/>
  <c r="AG379" i="1"/>
  <c r="X380" i="1"/>
  <c r="AJ380" i="1"/>
  <c r="P381" i="1"/>
  <c r="AB381" i="1"/>
  <c r="AO381" i="1"/>
  <c r="U382" i="1"/>
  <c r="AG382" i="1"/>
  <c r="Y383" i="1"/>
  <c r="AK383" i="1"/>
  <c r="R384" i="1"/>
  <c r="AD384" i="1"/>
  <c r="AP384" i="1"/>
  <c r="U381" i="1"/>
  <c r="O382" i="1"/>
  <c r="AE383" i="1"/>
  <c r="AB382" i="1"/>
  <c r="AF383" i="1"/>
  <c r="AG383" i="1"/>
  <c r="AB376" i="1"/>
  <c r="AO376" i="1"/>
  <c r="AF377" i="1"/>
  <c r="AA384" i="1"/>
  <c r="U373" i="1"/>
  <c r="AG373" i="1"/>
  <c r="L374" i="1"/>
  <c r="AM374" i="1" s="1"/>
  <c r="X374" i="1"/>
  <c r="AJ374" i="1"/>
  <c r="O375" i="1"/>
  <c r="AA375" i="1"/>
  <c r="T376" i="1"/>
  <c r="AF376" i="1"/>
  <c r="X377" i="1"/>
  <c r="AJ377" i="1"/>
  <c r="Q378" i="1"/>
  <c r="AC378" i="1"/>
  <c r="AP378" i="1"/>
  <c r="V379" i="1"/>
  <c r="AH379" i="1"/>
  <c r="Y380" i="1"/>
  <c r="AK380" i="1"/>
  <c r="Q381" i="1"/>
  <c r="AC381" i="1"/>
  <c r="AP381" i="1"/>
  <c r="V382" i="1"/>
  <c r="AH382" i="1"/>
  <c r="AL383" i="1"/>
  <c r="Z383" i="1"/>
  <c r="S384" i="1"/>
  <c r="AE384" i="1"/>
  <c r="AI381" i="1"/>
  <c r="T383" i="1"/>
  <c r="P376" i="1"/>
  <c r="T377" i="1"/>
  <c r="V373" i="1"/>
  <c r="AH373" i="1"/>
  <c r="M374" i="1"/>
  <c r="Y374" i="1"/>
  <c r="AK374" i="1"/>
  <c r="P375" i="1"/>
  <c r="AB375" i="1"/>
  <c r="U376" i="1"/>
  <c r="AG376" i="1"/>
  <c r="Y377" i="1"/>
  <c r="AK377" i="1"/>
  <c r="R378" i="1"/>
  <c r="AD378" i="1"/>
  <c r="W379" i="1"/>
  <c r="AI379" i="1"/>
  <c r="AL380" i="1"/>
  <c r="Z380" i="1"/>
  <c r="R381" i="1"/>
  <c r="AD381" i="1"/>
  <c r="W382" i="1"/>
  <c r="AI382" i="1"/>
  <c r="O383" i="1"/>
  <c r="AA383" i="1"/>
  <c r="T384" i="1"/>
  <c r="AF384" i="1"/>
  <c r="AH381" i="1"/>
  <c r="S383" i="1"/>
  <c r="W381" i="1"/>
  <c r="Y384" i="1"/>
  <c r="O376" i="1"/>
  <c r="AC373" i="1"/>
  <c r="AF374" i="1"/>
  <c r="AK381" i="1"/>
  <c r="O384" i="1"/>
  <c r="W373" i="1"/>
  <c r="AI373" i="1"/>
  <c r="Z374" i="1"/>
  <c r="Q375" i="1"/>
  <c r="AC375" i="1"/>
  <c r="V376" i="1"/>
  <c r="AL377" i="1"/>
  <c r="Z377" i="1"/>
  <c r="S378" i="1"/>
  <c r="X379" i="1"/>
  <c r="O380" i="1"/>
  <c r="S381" i="1"/>
  <c r="X382" i="1"/>
  <c r="P383" i="1"/>
  <c r="AB383" i="1"/>
  <c r="U384" i="1"/>
  <c r="AO363" i="1"/>
  <c r="N363" i="1"/>
  <c r="AL363" i="1" s="1"/>
  <c r="N349" i="1"/>
  <c r="N351" i="1"/>
  <c r="D17" i="35"/>
  <c r="E17" i="35"/>
  <c r="N339" i="1"/>
  <c r="AL339" i="1" s="1"/>
  <c r="N338" i="1"/>
  <c r="H17" i="34"/>
  <c r="AL342" i="1" s="1"/>
  <c r="I17" i="34"/>
  <c r="G17" i="34"/>
  <c r="L17" i="34"/>
  <c r="C17" i="34"/>
  <c r="D17" i="34"/>
  <c r="AO338" i="1" s="1"/>
  <c r="K17" i="34"/>
  <c r="L158" i="1"/>
  <c r="AG161" i="1"/>
  <c r="U161" i="1"/>
  <c r="AF161" i="1"/>
  <c r="T161" i="1"/>
  <c r="AE161" i="1"/>
  <c r="S161" i="1"/>
  <c r="AD161" i="1"/>
  <c r="R161" i="1"/>
  <c r="AB161" i="1"/>
  <c r="P161" i="1"/>
  <c r="AA161" i="1"/>
  <c r="O161" i="1"/>
  <c r="Z161" i="1"/>
  <c r="M161" i="1"/>
  <c r="AN161" i="1" s="1"/>
  <c r="X158" i="1"/>
  <c r="L161" i="1"/>
  <c r="AG155" i="1"/>
  <c r="U155" i="1"/>
  <c r="S155" i="1"/>
  <c r="R155" i="1"/>
  <c r="AF155" i="1"/>
  <c r="T155" i="1"/>
  <c r="AE155" i="1"/>
  <c r="AD155" i="1"/>
  <c r="AB155" i="1"/>
  <c r="P155" i="1"/>
  <c r="AA155" i="1"/>
  <c r="O155" i="1"/>
  <c r="Z155" i="1"/>
  <c r="AJ155" i="1"/>
  <c r="Q161" i="1"/>
  <c r="AG164" i="1"/>
  <c r="U164" i="1"/>
  <c r="AD164" i="1"/>
  <c r="R164" i="1"/>
  <c r="AF164" i="1"/>
  <c r="T164" i="1"/>
  <c r="AE164" i="1"/>
  <c r="S164" i="1"/>
  <c r="AB164" i="1"/>
  <c r="P164" i="1"/>
  <c r="AA164" i="1"/>
  <c r="O164" i="1"/>
  <c r="Z164" i="1"/>
  <c r="M164" i="1"/>
  <c r="AN164" i="1" s="1"/>
  <c r="Y164" i="1"/>
  <c r="L164" i="1"/>
  <c r="AG158" i="1"/>
  <c r="U158" i="1"/>
  <c r="AE158" i="1"/>
  <c r="AD158" i="1"/>
  <c r="R158" i="1"/>
  <c r="AF158" i="1"/>
  <c r="T158" i="1"/>
  <c r="S158" i="1"/>
  <c r="AB158" i="1"/>
  <c r="P158" i="1"/>
  <c r="AA158" i="1"/>
  <c r="O158" i="1"/>
  <c r="Z158" i="1"/>
  <c r="M158" i="1"/>
  <c r="AN158" i="1" s="1"/>
  <c r="AJ158" i="1"/>
  <c r="D158" i="1"/>
  <c r="Q158" i="1"/>
  <c r="AJ161" i="1"/>
  <c r="V158" i="1"/>
  <c r="W158" i="1"/>
  <c r="D161" i="1"/>
  <c r="AC158" i="1"/>
  <c r="V161" i="1"/>
  <c r="V156" i="1"/>
  <c r="AH156" i="1"/>
  <c r="R157" i="1"/>
  <c r="AD157" i="1"/>
  <c r="V159" i="1"/>
  <c r="AH159" i="1"/>
  <c r="R160" i="1"/>
  <c r="AD160" i="1"/>
  <c r="V162" i="1"/>
  <c r="AH162" i="1"/>
  <c r="R163" i="1"/>
  <c r="AD163" i="1"/>
  <c r="V165" i="1"/>
  <c r="AH165" i="1"/>
  <c r="R166" i="1"/>
  <c r="AD166" i="1"/>
  <c r="W156" i="1"/>
  <c r="AI156" i="1"/>
  <c r="S157" i="1"/>
  <c r="AE157" i="1"/>
  <c r="W159" i="1"/>
  <c r="AI159" i="1"/>
  <c r="S160" i="1"/>
  <c r="AE160" i="1"/>
  <c r="W162" i="1"/>
  <c r="AI162" i="1"/>
  <c r="S163" i="1"/>
  <c r="AE163" i="1"/>
  <c r="W165" i="1"/>
  <c r="AI165" i="1"/>
  <c r="S166" i="1"/>
  <c r="AE166" i="1"/>
  <c r="D156" i="1"/>
  <c r="X156" i="1"/>
  <c r="AJ156" i="1"/>
  <c r="T157" i="1"/>
  <c r="AF157" i="1"/>
  <c r="X159" i="1"/>
  <c r="AJ159" i="1"/>
  <c r="T160" i="1"/>
  <c r="AF160" i="1"/>
  <c r="X162" i="1"/>
  <c r="AJ162" i="1"/>
  <c r="T163" i="1"/>
  <c r="AF163" i="1"/>
  <c r="D165" i="1"/>
  <c r="X165" i="1"/>
  <c r="AJ165" i="1"/>
  <c r="T166" i="1"/>
  <c r="AF166" i="1"/>
  <c r="V157" i="1"/>
  <c r="V160" i="1"/>
  <c r="AH160" i="1"/>
  <c r="AH166" i="1"/>
  <c r="O156" i="1"/>
  <c r="AI157" i="1"/>
  <c r="O159" i="1"/>
  <c r="AA159" i="1"/>
  <c r="W160" i="1"/>
  <c r="AI160" i="1"/>
  <c r="O162" i="1"/>
  <c r="AA162" i="1"/>
  <c r="W163" i="1"/>
  <c r="AI163" i="1"/>
  <c r="O165" i="1"/>
  <c r="AA165" i="1"/>
  <c r="AI166" i="1"/>
  <c r="P156" i="1"/>
  <c r="AB156" i="1"/>
  <c r="D157" i="1"/>
  <c r="X157" i="1"/>
  <c r="AJ157" i="1"/>
  <c r="P159" i="1"/>
  <c r="AB159" i="1"/>
  <c r="D160" i="1"/>
  <c r="X160" i="1"/>
  <c r="AJ160" i="1"/>
  <c r="P162" i="1"/>
  <c r="AB162" i="1"/>
  <c r="D163" i="1"/>
  <c r="X163" i="1"/>
  <c r="AJ163" i="1"/>
  <c r="P165" i="1"/>
  <c r="AB165" i="1"/>
  <c r="D166" i="1"/>
  <c r="X166" i="1"/>
  <c r="AJ166" i="1"/>
  <c r="AH157" i="1"/>
  <c r="V163" i="1"/>
  <c r="AH163" i="1"/>
  <c r="V166" i="1"/>
  <c r="AA156" i="1"/>
  <c r="W157" i="1"/>
  <c r="W166" i="1"/>
  <c r="Q156" i="1"/>
  <c r="L157" i="1"/>
  <c r="Q159" i="1"/>
  <c r="L160" i="1"/>
  <c r="Q162" i="1"/>
  <c r="L163" i="1"/>
  <c r="Q165" i="1"/>
  <c r="L166" i="1"/>
  <c r="AH143" i="1"/>
  <c r="AH146" i="1"/>
  <c r="V149" i="1"/>
  <c r="AH149" i="1"/>
  <c r="V152" i="1"/>
  <c r="AH152" i="1"/>
  <c r="AI143" i="1"/>
  <c r="W146" i="1"/>
  <c r="AI149" i="1"/>
  <c r="D143" i="1"/>
  <c r="D146" i="1"/>
  <c r="X149" i="1"/>
  <c r="AJ152" i="1"/>
  <c r="Y143" i="1"/>
  <c r="L146" i="1"/>
  <c r="L149" i="1"/>
  <c r="Y152" i="1"/>
  <c r="Z143" i="1"/>
  <c r="AH144" i="1"/>
  <c r="Z146" i="1"/>
  <c r="M149" i="1"/>
  <c r="AN149" i="1" s="1"/>
  <c r="AH150" i="1"/>
  <c r="M152" i="1"/>
  <c r="AN152" i="1" s="1"/>
  <c r="O143" i="1"/>
  <c r="AB143" i="1"/>
  <c r="AJ144" i="1"/>
  <c r="AB146" i="1"/>
  <c r="D150" i="1"/>
  <c r="AJ150" i="1"/>
  <c r="AC143" i="1"/>
  <c r="AC146" i="1"/>
  <c r="AC149" i="1"/>
  <c r="Y150" i="1"/>
  <c r="AC152" i="1"/>
  <c r="L153" i="1"/>
  <c r="Y153" i="1"/>
  <c r="R143" i="1"/>
  <c r="AD143" i="1"/>
  <c r="M144" i="1"/>
  <c r="Z144" i="1"/>
  <c r="V145" i="1"/>
  <c r="AH145" i="1"/>
  <c r="R146" i="1"/>
  <c r="AD146" i="1"/>
  <c r="M147" i="1"/>
  <c r="AN147" i="1" s="1"/>
  <c r="Z147" i="1"/>
  <c r="V148" i="1"/>
  <c r="AH148" i="1"/>
  <c r="R149" i="1"/>
  <c r="AD149" i="1"/>
  <c r="M150" i="1"/>
  <c r="AN150" i="1" s="1"/>
  <c r="Z150" i="1"/>
  <c r="V151" i="1"/>
  <c r="AH151" i="1"/>
  <c r="R152" i="1"/>
  <c r="AD152" i="1"/>
  <c r="M153" i="1"/>
  <c r="AN153" i="1" s="1"/>
  <c r="Z153" i="1"/>
  <c r="V154" i="1"/>
  <c r="AH154" i="1"/>
  <c r="M146" i="1"/>
  <c r="AN146" i="1" s="1"/>
  <c r="D144" i="1"/>
  <c r="P146" i="1"/>
  <c r="X153" i="1"/>
  <c r="Q143" i="1"/>
  <c r="Y147" i="1"/>
  <c r="Q152" i="1"/>
  <c r="S143" i="1"/>
  <c r="AE143" i="1"/>
  <c r="O144" i="1"/>
  <c r="AA144" i="1"/>
  <c r="W145" i="1"/>
  <c r="AI145" i="1"/>
  <c r="S146" i="1"/>
  <c r="AE146" i="1"/>
  <c r="O147" i="1"/>
  <c r="AA147" i="1"/>
  <c r="W148" i="1"/>
  <c r="AI148" i="1"/>
  <c r="S149" i="1"/>
  <c r="AE149" i="1"/>
  <c r="O150" i="1"/>
  <c r="AA150" i="1"/>
  <c r="W151" i="1"/>
  <c r="AI151" i="1"/>
  <c r="S152" i="1"/>
  <c r="AE152" i="1"/>
  <c r="O153" i="1"/>
  <c r="AA153" i="1"/>
  <c r="W154" i="1"/>
  <c r="AI154" i="1"/>
  <c r="AJ143" i="1"/>
  <c r="AJ149" i="1"/>
  <c r="Y146" i="1"/>
  <c r="V144" i="1"/>
  <c r="AA146" i="1"/>
  <c r="W147" i="1"/>
  <c r="AI147" i="1"/>
  <c r="O149" i="1"/>
  <c r="AA149" i="1"/>
  <c r="W150" i="1"/>
  <c r="AI150" i="1"/>
  <c r="O152" i="1"/>
  <c r="AI153" i="1"/>
  <c r="D147" i="1"/>
  <c r="X147" i="1"/>
  <c r="AJ147" i="1"/>
  <c r="P149" i="1"/>
  <c r="X150" i="1"/>
  <c r="AB152" i="1"/>
  <c r="Q149" i="1"/>
  <c r="T143" i="1"/>
  <c r="AF143" i="1"/>
  <c r="P144" i="1"/>
  <c r="AB144" i="1"/>
  <c r="X145" i="1"/>
  <c r="AJ145" i="1"/>
  <c r="T146" i="1"/>
  <c r="AF146" i="1"/>
  <c r="P147" i="1"/>
  <c r="AB147" i="1"/>
  <c r="D148" i="1"/>
  <c r="X148" i="1"/>
  <c r="AJ148" i="1"/>
  <c r="T149" i="1"/>
  <c r="AF149" i="1"/>
  <c r="P150" i="1"/>
  <c r="AB150" i="1"/>
  <c r="D151" i="1"/>
  <c r="X151" i="1"/>
  <c r="AJ151" i="1"/>
  <c r="T152" i="1"/>
  <c r="AF152" i="1"/>
  <c r="P153" i="1"/>
  <c r="AB153" i="1"/>
  <c r="D154" i="1"/>
  <c r="X154" i="1"/>
  <c r="AJ154" i="1"/>
  <c r="V143" i="1"/>
  <c r="V146" i="1"/>
  <c r="W143" i="1"/>
  <c r="AI146" i="1"/>
  <c r="W149" i="1"/>
  <c r="W152" i="1"/>
  <c r="AI152" i="1"/>
  <c r="X143" i="1"/>
  <c r="X146" i="1"/>
  <c r="AJ146" i="1"/>
  <c r="D149" i="1"/>
  <c r="D152" i="1"/>
  <c r="X152" i="1"/>
  <c r="Y149" i="1"/>
  <c r="L152" i="1"/>
  <c r="AH147" i="1"/>
  <c r="Z149" i="1"/>
  <c r="V150" i="1"/>
  <c r="Z152" i="1"/>
  <c r="AH153" i="1"/>
  <c r="AA143" i="1"/>
  <c r="W144" i="1"/>
  <c r="AI144" i="1"/>
  <c r="O146" i="1"/>
  <c r="AA152" i="1"/>
  <c r="W153" i="1"/>
  <c r="P143" i="1"/>
  <c r="X144" i="1"/>
  <c r="AB149" i="1"/>
  <c r="P152" i="1"/>
  <c r="D153" i="1"/>
  <c r="AJ153" i="1"/>
  <c r="L144" i="1"/>
  <c r="Y144" i="1"/>
  <c r="Q146" i="1"/>
  <c r="L147" i="1"/>
  <c r="L150" i="1"/>
  <c r="U143" i="1"/>
  <c r="Q144" i="1"/>
  <c r="L145" i="1"/>
  <c r="U146" i="1"/>
  <c r="Q147" i="1"/>
  <c r="L148" i="1"/>
  <c r="U149" i="1"/>
  <c r="Q150" i="1"/>
  <c r="L151" i="1"/>
  <c r="U152" i="1"/>
  <c r="Q153" i="1"/>
  <c r="L154" i="1"/>
  <c r="AH39" i="1"/>
  <c r="X124" i="1"/>
  <c r="V124" i="1"/>
  <c r="U124" i="1"/>
  <c r="T124" i="1"/>
  <c r="M124" i="1"/>
  <c r="AN124" i="1" s="1"/>
  <c r="AO316" i="1"/>
  <c r="AQ316" i="1"/>
  <c r="L30" i="19"/>
  <c r="D92" i="1"/>
  <c r="AG121" i="1"/>
  <c r="M62" i="1"/>
  <c r="AN62" i="1" s="1"/>
  <c r="AC62" i="1"/>
  <c r="AB62" i="1"/>
  <c r="R62" i="1"/>
  <c r="S62" i="1"/>
  <c r="AH35" i="1"/>
  <c r="T54" i="1"/>
  <c r="Z94" i="1"/>
  <c r="B21" i="33"/>
  <c r="B21" i="32"/>
  <c r="D21" i="17"/>
  <c r="AH71" i="1"/>
  <c r="AB45" i="1"/>
  <c r="B17" i="12"/>
  <c r="B17" i="33"/>
  <c r="B17" i="32"/>
  <c r="B17" i="20"/>
  <c r="P54" i="1"/>
  <c r="AD54" i="1"/>
  <c r="O102" i="1"/>
  <c r="D44" i="1"/>
  <c r="U52" i="1"/>
  <c r="AE54" i="1"/>
  <c r="AG62" i="1"/>
  <c r="AB102" i="1"/>
  <c r="AQ297" i="1"/>
  <c r="AQ302" i="1"/>
  <c r="AO302" i="1"/>
  <c r="AQ191" i="1"/>
  <c r="AQ311" i="1"/>
  <c r="AO311" i="1"/>
  <c r="O54" i="1"/>
  <c r="S61" i="1"/>
  <c r="AG136" i="1"/>
  <c r="AF136" i="1"/>
  <c r="X136" i="1"/>
  <c r="D136" i="1"/>
  <c r="AJ136" i="1"/>
  <c r="AH87" i="1"/>
  <c r="AH107" i="1"/>
  <c r="AE44" i="1"/>
  <c r="AE80" i="1"/>
  <c r="Y54" i="1"/>
  <c r="AA54" i="1"/>
  <c r="Z54" i="1"/>
  <c r="V54" i="1"/>
  <c r="U54" i="1"/>
  <c r="R54" i="1"/>
  <c r="S129" i="1"/>
  <c r="B18" i="33"/>
  <c r="B18" i="20"/>
  <c r="R101" i="1"/>
  <c r="AH101" i="1"/>
  <c r="AG101" i="1"/>
  <c r="AE101" i="1"/>
  <c r="V136" i="1"/>
  <c r="L21" i="17"/>
  <c r="E21" i="17"/>
  <c r="Q62" i="1"/>
  <c r="AH102" i="1"/>
  <c r="AG102" i="1"/>
  <c r="AE102" i="1"/>
  <c r="Z102" i="1"/>
  <c r="AA102" i="1"/>
  <c r="V102" i="1"/>
  <c r="P102" i="1"/>
  <c r="U102" i="1"/>
  <c r="AE52" i="1"/>
  <c r="AH52" i="1"/>
  <c r="V52" i="1"/>
  <c r="AG52" i="1"/>
  <c r="AG54" i="1"/>
  <c r="E30" i="23"/>
  <c r="AE60" i="1"/>
  <c r="AH60" i="1"/>
  <c r="T60" i="1"/>
  <c r="AF60" i="1"/>
  <c r="V60" i="1"/>
  <c r="Y66" i="1"/>
  <c r="T66" i="1"/>
  <c r="Q66" i="1"/>
  <c r="S66" i="1"/>
  <c r="R66" i="1"/>
  <c r="AG66" i="1"/>
  <c r="M66" i="1"/>
  <c r="AN66" i="1" s="1"/>
  <c r="AF66" i="1"/>
  <c r="AH113" i="1"/>
  <c r="V113" i="1"/>
  <c r="AF113" i="1"/>
  <c r="AE113" i="1"/>
  <c r="AC113" i="1"/>
  <c r="U113" i="1"/>
  <c r="P134" i="1"/>
  <c r="M134" i="1"/>
  <c r="AN134" i="1" s="1"/>
  <c r="AB141" i="1"/>
  <c r="AE141" i="1"/>
  <c r="Q61" i="1"/>
  <c r="AF109" i="1"/>
  <c r="AE109" i="1"/>
  <c r="AD109" i="1"/>
  <c r="AG109" i="1"/>
  <c r="S109" i="1"/>
  <c r="Q141" i="1"/>
  <c r="AD117" i="1"/>
  <c r="AH117" i="1"/>
  <c r="AE40" i="1"/>
  <c r="T61" i="1"/>
  <c r="O136" i="1"/>
  <c r="Q54" i="1"/>
  <c r="B19" i="32"/>
  <c r="B19" i="20"/>
  <c r="AH51" i="1"/>
  <c r="S54" i="1"/>
  <c r="T94" i="1"/>
  <c r="AF94" i="1"/>
  <c r="AE94" i="1"/>
  <c r="AD94" i="1"/>
  <c r="AH67" i="1"/>
  <c r="J30" i="23"/>
  <c r="AF62" i="1"/>
  <c r="AB137" i="1"/>
  <c r="AC137" i="1"/>
  <c r="S137" i="1"/>
  <c r="AE137" i="1"/>
  <c r="B23" i="10"/>
  <c r="B23" i="33"/>
  <c r="B23" i="32"/>
  <c r="AF50" i="1"/>
  <c r="AE50" i="1"/>
  <c r="AD50" i="1"/>
  <c r="AC50" i="1"/>
  <c r="U50" i="1"/>
  <c r="AH54" i="1"/>
  <c r="AF96" i="1"/>
  <c r="AH103" i="1"/>
  <c r="W103" i="1"/>
  <c r="AH123" i="1"/>
  <c r="B23" i="20"/>
  <c r="AB41" i="1"/>
  <c r="AH55" i="1"/>
  <c r="AE58" i="1"/>
  <c r="AB73" i="1"/>
  <c r="T73" i="1"/>
  <c r="S73" i="1"/>
  <c r="R73" i="1"/>
  <c r="Q81" i="1"/>
  <c r="AJ88" i="1"/>
  <c r="L88" i="1"/>
  <c r="AE142" i="1"/>
  <c r="T142" i="1"/>
  <c r="R142" i="1"/>
  <c r="Q142" i="1"/>
  <c r="AO223" i="1"/>
  <c r="AQ223" i="1"/>
  <c r="U48" i="1"/>
  <c r="V53" i="1"/>
  <c r="Q82" i="1"/>
  <c r="AB97" i="1"/>
  <c r="T97" i="1"/>
  <c r="R97" i="1"/>
  <c r="Q97" i="1"/>
  <c r="AF97" i="1"/>
  <c r="V126" i="1"/>
  <c r="Y130" i="1"/>
  <c r="AA130" i="1"/>
  <c r="T130" i="1"/>
  <c r="S130" i="1"/>
  <c r="M130" i="1"/>
  <c r="AN130" i="1" s="1"/>
  <c r="L135" i="1"/>
  <c r="AO309" i="1"/>
  <c r="AQ309" i="1"/>
  <c r="AG48" i="1"/>
  <c r="AF53" i="1"/>
  <c r="O58" i="1"/>
  <c r="AD77" i="1"/>
  <c r="U97" i="1"/>
  <c r="L100" i="1"/>
  <c r="U126" i="1"/>
  <c r="O130" i="1"/>
  <c r="Y135" i="1"/>
  <c r="P82" i="1"/>
  <c r="O82" i="1"/>
  <c r="M82" i="1"/>
  <c r="AN82" i="1" s="1"/>
  <c r="AE82" i="1"/>
  <c r="B24" i="33"/>
  <c r="B24" i="20"/>
  <c r="AG53" i="1"/>
  <c r="S65" i="1"/>
  <c r="AC77" i="1"/>
  <c r="AB82" i="1"/>
  <c r="V97" i="1"/>
  <c r="V100" i="1"/>
  <c r="AJ110" i="1"/>
  <c r="V110" i="1"/>
  <c r="U110" i="1"/>
  <c r="T110" i="1"/>
  <c r="AF110" i="1"/>
  <c r="P110" i="1"/>
  <c r="AH110" i="1"/>
  <c r="AA126" i="1"/>
  <c r="Q130" i="1"/>
  <c r="AC138" i="1"/>
  <c r="Q138" i="1"/>
  <c r="O138" i="1"/>
  <c r="M138" i="1"/>
  <c r="AA138" i="1"/>
  <c r="B24" i="32"/>
  <c r="T70" i="1"/>
  <c r="AC78" i="1"/>
  <c r="AE85" i="1"/>
  <c r="V86" i="1"/>
  <c r="V89" i="1"/>
  <c r="AF90" i="1"/>
  <c r="X92" i="1"/>
  <c r="AB114" i="1"/>
  <c r="AB70" i="1"/>
  <c r="AE86" i="1"/>
  <c r="AG89" i="1"/>
  <c r="AJ92" i="1"/>
  <c r="Z118" i="1"/>
  <c r="U132" i="1"/>
  <c r="AD70" i="1"/>
  <c r="M78" i="1"/>
  <c r="AN78" i="1" s="1"/>
  <c r="W79" i="1"/>
  <c r="AF86" i="1"/>
  <c r="AB106" i="1"/>
  <c r="AA118" i="1"/>
  <c r="V132" i="1"/>
  <c r="M70" i="1"/>
  <c r="AN70" i="1" s="1"/>
  <c r="AE70" i="1"/>
  <c r="AI79" i="1"/>
  <c r="AC106" i="1"/>
  <c r="AB118" i="1"/>
  <c r="AB122" i="1"/>
  <c r="X132" i="1"/>
  <c r="N216" i="1"/>
  <c r="G30" i="33"/>
  <c r="C26" i="33"/>
  <c r="C54" i="33" s="1"/>
  <c r="D26" i="33"/>
  <c r="D54" i="33" s="1"/>
  <c r="E26" i="33"/>
  <c r="E54" i="33" s="1"/>
  <c r="J30" i="33"/>
  <c r="F26" i="33"/>
  <c r="F54" i="33" s="1"/>
  <c r="G26" i="33"/>
  <c r="G54" i="33" s="1"/>
  <c r="J26" i="33"/>
  <c r="J54" i="33" s="1"/>
  <c r="H26" i="33"/>
  <c r="H54" i="33" s="1"/>
  <c r="K26" i="33"/>
  <c r="K54" i="33" s="1"/>
  <c r="L26" i="33"/>
  <c r="L54" i="33" s="1"/>
  <c r="M26" i="33"/>
  <c r="M54" i="33" s="1"/>
  <c r="N26" i="33"/>
  <c r="N54" i="33" s="1"/>
  <c r="J26" i="32"/>
  <c r="J54" i="32" s="1"/>
  <c r="F26" i="32"/>
  <c r="F54" i="32" s="1"/>
  <c r="K26" i="32"/>
  <c r="K54" i="32" s="1"/>
  <c r="L26" i="32"/>
  <c r="L54" i="32" s="1"/>
  <c r="E30" i="32"/>
  <c r="M26" i="32"/>
  <c r="M54" i="32" s="1"/>
  <c r="N26" i="32"/>
  <c r="N54" i="32" s="1"/>
  <c r="Q121" i="1"/>
  <c r="M120" i="1"/>
  <c r="AN120" i="1" s="1"/>
  <c r="U121" i="1"/>
  <c r="L126" i="1"/>
  <c r="AF126" i="1"/>
  <c r="AH128" i="1"/>
  <c r="U130" i="1"/>
  <c r="T120" i="1"/>
  <c r="AD121" i="1"/>
  <c r="O126" i="1"/>
  <c r="AG126" i="1"/>
  <c r="V130" i="1"/>
  <c r="R121" i="1"/>
  <c r="AE126" i="1"/>
  <c r="AG128" i="1"/>
  <c r="U120" i="1"/>
  <c r="P126" i="1"/>
  <c r="AH126" i="1"/>
  <c r="Z130" i="1"/>
  <c r="T128" i="1"/>
  <c r="Z128" i="1"/>
  <c r="Z120" i="1"/>
  <c r="R126" i="1"/>
  <c r="AG120" i="1"/>
  <c r="Z122" i="1"/>
  <c r="S126" i="1"/>
  <c r="AI127" i="1"/>
  <c r="AD130" i="1"/>
  <c r="X120" i="1"/>
  <c r="Q126" i="1"/>
  <c r="AA122" i="1"/>
  <c r="T126" i="1"/>
  <c r="AF130" i="1"/>
  <c r="C26" i="20"/>
  <c r="C54" i="20" s="1"/>
  <c r="B36" i="15"/>
  <c r="B37" i="15"/>
  <c r="B39" i="15"/>
  <c r="B37" i="27"/>
  <c r="B49" i="25"/>
  <c r="B50" i="25"/>
  <c r="B36" i="31"/>
  <c r="B36" i="25"/>
  <c r="B55" i="27"/>
  <c r="B51" i="25"/>
  <c r="B49" i="28"/>
  <c r="A24" i="29"/>
  <c r="B46" i="31"/>
  <c r="B49" i="15"/>
  <c r="B49" i="26"/>
  <c r="B56" i="27"/>
  <c r="B50" i="28"/>
  <c r="B47" i="31"/>
  <c r="B45" i="16"/>
  <c r="B47" i="27"/>
  <c r="B44" i="31"/>
  <c r="B48" i="27"/>
  <c r="B23" i="11"/>
  <c r="B51" i="15"/>
  <c r="B51" i="26"/>
  <c r="B51" i="31"/>
  <c r="B48" i="28"/>
  <c r="B47" i="17"/>
  <c r="B44" i="16"/>
  <c r="B45" i="31"/>
  <c r="B50" i="15"/>
  <c r="B50" i="26"/>
  <c r="B57" i="27"/>
  <c r="B48" i="31"/>
  <c r="B48" i="17"/>
  <c r="B42" i="27"/>
  <c r="B55" i="15"/>
  <c r="B43" i="27"/>
  <c r="B56" i="15"/>
  <c r="B44" i="27"/>
  <c r="B38" i="16"/>
  <c r="B57" i="15"/>
  <c r="B57" i="17"/>
  <c r="A22" i="25"/>
  <c r="A22" i="26"/>
  <c r="B45" i="27"/>
  <c r="B51" i="28"/>
  <c r="B49" i="31"/>
  <c r="A24" i="17"/>
  <c r="B37" i="16"/>
  <c r="B43" i="15"/>
  <c r="B36" i="17"/>
  <c r="A24" i="25"/>
  <c r="B36" i="26"/>
  <c r="B46" i="27"/>
  <c r="B38" i="29"/>
  <c r="B50" i="31"/>
  <c r="B57" i="16"/>
  <c r="B44" i="15"/>
  <c r="B37" i="17"/>
  <c r="B37" i="26"/>
  <c r="A22" i="27"/>
  <c r="A29" i="31"/>
  <c r="B38" i="17"/>
  <c r="B38" i="26"/>
  <c r="B50" i="29"/>
  <c r="A22" i="30"/>
  <c r="B56" i="31"/>
  <c r="B51" i="16"/>
  <c r="B46" i="15"/>
  <c r="B39" i="17"/>
  <c r="B38" i="25"/>
  <c r="B39" i="26"/>
  <c r="A27" i="27"/>
  <c r="B49" i="27"/>
  <c r="A27" i="28"/>
  <c r="B51" i="29"/>
  <c r="A29" i="30"/>
  <c r="B37" i="31"/>
  <c r="B57" i="31"/>
  <c r="A29" i="16"/>
  <c r="B47" i="16"/>
  <c r="B47" i="15"/>
  <c r="B45" i="17"/>
  <c r="B39" i="25"/>
  <c r="B47" i="26"/>
  <c r="A29" i="27"/>
  <c r="B53" i="27"/>
  <c r="B36" i="28"/>
  <c r="B38" i="31"/>
  <c r="A27" i="24"/>
  <c r="B56" i="16"/>
  <c r="B45" i="15"/>
  <c r="B37" i="25"/>
  <c r="B46" i="16"/>
  <c r="B48" i="15"/>
  <c r="B46" i="17"/>
  <c r="B48" i="25"/>
  <c r="B48" i="26"/>
  <c r="B36" i="27"/>
  <c r="B54" i="27"/>
  <c r="B37" i="28"/>
  <c r="B39" i="31"/>
  <c r="AP188" i="1"/>
  <c r="AP189" i="1"/>
  <c r="AP187" i="1"/>
  <c r="AJ179" i="1"/>
  <c r="B41" i="30"/>
  <c r="B41" i="29"/>
  <c r="B43" i="30"/>
  <c r="AB176" i="1"/>
  <c r="B55" i="16"/>
  <c r="B56" i="24"/>
  <c r="B52" i="28"/>
  <c r="M181" i="1"/>
  <c r="AC176" i="1"/>
  <c r="B57" i="24"/>
  <c r="B55" i="29"/>
  <c r="L17" i="18"/>
  <c r="B53" i="16"/>
  <c r="B46" i="24"/>
  <c r="B54" i="25"/>
  <c r="B41" i="26"/>
  <c r="B53" i="26"/>
  <c r="B42" i="28"/>
  <c r="B54" i="28"/>
  <c r="B44" i="29"/>
  <c r="B56" i="29"/>
  <c r="B46" i="30"/>
  <c r="B40" i="24"/>
  <c r="B52" i="30"/>
  <c r="B53" i="24"/>
  <c r="B42" i="24"/>
  <c r="B52" i="29"/>
  <c r="B43" i="24"/>
  <c r="B54" i="29"/>
  <c r="P181" i="1"/>
  <c r="Q176" i="1"/>
  <c r="B45" i="24"/>
  <c r="B41" i="25"/>
  <c r="B52" i="26"/>
  <c r="B43" i="29"/>
  <c r="B57" i="30"/>
  <c r="B42" i="25"/>
  <c r="I21" i="18"/>
  <c r="M176" i="1"/>
  <c r="AN176" i="1" s="1"/>
  <c r="M182" i="1"/>
  <c r="AE176" i="1"/>
  <c r="B52" i="16"/>
  <c r="B52" i="17"/>
  <c r="B43" i="25"/>
  <c r="B54" i="26"/>
  <c r="B43" i="28"/>
  <c r="B45" i="29"/>
  <c r="C21" i="18"/>
  <c r="AG181" i="1"/>
  <c r="T176" i="1"/>
  <c r="AF176" i="1"/>
  <c r="B42" i="16"/>
  <c r="B36" i="24"/>
  <c r="B56" i="25"/>
  <c r="B55" i="26"/>
  <c r="B44" i="28"/>
  <c r="B48" i="30"/>
  <c r="B40" i="31"/>
  <c r="B52" i="31"/>
  <c r="V182" i="1"/>
  <c r="U176" i="1"/>
  <c r="AG176" i="1"/>
  <c r="B41" i="16"/>
  <c r="B50" i="16"/>
  <c r="B40" i="15"/>
  <c r="B52" i="15"/>
  <c r="B42" i="17"/>
  <c r="B54" i="17"/>
  <c r="B37" i="24"/>
  <c r="B49" i="24"/>
  <c r="B45" i="25"/>
  <c r="B57" i="25"/>
  <c r="B44" i="26"/>
  <c r="B56" i="26"/>
  <c r="B38" i="27"/>
  <c r="B50" i="27"/>
  <c r="B45" i="28"/>
  <c r="B57" i="28"/>
  <c r="B47" i="29"/>
  <c r="B37" i="30"/>
  <c r="B49" i="30"/>
  <c r="B41" i="31"/>
  <c r="B53" i="31"/>
  <c r="B52" i="24"/>
  <c r="B40" i="30"/>
  <c r="M179" i="1"/>
  <c r="B41" i="24"/>
  <c r="B53" i="30"/>
  <c r="Z176" i="1"/>
  <c r="B40" i="29"/>
  <c r="B42" i="30"/>
  <c r="B54" i="30"/>
  <c r="O176" i="1"/>
  <c r="B55" i="24"/>
  <c r="B53" i="29"/>
  <c r="B55" i="30"/>
  <c r="G17" i="18"/>
  <c r="P176" i="1"/>
  <c r="B44" i="24"/>
  <c r="B40" i="25"/>
  <c r="B40" i="28"/>
  <c r="B42" i="29"/>
  <c r="B44" i="30"/>
  <c r="B56" i="30"/>
  <c r="B54" i="16"/>
  <c r="B40" i="26"/>
  <c r="B41" i="28"/>
  <c r="Y181" i="1"/>
  <c r="AD176" i="1"/>
  <c r="S176" i="1"/>
  <c r="B40" i="17"/>
  <c r="B47" i="24"/>
  <c r="B55" i="25"/>
  <c r="B42" i="26"/>
  <c r="B55" i="28"/>
  <c r="B57" i="29"/>
  <c r="B47" i="30"/>
  <c r="B41" i="17"/>
  <c r="B53" i="17"/>
  <c r="B48" i="24"/>
  <c r="B44" i="25"/>
  <c r="B43" i="26"/>
  <c r="B56" i="28"/>
  <c r="B46" i="29"/>
  <c r="B36" i="30"/>
  <c r="AI182" i="1"/>
  <c r="V176" i="1"/>
  <c r="AH176" i="1"/>
  <c r="B40" i="16"/>
  <c r="B49" i="16"/>
  <c r="B53" i="15"/>
  <c r="B43" i="17"/>
  <c r="B55" i="17"/>
  <c r="B38" i="24"/>
  <c r="B50" i="24"/>
  <c r="B46" i="25"/>
  <c r="B45" i="26"/>
  <c r="B39" i="27"/>
  <c r="B51" i="27"/>
  <c r="B46" i="28"/>
  <c r="B48" i="29"/>
  <c r="B42" i="31"/>
  <c r="B54" i="31"/>
  <c r="B54" i="24"/>
  <c r="AA176" i="1"/>
  <c r="B43" i="16"/>
  <c r="B52" i="25"/>
  <c r="B53" i="25"/>
  <c r="R176" i="1"/>
  <c r="AA181" i="1"/>
  <c r="AK182" i="1"/>
  <c r="W176" i="1"/>
  <c r="AI176" i="1"/>
  <c r="B39" i="16"/>
  <c r="B39" i="24"/>
  <c r="B51" i="24"/>
  <c r="B47" i="25"/>
  <c r="AP298" i="1"/>
  <c r="AO298" i="1"/>
  <c r="AO294" i="1"/>
  <c r="AO303" i="1"/>
  <c r="AQ294" i="1"/>
  <c r="M21" i="15"/>
  <c r="AE116" i="1"/>
  <c r="AF116" i="1"/>
  <c r="T116" i="1"/>
  <c r="AE140" i="1"/>
  <c r="U140" i="1"/>
  <c r="O140" i="1"/>
  <c r="V140" i="1"/>
  <c r="T140" i="1"/>
  <c r="P140" i="1"/>
  <c r="AF140" i="1"/>
  <c r="X140" i="1"/>
  <c r="Z140" i="1"/>
  <c r="D140" i="1"/>
  <c r="AJ140" i="1"/>
  <c r="Q57" i="1"/>
  <c r="AB69" i="1"/>
  <c r="AF69" i="1"/>
  <c r="Q69" i="1"/>
  <c r="AC69" i="1"/>
  <c r="T69" i="1"/>
  <c r="S69" i="1"/>
  <c r="AE69" i="1"/>
  <c r="Y98" i="1"/>
  <c r="AC98" i="1"/>
  <c r="M98" i="1"/>
  <c r="AN98" i="1" s="1"/>
  <c r="Z98" i="1"/>
  <c r="V98" i="1"/>
  <c r="U98" i="1"/>
  <c r="T98" i="1"/>
  <c r="AD98" i="1"/>
  <c r="AB98" i="1"/>
  <c r="R98" i="1"/>
  <c r="AG98" i="1"/>
  <c r="AF98" i="1"/>
  <c r="AH98" i="1"/>
  <c r="AE98" i="1"/>
  <c r="AA98" i="1"/>
  <c r="AB49" i="1"/>
  <c r="AD49" i="1"/>
  <c r="AC49" i="1"/>
  <c r="AE49" i="1"/>
  <c r="V49" i="1"/>
  <c r="S49" i="1"/>
  <c r="AG49" i="1"/>
  <c r="AF49" i="1"/>
  <c r="U49" i="1"/>
  <c r="AH49" i="1"/>
  <c r="R57" i="1"/>
  <c r="O98" i="1"/>
  <c r="Q49" i="1"/>
  <c r="P98" i="1"/>
  <c r="AB105" i="1"/>
  <c r="AE105" i="1"/>
  <c r="V105" i="1"/>
  <c r="T105" i="1"/>
  <c r="S105" i="1"/>
  <c r="R105" i="1"/>
  <c r="U105" i="1"/>
  <c r="Q105" i="1"/>
  <c r="AG105" i="1"/>
  <c r="AH105" i="1"/>
  <c r="AB125" i="1"/>
  <c r="AD125" i="1"/>
  <c r="AC125" i="1"/>
  <c r="Q125" i="1"/>
  <c r="AG125" i="1"/>
  <c r="R125" i="1"/>
  <c r="U125" i="1"/>
  <c r="AH140" i="1"/>
  <c r="R49" i="1"/>
  <c r="Q98" i="1"/>
  <c r="AC105" i="1"/>
  <c r="AB57" i="1"/>
  <c r="AD57" i="1"/>
  <c r="AC57" i="1"/>
  <c r="AE57" i="1"/>
  <c r="V57" i="1"/>
  <c r="S57" i="1"/>
  <c r="AG57" i="1"/>
  <c r="U57" i="1"/>
  <c r="AH57" i="1"/>
  <c r="AI57" i="1"/>
  <c r="AF57" i="1"/>
  <c r="M140" i="1"/>
  <c r="AN140" i="1" s="1"/>
  <c r="AP302" i="1"/>
  <c r="AG140" i="1"/>
  <c r="B17" i="23"/>
  <c r="B17" i="21"/>
  <c r="A28" i="25"/>
  <c r="A28" i="28"/>
  <c r="A28" i="27"/>
  <c r="A28" i="26"/>
  <c r="A28" i="29"/>
  <c r="A28" i="30"/>
  <c r="A28" i="16"/>
  <c r="A28" i="24"/>
  <c r="T49" i="1"/>
  <c r="D21" i="18"/>
  <c r="D35" i="18" s="1"/>
  <c r="D30" i="19"/>
  <c r="D84" i="1"/>
  <c r="S98" i="1"/>
  <c r="AD105" i="1"/>
  <c r="D120" i="1"/>
  <c r="K21" i="18"/>
  <c r="L21" i="18"/>
  <c r="H21" i="18"/>
  <c r="G21" i="18"/>
  <c r="G731" i="1"/>
  <c r="F21" i="18"/>
  <c r="E21" i="18"/>
  <c r="E35" i="18" s="1"/>
  <c r="A23" i="25"/>
  <c r="A23" i="29"/>
  <c r="A23" i="24"/>
  <c r="A23" i="17"/>
  <c r="A23" i="30"/>
  <c r="A23" i="31"/>
  <c r="A23" i="28"/>
  <c r="A23" i="16"/>
  <c r="A23" i="26"/>
  <c r="AE36" i="1"/>
  <c r="U36" i="1"/>
  <c r="AG36" i="1"/>
  <c r="V36" i="1"/>
  <c r="AB81" i="1"/>
  <c r="AF81" i="1"/>
  <c r="T81" i="1"/>
  <c r="S81" i="1"/>
  <c r="R81" i="1"/>
  <c r="AC81" i="1"/>
  <c r="AB129" i="1"/>
  <c r="Q129" i="1"/>
  <c r="AE129" i="1"/>
  <c r="AD129" i="1"/>
  <c r="AC129" i="1"/>
  <c r="AG129" i="1"/>
  <c r="U129" i="1"/>
  <c r="R129" i="1"/>
  <c r="Y134" i="1"/>
  <c r="AG134" i="1"/>
  <c r="R134" i="1"/>
  <c r="AD134" i="1"/>
  <c r="O134" i="1"/>
  <c r="T134" i="1"/>
  <c r="S134" i="1"/>
  <c r="Q134" i="1"/>
  <c r="AE134" i="1"/>
  <c r="AB134" i="1"/>
  <c r="AC134" i="1"/>
  <c r="Z134" i="1"/>
  <c r="AA134" i="1"/>
  <c r="AF134" i="1"/>
  <c r="AH134" i="1"/>
  <c r="V134" i="1"/>
  <c r="U134" i="1"/>
  <c r="B23" i="19"/>
  <c r="A25" i="27"/>
  <c r="A25" i="28"/>
  <c r="A25" i="25"/>
  <c r="A25" i="24"/>
  <c r="Y50" i="1"/>
  <c r="T50" i="1"/>
  <c r="AH50" i="1"/>
  <c r="S50" i="1"/>
  <c r="Z50" i="1"/>
  <c r="V50" i="1"/>
  <c r="Q50" i="1"/>
  <c r="AG50" i="1"/>
  <c r="U53" i="1"/>
  <c r="R74" i="1"/>
  <c r="Y90" i="1"/>
  <c r="Z90" i="1"/>
  <c r="T90" i="1"/>
  <c r="U90" i="1"/>
  <c r="S90" i="1"/>
  <c r="R90" i="1"/>
  <c r="AC90" i="1"/>
  <c r="AB90" i="1"/>
  <c r="Q90" i="1"/>
  <c r="P94" i="1"/>
  <c r="Q101" i="1"/>
  <c r="L104" i="1"/>
  <c r="M122" i="1"/>
  <c r="AN122" i="1" s="1"/>
  <c r="Y131" i="1"/>
  <c r="N195" i="1"/>
  <c r="AL195" i="1" s="1"/>
  <c r="A24" i="26"/>
  <c r="A25" i="30"/>
  <c r="N21" i="15"/>
  <c r="AB117" i="1"/>
  <c r="AC117" i="1"/>
  <c r="T117" i="1"/>
  <c r="V117" i="1"/>
  <c r="U117" i="1"/>
  <c r="S117" i="1"/>
  <c r="AG117" i="1"/>
  <c r="B29" i="18"/>
  <c r="I30" i="12"/>
  <c r="N194" i="1"/>
  <c r="AL194" i="1" s="1"/>
  <c r="A24" i="27"/>
  <c r="A24" i="30"/>
  <c r="A24" i="28"/>
  <c r="A24" i="24"/>
  <c r="S53" i="1"/>
  <c r="AE56" i="1"/>
  <c r="AG56" i="1"/>
  <c r="AF56" i="1"/>
  <c r="U56" i="1"/>
  <c r="T56" i="1"/>
  <c r="Y62" i="1"/>
  <c r="AA62" i="1"/>
  <c r="Z62" i="1"/>
  <c r="U62" i="1"/>
  <c r="AE62" i="1"/>
  <c r="AD62" i="1"/>
  <c r="T62" i="1"/>
  <c r="AF72" i="1"/>
  <c r="Y106" i="1"/>
  <c r="T106" i="1"/>
  <c r="AF106" i="1"/>
  <c r="Q106" i="1"/>
  <c r="R106" i="1"/>
  <c r="AH106" i="1"/>
  <c r="P106" i="1"/>
  <c r="AG106" i="1"/>
  <c r="O106" i="1"/>
  <c r="Z106" i="1"/>
  <c r="V106" i="1"/>
  <c r="M106" i="1"/>
  <c r="AN106" i="1" s="1"/>
  <c r="AQ194" i="1"/>
  <c r="AP296" i="1"/>
  <c r="H30" i="12"/>
  <c r="M50" i="1"/>
  <c r="AN50" i="1" s="1"/>
  <c r="AH56" i="1"/>
  <c r="Y58" i="1"/>
  <c r="S58" i="1"/>
  <c r="R58" i="1"/>
  <c r="Z58" i="1"/>
  <c r="U58" i="1"/>
  <c r="P58" i="1"/>
  <c r="O62" i="1"/>
  <c r="AB77" i="1"/>
  <c r="T77" i="1"/>
  <c r="S77" i="1"/>
  <c r="R77" i="1"/>
  <c r="T80" i="1"/>
  <c r="M90" i="1"/>
  <c r="U106" i="1"/>
  <c r="AB109" i="1"/>
  <c r="U109" i="1"/>
  <c r="R109" i="1"/>
  <c r="AC109" i="1"/>
  <c r="V109" i="1"/>
  <c r="T109" i="1"/>
  <c r="AH109" i="1"/>
  <c r="AE117" i="1"/>
  <c r="L139" i="1"/>
  <c r="AQ189" i="1"/>
  <c r="AQ195" i="1"/>
  <c r="A25" i="26"/>
  <c r="N193" i="1"/>
  <c r="AL193" i="1" s="1"/>
  <c r="AP193" i="1"/>
  <c r="B23" i="22"/>
  <c r="AB53" i="1"/>
  <c r="R53" i="1"/>
  <c r="Q53" i="1"/>
  <c r="AD53" i="1"/>
  <c r="AC53" i="1"/>
  <c r="T53" i="1"/>
  <c r="T72" i="1"/>
  <c r="AE76" i="1"/>
  <c r="AF76" i="1"/>
  <c r="Y94" i="1"/>
  <c r="V94" i="1"/>
  <c r="AH94" i="1"/>
  <c r="S94" i="1"/>
  <c r="AC94" i="1"/>
  <c r="AB94" i="1"/>
  <c r="AA94" i="1"/>
  <c r="R94" i="1"/>
  <c r="Q94" i="1"/>
  <c r="M94" i="1"/>
  <c r="AN94" i="1" s="1"/>
  <c r="AE108" i="1"/>
  <c r="AF108" i="1"/>
  <c r="Q117" i="1"/>
  <c r="Y74" i="1"/>
  <c r="AG74" i="1"/>
  <c r="Q74" i="1"/>
  <c r="AF74" i="1"/>
  <c r="P74" i="1"/>
  <c r="AE74" i="1"/>
  <c r="O74" i="1"/>
  <c r="U74" i="1"/>
  <c r="T74" i="1"/>
  <c r="M74" i="1"/>
  <c r="AN74" i="1" s="1"/>
  <c r="T76" i="1"/>
  <c r="O94" i="1"/>
  <c r="AB101" i="1"/>
  <c r="V101" i="1"/>
  <c r="S101" i="1"/>
  <c r="AC101" i="1"/>
  <c r="U101" i="1"/>
  <c r="T101" i="1"/>
  <c r="AF101" i="1"/>
  <c r="AE104" i="1"/>
  <c r="AF104" i="1"/>
  <c r="T104" i="1"/>
  <c r="AH104" i="1"/>
  <c r="T108" i="1"/>
  <c r="R117" i="1"/>
  <c r="AJ122" i="1"/>
  <c r="Y122" i="1"/>
  <c r="AH122" i="1"/>
  <c r="T122" i="1"/>
  <c r="R122" i="1"/>
  <c r="AG122" i="1"/>
  <c r="Q122" i="1"/>
  <c r="AF122" i="1"/>
  <c r="P122" i="1"/>
  <c r="U122" i="1"/>
  <c r="S122" i="1"/>
  <c r="L122" i="1"/>
  <c r="A27" i="31"/>
  <c r="A27" i="26"/>
  <c r="A27" i="25"/>
  <c r="A27" i="30"/>
  <c r="O50" i="1"/>
  <c r="AE53" i="1"/>
  <c r="AI56" i="1"/>
  <c r="M58" i="1"/>
  <c r="AN58" i="1" s="1"/>
  <c r="P62" i="1"/>
  <c r="Z74" i="1"/>
  <c r="Q77" i="1"/>
  <c r="AF80" i="1"/>
  <c r="O90" i="1"/>
  <c r="AB93" i="1"/>
  <c r="AG93" i="1"/>
  <c r="AD93" i="1"/>
  <c r="AH93" i="1"/>
  <c r="AF93" i="1"/>
  <c r="S93" i="1"/>
  <c r="R93" i="1"/>
  <c r="U94" i="1"/>
  <c r="AH99" i="1"/>
  <c r="AI99" i="1"/>
  <c r="AD101" i="1"/>
  <c r="Y104" i="1"/>
  <c r="AA106" i="1"/>
  <c r="Q109" i="1"/>
  <c r="AF117" i="1"/>
  <c r="V122" i="1"/>
  <c r="AB133" i="1"/>
  <c r="AC133" i="1"/>
  <c r="Q133" i="1"/>
  <c r="S133" i="1"/>
  <c r="Y139" i="1"/>
  <c r="A25" i="31"/>
  <c r="AO296" i="1"/>
  <c r="AP299" i="1"/>
  <c r="A26" i="30"/>
  <c r="A26" i="29"/>
  <c r="A26" i="28"/>
  <c r="A26" i="24"/>
  <c r="A26" i="27"/>
  <c r="A26" i="31"/>
  <c r="A26" i="26"/>
  <c r="AB61" i="1"/>
  <c r="AF61" i="1"/>
  <c r="AE61" i="1"/>
  <c r="AC61" i="1"/>
  <c r="Y78" i="1"/>
  <c r="S78" i="1"/>
  <c r="R78" i="1"/>
  <c r="AG78" i="1"/>
  <c r="Q78" i="1"/>
  <c r="AF78" i="1"/>
  <c r="AE88" i="1"/>
  <c r="D88" i="1"/>
  <c r="AH88" i="1"/>
  <c r="Y88" i="1"/>
  <c r="X88" i="1"/>
  <c r="V88" i="1"/>
  <c r="Y114" i="1"/>
  <c r="V114" i="1"/>
  <c r="AH114" i="1"/>
  <c r="S114" i="1"/>
  <c r="Q114" i="1"/>
  <c r="AG114" i="1"/>
  <c r="P114" i="1"/>
  <c r="AF114" i="1"/>
  <c r="O114" i="1"/>
  <c r="AE136" i="1"/>
  <c r="T136" i="1"/>
  <c r="AH136" i="1"/>
  <c r="M136" i="1"/>
  <c r="AN136" i="1" s="1"/>
  <c r="AB136" i="1"/>
  <c r="AA136" i="1"/>
  <c r="Z136" i="1"/>
  <c r="AQ306" i="1"/>
  <c r="AO306" i="1"/>
  <c r="AQ299" i="1"/>
  <c r="AO299" i="1"/>
  <c r="Y142" i="1"/>
  <c r="V142" i="1"/>
  <c r="AH142" i="1"/>
  <c r="S142" i="1"/>
  <c r="AC142" i="1"/>
  <c r="AB142" i="1"/>
  <c r="AA142" i="1"/>
  <c r="AG142" i="1"/>
  <c r="AL225" i="1"/>
  <c r="AO229" i="1"/>
  <c r="AQ229" i="1"/>
  <c r="AP305" i="1"/>
  <c r="B23" i="18"/>
  <c r="A29" i="25"/>
  <c r="A29" i="28"/>
  <c r="A29" i="29"/>
  <c r="A29" i="24"/>
  <c r="D41" i="1"/>
  <c r="AE48" i="1"/>
  <c r="AF48" i="1"/>
  <c r="V48" i="1"/>
  <c r="AB65" i="1"/>
  <c r="AF65" i="1"/>
  <c r="AE68" i="1"/>
  <c r="AH68" i="1"/>
  <c r="AF68" i="1"/>
  <c r="V68" i="1"/>
  <c r="AE96" i="1"/>
  <c r="Y96" i="1"/>
  <c r="V96" i="1"/>
  <c r="T96" i="1"/>
  <c r="AB113" i="1"/>
  <c r="AG113" i="1"/>
  <c r="AD113" i="1"/>
  <c r="T113" i="1"/>
  <c r="S113" i="1"/>
  <c r="R113" i="1"/>
  <c r="Y118" i="1"/>
  <c r="AG118" i="1"/>
  <c r="R118" i="1"/>
  <c r="AD118" i="1"/>
  <c r="O118" i="1"/>
  <c r="T118" i="1"/>
  <c r="S118" i="1"/>
  <c r="Q118" i="1"/>
  <c r="AE124" i="1"/>
  <c r="AJ124" i="1"/>
  <c r="AF124" i="1"/>
  <c r="AH124" i="1"/>
  <c r="AG124" i="1"/>
  <c r="Z124" i="1"/>
  <c r="AE128" i="1"/>
  <c r="M128" i="1"/>
  <c r="AN128" i="1" s="1"/>
  <c r="AJ128" i="1"/>
  <c r="X128" i="1"/>
  <c r="V128" i="1"/>
  <c r="U128" i="1"/>
  <c r="M142" i="1"/>
  <c r="AN142" i="1" s="1"/>
  <c r="AQ305" i="1"/>
  <c r="AO305" i="1"/>
  <c r="A22" i="28"/>
  <c r="A22" i="29"/>
  <c r="A22" i="24"/>
  <c r="T48" i="1"/>
  <c r="T52" i="1"/>
  <c r="Q65" i="1"/>
  <c r="T68" i="1"/>
  <c r="T78" i="1"/>
  <c r="Y82" i="1"/>
  <c r="AA82" i="1"/>
  <c r="T82" i="1"/>
  <c r="U82" i="1"/>
  <c r="S82" i="1"/>
  <c r="R82" i="1"/>
  <c r="AF88" i="1"/>
  <c r="L96" i="1"/>
  <c r="Y102" i="1"/>
  <c r="AF102" i="1"/>
  <c r="Q102" i="1"/>
  <c r="AC102" i="1"/>
  <c r="M102" i="1"/>
  <c r="T102" i="1"/>
  <c r="S102" i="1"/>
  <c r="R102" i="1"/>
  <c r="Q113" i="1"/>
  <c r="U114" i="1"/>
  <c r="M118" i="1"/>
  <c r="AN118" i="1" s="1"/>
  <c r="D124" i="1"/>
  <c r="D128" i="1"/>
  <c r="U136" i="1"/>
  <c r="O142" i="1"/>
  <c r="A26" i="25"/>
  <c r="A29" i="26"/>
  <c r="AB54" i="1"/>
  <c r="F21" i="16"/>
  <c r="H21" i="17"/>
  <c r="AA66" i="1"/>
  <c r="AC70" i="1"/>
  <c r="AB85" i="1"/>
  <c r="Q85" i="1"/>
  <c r="AF85" i="1"/>
  <c r="Y86" i="1"/>
  <c r="AA86" i="1"/>
  <c r="U86" i="1"/>
  <c r="AD86" i="1"/>
  <c r="Y126" i="1"/>
  <c r="AC126" i="1"/>
  <c r="M126" i="1"/>
  <c r="AN126" i="1" s="1"/>
  <c r="Z126" i="1"/>
  <c r="AD126" i="1"/>
  <c r="N191" i="1"/>
  <c r="AL191" i="1" s="1"/>
  <c r="M54" i="1"/>
  <c r="AN54" i="1" s="1"/>
  <c r="AC54" i="1"/>
  <c r="G21" i="16"/>
  <c r="M21" i="18"/>
  <c r="T64" i="1"/>
  <c r="AB66" i="1"/>
  <c r="AE84" i="1"/>
  <c r="L84" i="1"/>
  <c r="AJ84" i="1"/>
  <c r="AB121" i="1"/>
  <c r="AC121" i="1"/>
  <c r="AE132" i="1"/>
  <c r="P132" i="1"/>
  <c r="AG132" i="1"/>
  <c r="D132" i="1"/>
  <c r="AJ132" i="1"/>
  <c r="Y138" i="1"/>
  <c r="AH138" i="1"/>
  <c r="S138" i="1"/>
  <c r="AE138" i="1"/>
  <c r="P138" i="1"/>
  <c r="AD138" i="1"/>
  <c r="H21" i="16"/>
  <c r="N21" i="18"/>
  <c r="AC66" i="1"/>
  <c r="AE100" i="1"/>
  <c r="T100" i="1"/>
  <c r="AE120" i="1"/>
  <c r="AF120" i="1"/>
  <c r="V120" i="1"/>
  <c r="AE89" i="1"/>
  <c r="AG92" i="1"/>
  <c r="AH97" i="1"/>
  <c r="Z110" i="1"/>
  <c r="AB130" i="1"/>
  <c r="AQ190" i="1"/>
  <c r="AQ196" i="1"/>
  <c r="AL230" i="1"/>
  <c r="AH89" i="1"/>
  <c r="S97" i="1"/>
  <c r="O110" i="1"/>
  <c r="AC110" i="1"/>
  <c r="P130" i="1"/>
  <c r="AE130" i="1"/>
  <c r="AC141" i="1"/>
  <c r="AL224" i="1"/>
  <c r="AO314" i="1"/>
  <c r="AO315" i="1"/>
  <c r="AO307" i="1"/>
  <c r="AO317" i="1"/>
  <c r="AP311" i="1"/>
  <c r="AP313" i="1"/>
  <c r="AP314" i="1"/>
  <c r="AP315" i="1"/>
  <c r="AP316" i="1"/>
  <c r="AP282" i="1"/>
  <c r="AO282" i="1"/>
  <c r="AP288" i="1"/>
  <c r="AO288" i="1"/>
  <c r="AP286" i="1"/>
  <c r="AO286" i="1"/>
  <c r="AP292" i="1"/>
  <c r="AQ292" i="1"/>
  <c r="AP284" i="1"/>
  <c r="AO284" i="1"/>
  <c r="AP290" i="1"/>
  <c r="AO290" i="1"/>
  <c r="AP293" i="1"/>
  <c r="AQ282" i="1"/>
  <c r="AQ283" i="1"/>
  <c r="AQ284" i="1"/>
  <c r="AQ285" i="1"/>
  <c r="AQ286" i="1"/>
  <c r="AQ287" i="1"/>
  <c r="AQ288" i="1"/>
  <c r="AQ289" i="1"/>
  <c r="AQ290" i="1"/>
  <c r="AQ291" i="1"/>
  <c r="AO292" i="1"/>
  <c r="AQ293" i="1"/>
  <c r="AO260" i="1"/>
  <c r="AO265" i="1"/>
  <c r="AO266" i="1"/>
  <c r="AO268" i="1"/>
  <c r="AO269" i="1"/>
  <c r="AQ278" i="1"/>
  <c r="AP271" i="1"/>
  <c r="AP279" i="1"/>
  <c r="AP274" i="1"/>
  <c r="AQ274" i="1"/>
  <c r="AP276" i="1"/>
  <c r="AP273" i="1"/>
  <c r="AP277" i="1"/>
  <c r="AQ270" i="1"/>
  <c r="AQ271" i="1"/>
  <c r="AQ272" i="1"/>
  <c r="AQ273" i="1"/>
  <c r="AO274" i="1"/>
  <c r="AQ277" i="1"/>
  <c r="AQ279" i="1"/>
  <c r="AQ280" i="1"/>
  <c r="AQ281" i="1"/>
  <c r="AQ275" i="1"/>
  <c r="AO276" i="1"/>
  <c r="AP254" i="1"/>
  <c r="AP256" i="1"/>
  <c r="AQ248" i="1"/>
  <c r="AQ256" i="1"/>
  <c r="AQ247" i="1"/>
  <c r="AQ257" i="1"/>
  <c r="AQ254" i="1"/>
  <c r="AP255" i="1"/>
  <c r="AP248" i="1"/>
  <c r="AP252" i="1"/>
  <c r="AP249" i="1"/>
  <c r="AP257" i="1"/>
  <c r="AO256" i="1"/>
  <c r="AO257" i="1"/>
  <c r="AQ246" i="1"/>
  <c r="AO248" i="1"/>
  <c r="AQ249" i="1"/>
  <c r="AQ250" i="1"/>
  <c r="AQ251" i="1"/>
  <c r="AO252" i="1"/>
  <c r="AQ253" i="1"/>
  <c r="AO254" i="1"/>
  <c r="AQ255" i="1"/>
  <c r="AQ226" i="1"/>
  <c r="AQ232" i="1"/>
  <c r="AQ224" i="1"/>
  <c r="AQ230" i="1"/>
  <c r="AF218" i="1"/>
  <c r="T218" i="1"/>
  <c r="AA218" i="1"/>
  <c r="O218" i="1"/>
  <c r="U218" i="1"/>
  <c r="AE218" i="1"/>
  <c r="S218" i="1"/>
  <c r="AH218" i="1"/>
  <c r="AG218" i="1"/>
  <c r="AD218" i="1"/>
  <c r="R218" i="1"/>
  <c r="AC218" i="1"/>
  <c r="Q218" i="1"/>
  <c r="V218" i="1"/>
  <c r="AB218" i="1"/>
  <c r="P218" i="1"/>
  <c r="Z218" i="1"/>
  <c r="M218" i="1"/>
  <c r="AK218" i="1"/>
  <c r="Y218" i="1"/>
  <c r="AP218" i="1"/>
  <c r="AJ218" i="1"/>
  <c r="X218" i="1"/>
  <c r="AI218" i="1"/>
  <c r="W218" i="1"/>
  <c r="W212" i="1"/>
  <c r="AG213" i="1"/>
  <c r="X212" i="1"/>
  <c r="AJ212" i="1"/>
  <c r="V213" i="1"/>
  <c r="AH213" i="1"/>
  <c r="T214" i="1"/>
  <c r="AF214" i="1"/>
  <c r="M217" i="1"/>
  <c r="Z217" i="1"/>
  <c r="Y212" i="1"/>
  <c r="AK212" i="1"/>
  <c r="W213" i="1"/>
  <c r="AI213" i="1"/>
  <c r="U214" i="1"/>
  <c r="AG214" i="1"/>
  <c r="S215" i="1"/>
  <c r="AE215" i="1"/>
  <c r="O217" i="1"/>
  <c r="AA217" i="1"/>
  <c r="W219" i="1"/>
  <c r="AI219" i="1"/>
  <c r="AP217" i="1"/>
  <c r="M212" i="1"/>
  <c r="Z212" i="1"/>
  <c r="X213" i="1"/>
  <c r="AJ213" i="1"/>
  <c r="V214" i="1"/>
  <c r="AH214" i="1"/>
  <c r="T215" i="1"/>
  <c r="AF215" i="1"/>
  <c r="R216" i="1"/>
  <c r="AD216" i="1"/>
  <c r="P217" i="1"/>
  <c r="AB217" i="1"/>
  <c r="X219" i="1"/>
  <c r="AJ219" i="1"/>
  <c r="AI212" i="1"/>
  <c r="P212" i="1"/>
  <c r="AB212" i="1"/>
  <c r="M213" i="1"/>
  <c r="Z213" i="1"/>
  <c r="X214" i="1"/>
  <c r="AJ214" i="1"/>
  <c r="V215" i="1"/>
  <c r="AH215" i="1"/>
  <c r="R217" i="1"/>
  <c r="AD217" i="1"/>
  <c r="M219" i="1"/>
  <c r="AN219" i="1" s="1"/>
  <c r="Z219" i="1"/>
  <c r="O212" i="1"/>
  <c r="AA212" i="1"/>
  <c r="AK213" i="1"/>
  <c r="Q212" i="1"/>
  <c r="AC212" i="1"/>
  <c r="O213" i="1"/>
  <c r="AA213" i="1"/>
  <c r="Y214" i="1"/>
  <c r="AK214" i="1"/>
  <c r="W215" i="1"/>
  <c r="AI215" i="1"/>
  <c r="U216" i="1"/>
  <c r="AG216" i="1"/>
  <c r="S217" i="1"/>
  <c r="AE217" i="1"/>
  <c r="O219" i="1"/>
  <c r="AA219" i="1"/>
  <c r="U213" i="1"/>
  <c r="R212" i="1"/>
  <c r="AD212" i="1"/>
  <c r="P213" i="1"/>
  <c r="AB213" i="1"/>
  <c r="M214" i="1"/>
  <c r="Z214" i="1"/>
  <c r="X215" i="1"/>
  <c r="AJ215" i="1"/>
  <c r="V216" i="1"/>
  <c r="AH216" i="1"/>
  <c r="T217" i="1"/>
  <c r="AF217" i="1"/>
  <c r="P219" i="1"/>
  <c r="AB219" i="1"/>
  <c r="AH212" i="1"/>
  <c r="S212" i="1"/>
  <c r="AE212" i="1"/>
  <c r="Q213" i="1"/>
  <c r="AC213" i="1"/>
  <c r="O214" i="1"/>
  <c r="AA214" i="1"/>
  <c r="Y215" i="1"/>
  <c r="AK215" i="1"/>
  <c r="W216" i="1"/>
  <c r="AI216" i="1"/>
  <c r="U217" i="1"/>
  <c r="AG217" i="1"/>
  <c r="Q219" i="1"/>
  <c r="AC219" i="1"/>
  <c r="V212" i="1"/>
  <c r="Y213" i="1"/>
  <c r="W214" i="1"/>
  <c r="AI214" i="1"/>
  <c r="Q217" i="1"/>
  <c r="AC217" i="1"/>
  <c r="T212" i="1"/>
  <c r="R213" i="1"/>
  <c r="P214" i="1"/>
  <c r="M215" i="1"/>
  <c r="X216" i="1"/>
  <c r="V217" i="1"/>
  <c r="R219" i="1"/>
  <c r="S201" i="1"/>
  <c r="Q202" i="1"/>
  <c r="AC202" i="1"/>
  <c r="Y203" i="1"/>
  <c r="AK203" i="1"/>
  <c r="M199" i="1"/>
  <c r="AN199" i="1" s="1"/>
  <c r="X200" i="1"/>
  <c r="AJ200" i="1"/>
  <c r="R202" i="1"/>
  <c r="AD202" i="1"/>
  <c r="M203" i="1"/>
  <c r="Z203" i="1"/>
  <c r="Z202" i="1"/>
  <c r="AB202" i="1"/>
  <c r="X203" i="1"/>
  <c r="O200" i="1"/>
  <c r="AA200" i="1"/>
  <c r="W201" i="1"/>
  <c r="U202" i="1"/>
  <c r="AG202" i="1"/>
  <c r="Q203" i="1"/>
  <c r="AC203" i="1"/>
  <c r="O202" i="1"/>
  <c r="AA202" i="1"/>
  <c r="W203" i="1"/>
  <c r="AI203" i="1"/>
  <c r="P202" i="1"/>
  <c r="AJ203" i="1"/>
  <c r="O203" i="1"/>
  <c r="P200" i="1"/>
  <c r="AB200" i="1"/>
  <c r="V202" i="1"/>
  <c r="AH202" i="1"/>
  <c r="R203" i="1"/>
  <c r="AD203" i="1"/>
  <c r="M202" i="1"/>
  <c r="AN202" i="1" s="1"/>
  <c r="S202" i="1"/>
  <c r="AE202" i="1"/>
  <c r="AA203" i="1"/>
  <c r="T202" i="1"/>
  <c r="AF202" i="1"/>
  <c r="P203" i="1"/>
  <c r="AB203" i="1"/>
  <c r="Q200" i="1"/>
  <c r="AC200" i="1"/>
  <c r="W202" i="1"/>
  <c r="AI202" i="1"/>
  <c r="S203" i="1"/>
  <c r="AE203" i="1"/>
  <c r="R200" i="1"/>
  <c r="M201" i="1"/>
  <c r="X202" i="1"/>
  <c r="T203" i="1"/>
  <c r="H17" i="24"/>
  <c r="C227" i="1" s="1"/>
  <c r="G21" i="24"/>
  <c r="H21" i="24"/>
  <c r="G17" i="25"/>
  <c r="J17" i="26"/>
  <c r="K17" i="26"/>
  <c r="K17" i="27"/>
  <c r="L17" i="27"/>
  <c r="F17" i="27"/>
  <c r="E17" i="27"/>
  <c r="I21" i="27"/>
  <c r="J17" i="27"/>
  <c r="I17" i="28"/>
  <c r="E17" i="28"/>
  <c r="G17" i="28"/>
  <c r="I21" i="28"/>
  <c r="M17" i="31"/>
  <c r="N17" i="31"/>
  <c r="C17" i="31"/>
  <c r="D17" i="31"/>
  <c r="M17" i="30"/>
  <c r="N17" i="30"/>
  <c r="C17" i="30"/>
  <c r="D17" i="30"/>
  <c r="M17" i="29"/>
  <c r="N17" i="29"/>
  <c r="C17" i="29"/>
  <c r="D17" i="29"/>
  <c r="M17" i="28"/>
  <c r="N17" i="28"/>
  <c r="C17" i="28"/>
  <c r="D17" i="28"/>
  <c r="M17" i="27"/>
  <c r="N17" i="27"/>
  <c r="C17" i="27"/>
  <c r="D17" i="27"/>
  <c r="M17" i="26"/>
  <c r="N17" i="26"/>
  <c r="C17" i="26"/>
  <c r="D17" i="26"/>
  <c r="M17" i="25"/>
  <c r="N17" i="25"/>
  <c r="C17" i="25"/>
  <c r="D17" i="25"/>
  <c r="M17" i="24"/>
  <c r="C232" i="1" s="1"/>
  <c r="C17" i="24"/>
  <c r="C222" i="1" s="1"/>
  <c r="N17" i="24"/>
  <c r="C233" i="1" s="1"/>
  <c r="D17" i="24"/>
  <c r="C223" i="1" s="1"/>
  <c r="AP216" i="1"/>
  <c r="AP212" i="1"/>
  <c r="AP186" i="1"/>
  <c r="N190" i="1"/>
  <c r="AL190" i="1" s="1"/>
  <c r="N192" i="1"/>
  <c r="AL192" i="1" s="1"/>
  <c r="AO234" i="1"/>
  <c r="AP234" i="1"/>
  <c r="AP241" i="1"/>
  <c r="AP238" i="1"/>
  <c r="AP243" i="1"/>
  <c r="AQ239" i="1"/>
  <c r="AP237" i="1"/>
  <c r="AP245" i="1"/>
  <c r="AQ241" i="1"/>
  <c r="AP240" i="1"/>
  <c r="AP244" i="1"/>
  <c r="AQ236" i="1"/>
  <c r="AQ245" i="1"/>
  <c r="AQ235" i="1"/>
  <c r="AO238" i="1"/>
  <c r="AO241" i="1"/>
  <c r="AQ243" i="1"/>
  <c r="AQ234" i="1"/>
  <c r="AO237" i="1"/>
  <c r="AQ240" i="1"/>
  <c r="AQ242" i="1"/>
  <c r="AQ244" i="1"/>
  <c r="AP223" i="1"/>
  <c r="AO226" i="1"/>
  <c r="AP226" i="1"/>
  <c r="AP229" i="1"/>
  <c r="AO232" i="1"/>
  <c r="AP232" i="1"/>
  <c r="AO227" i="1"/>
  <c r="AP227" i="1"/>
  <c r="AP222" i="1"/>
  <c r="AP233" i="1"/>
  <c r="AP225" i="1"/>
  <c r="AP228" i="1"/>
  <c r="AO222" i="1"/>
  <c r="AQ216" i="1"/>
  <c r="AO196" i="1"/>
  <c r="P178" i="1"/>
  <c r="Q178" i="1"/>
  <c r="U178" i="1"/>
  <c r="AB181" i="1"/>
  <c r="AC181" i="1"/>
  <c r="T182" i="1"/>
  <c r="AI181" i="1"/>
  <c r="S182" i="1"/>
  <c r="C181" i="1"/>
  <c r="U182" i="1"/>
  <c r="AA179" i="1"/>
  <c r="AB179" i="1"/>
  <c r="W182" i="1"/>
  <c r="AE179" i="1"/>
  <c r="O181" i="1"/>
  <c r="AH181" i="1"/>
  <c r="Y182" i="1"/>
  <c r="T179" i="1"/>
  <c r="Y179" i="1"/>
  <c r="Z179" i="1"/>
  <c r="S183" i="1"/>
  <c r="AK179" i="1"/>
  <c r="Q181" i="1"/>
  <c r="AJ181" i="1"/>
  <c r="AA182" i="1"/>
  <c r="AF179" i="1"/>
  <c r="U181" i="1"/>
  <c r="AK181" i="1"/>
  <c r="AE182" i="1"/>
  <c r="AD183" i="1"/>
  <c r="O179" i="1"/>
  <c r="V181" i="1"/>
  <c r="AF182" i="1"/>
  <c r="P179" i="1"/>
  <c r="W181" i="1"/>
  <c r="AG182" i="1"/>
  <c r="Z182" i="1"/>
  <c r="O178" i="1"/>
  <c r="S179" i="1"/>
  <c r="X181" i="1"/>
  <c r="O182" i="1"/>
  <c r="AH182" i="1"/>
  <c r="AE183" i="1"/>
  <c r="R178" i="1"/>
  <c r="AD178" i="1"/>
  <c r="Q179" i="1"/>
  <c r="AC179" i="1"/>
  <c r="U183" i="1"/>
  <c r="AG183" i="1"/>
  <c r="R179" i="1"/>
  <c r="AD179" i="1"/>
  <c r="Z181" i="1"/>
  <c r="C182" i="1"/>
  <c r="X182" i="1"/>
  <c r="AJ182" i="1"/>
  <c r="V183" i="1"/>
  <c r="AH183" i="1"/>
  <c r="AK183" i="1"/>
  <c r="C178" i="1"/>
  <c r="X178" i="1"/>
  <c r="AJ178" i="1"/>
  <c r="V179" i="1"/>
  <c r="AH179" i="1"/>
  <c r="R181" i="1"/>
  <c r="AD181" i="1"/>
  <c r="P182" i="1"/>
  <c r="AB182" i="1"/>
  <c r="Z183" i="1"/>
  <c r="W178" i="1"/>
  <c r="U179" i="1"/>
  <c r="AG179" i="1"/>
  <c r="W179" i="1"/>
  <c r="AI179" i="1"/>
  <c r="S181" i="1"/>
  <c r="AE181" i="1"/>
  <c r="Q182" i="1"/>
  <c r="AC182" i="1"/>
  <c r="W183" i="1"/>
  <c r="V178" i="1"/>
  <c r="X183" i="1"/>
  <c r="AJ183" i="1"/>
  <c r="Y183" i="1"/>
  <c r="C179" i="1"/>
  <c r="X179" i="1"/>
  <c r="T181" i="1"/>
  <c r="R182" i="1"/>
  <c r="P183" i="1"/>
  <c r="W131" i="1"/>
  <c r="AI131" i="1"/>
  <c r="W135" i="1"/>
  <c r="AI135" i="1"/>
  <c r="W139" i="1"/>
  <c r="AI139" i="1"/>
  <c r="D131" i="1"/>
  <c r="X131" i="1"/>
  <c r="AJ131" i="1"/>
  <c r="R133" i="1"/>
  <c r="AD133" i="1"/>
  <c r="D135" i="1"/>
  <c r="X135" i="1"/>
  <c r="AJ135" i="1"/>
  <c r="R137" i="1"/>
  <c r="AD137" i="1"/>
  <c r="D139" i="1"/>
  <c r="X139" i="1"/>
  <c r="AJ139" i="1"/>
  <c r="R141" i="1"/>
  <c r="AD141" i="1"/>
  <c r="Z131" i="1"/>
  <c r="W132" i="1"/>
  <c r="AI132" i="1"/>
  <c r="T133" i="1"/>
  <c r="AF133" i="1"/>
  <c r="M135" i="1"/>
  <c r="AN135" i="1" s="1"/>
  <c r="Z135" i="1"/>
  <c r="W136" i="1"/>
  <c r="AI136" i="1"/>
  <c r="T137" i="1"/>
  <c r="AF137" i="1"/>
  <c r="M139" i="1"/>
  <c r="AN139" i="1" s="1"/>
  <c r="Z139" i="1"/>
  <c r="W140" i="1"/>
  <c r="AI140" i="1"/>
  <c r="T141" i="1"/>
  <c r="AF141" i="1"/>
  <c r="O131" i="1"/>
  <c r="AA131" i="1"/>
  <c r="U133" i="1"/>
  <c r="AG133" i="1"/>
  <c r="O135" i="1"/>
  <c r="AA135" i="1"/>
  <c r="U137" i="1"/>
  <c r="AG137" i="1"/>
  <c r="O139" i="1"/>
  <c r="AA139" i="1"/>
  <c r="U141" i="1"/>
  <c r="AG141" i="1"/>
  <c r="P131" i="1"/>
  <c r="AB131" i="1"/>
  <c r="L132" i="1"/>
  <c r="Y132" i="1"/>
  <c r="V133" i="1"/>
  <c r="AH133" i="1"/>
  <c r="P135" i="1"/>
  <c r="AB135" i="1"/>
  <c r="L136" i="1"/>
  <c r="Y136" i="1"/>
  <c r="V137" i="1"/>
  <c r="AH137" i="1"/>
  <c r="P139" i="1"/>
  <c r="AB139" i="1"/>
  <c r="L140" i="1"/>
  <c r="Y140" i="1"/>
  <c r="V141" i="1"/>
  <c r="AH141" i="1"/>
  <c r="Q131" i="1"/>
  <c r="AC131" i="1"/>
  <c r="W133" i="1"/>
  <c r="AI133" i="1"/>
  <c r="Q135" i="1"/>
  <c r="AC135" i="1"/>
  <c r="W137" i="1"/>
  <c r="AI137" i="1"/>
  <c r="Q139" i="1"/>
  <c r="AC139" i="1"/>
  <c r="W141" i="1"/>
  <c r="AI141" i="1"/>
  <c r="R131" i="1"/>
  <c r="AD131" i="1"/>
  <c r="D133" i="1"/>
  <c r="X133" i="1"/>
  <c r="AJ133" i="1"/>
  <c r="R135" i="1"/>
  <c r="AD135" i="1"/>
  <c r="D137" i="1"/>
  <c r="X137" i="1"/>
  <c r="AJ137" i="1"/>
  <c r="R139" i="1"/>
  <c r="AD139" i="1"/>
  <c r="AA140" i="1"/>
  <c r="D141" i="1"/>
  <c r="X141" i="1"/>
  <c r="AJ141" i="1"/>
  <c r="S131" i="1"/>
  <c r="AE131" i="1"/>
  <c r="L133" i="1"/>
  <c r="Y133" i="1"/>
  <c r="S135" i="1"/>
  <c r="AE135" i="1"/>
  <c r="L137" i="1"/>
  <c r="Y137" i="1"/>
  <c r="S139" i="1"/>
  <c r="AE139" i="1"/>
  <c r="AB140" i="1"/>
  <c r="L141" i="1"/>
  <c r="Y141" i="1"/>
  <c r="T131" i="1"/>
  <c r="AF131" i="1"/>
  <c r="Q132" i="1"/>
  <c r="AC132" i="1"/>
  <c r="M133" i="1"/>
  <c r="AN133" i="1" s="1"/>
  <c r="Z133" i="1"/>
  <c r="W134" i="1"/>
  <c r="AI134" i="1"/>
  <c r="T135" i="1"/>
  <c r="AF135" i="1"/>
  <c r="Q136" i="1"/>
  <c r="AC136" i="1"/>
  <c r="M137" i="1"/>
  <c r="AN137" i="1" s="1"/>
  <c r="Z137" i="1"/>
  <c r="W138" i="1"/>
  <c r="AI138" i="1"/>
  <c r="T139" i="1"/>
  <c r="AF139" i="1"/>
  <c r="Q140" i="1"/>
  <c r="AC140" i="1"/>
  <c r="M141" i="1"/>
  <c r="AN141" i="1" s="1"/>
  <c r="Z141" i="1"/>
  <c r="W142" i="1"/>
  <c r="AI142" i="1"/>
  <c r="U131" i="1"/>
  <c r="AG131" i="1"/>
  <c r="R132" i="1"/>
  <c r="AD132" i="1"/>
  <c r="O133" i="1"/>
  <c r="AA133" i="1"/>
  <c r="D134" i="1"/>
  <c r="X134" i="1"/>
  <c r="AJ134" i="1"/>
  <c r="U135" i="1"/>
  <c r="AG135" i="1"/>
  <c r="R136" i="1"/>
  <c r="AD136" i="1"/>
  <c r="O137" i="1"/>
  <c r="AA137" i="1"/>
  <c r="D138" i="1"/>
  <c r="X138" i="1"/>
  <c r="AJ138" i="1"/>
  <c r="U139" i="1"/>
  <c r="AG139" i="1"/>
  <c r="R140" i="1"/>
  <c r="AD140" i="1"/>
  <c r="O141" i="1"/>
  <c r="AA141" i="1"/>
  <c r="D142" i="1"/>
  <c r="X142" i="1"/>
  <c r="AJ142" i="1"/>
  <c r="V131" i="1"/>
  <c r="S132" i="1"/>
  <c r="P133" i="1"/>
  <c r="L134" i="1"/>
  <c r="V135" i="1"/>
  <c r="S136" i="1"/>
  <c r="P137" i="1"/>
  <c r="L138" i="1"/>
  <c r="V139" i="1"/>
  <c r="S140" i="1"/>
  <c r="P141" i="1"/>
  <c r="L142" i="1"/>
  <c r="D119" i="1"/>
  <c r="X119" i="1"/>
  <c r="AJ119" i="1"/>
  <c r="D123" i="1"/>
  <c r="X123" i="1"/>
  <c r="AJ123" i="1"/>
  <c r="D127" i="1"/>
  <c r="X127" i="1"/>
  <c r="AJ127" i="1"/>
  <c r="Y119" i="1"/>
  <c r="S121" i="1"/>
  <c r="AE121" i="1"/>
  <c r="L123" i="1"/>
  <c r="Y123" i="1"/>
  <c r="S125" i="1"/>
  <c r="AE125" i="1"/>
  <c r="L127" i="1"/>
  <c r="Y127" i="1"/>
  <c r="Z119" i="1"/>
  <c r="W120" i="1"/>
  <c r="AI120" i="1"/>
  <c r="T121" i="1"/>
  <c r="AF121" i="1"/>
  <c r="M123" i="1"/>
  <c r="AN123" i="1" s="1"/>
  <c r="Z123" i="1"/>
  <c r="W124" i="1"/>
  <c r="AI124" i="1"/>
  <c r="T125" i="1"/>
  <c r="AF125" i="1"/>
  <c r="M127" i="1"/>
  <c r="AN127" i="1" s="1"/>
  <c r="Z127" i="1"/>
  <c r="W128" i="1"/>
  <c r="AI128" i="1"/>
  <c r="T129" i="1"/>
  <c r="AF129" i="1"/>
  <c r="O119" i="1"/>
  <c r="AA119" i="1"/>
  <c r="O123" i="1"/>
  <c r="AA123" i="1"/>
  <c r="O127" i="1"/>
  <c r="AA127" i="1"/>
  <c r="P119" i="1"/>
  <c r="AB119" i="1"/>
  <c r="L120" i="1"/>
  <c r="Y120" i="1"/>
  <c r="V121" i="1"/>
  <c r="AH121" i="1"/>
  <c r="P123" i="1"/>
  <c r="AB123" i="1"/>
  <c r="L124" i="1"/>
  <c r="Y124" i="1"/>
  <c r="V125" i="1"/>
  <c r="AH125" i="1"/>
  <c r="P127" i="1"/>
  <c r="AB127" i="1"/>
  <c r="L128" i="1"/>
  <c r="Y128" i="1"/>
  <c r="V129" i="1"/>
  <c r="AH129" i="1"/>
  <c r="AI119" i="1"/>
  <c r="W123" i="1"/>
  <c r="Q119" i="1"/>
  <c r="AC119" i="1"/>
  <c r="W121" i="1"/>
  <c r="AI121" i="1"/>
  <c r="Q123" i="1"/>
  <c r="AC123" i="1"/>
  <c r="W125" i="1"/>
  <c r="AI125" i="1"/>
  <c r="Q127" i="1"/>
  <c r="AC127" i="1"/>
  <c r="W129" i="1"/>
  <c r="AI129" i="1"/>
  <c r="W119" i="1"/>
  <c r="R119" i="1"/>
  <c r="AD119" i="1"/>
  <c r="O120" i="1"/>
  <c r="AA120" i="1"/>
  <c r="D121" i="1"/>
  <c r="X121" i="1"/>
  <c r="AJ121" i="1"/>
  <c r="R123" i="1"/>
  <c r="AD123" i="1"/>
  <c r="O124" i="1"/>
  <c r="AA124" i="1"/>
  <c r="D125" i="1"/>
  <c r="X125" i="1"/>
  <c r="AJ125" i="1"/>
  <c r="R127" i="1"/>
  <c r="AD127" i="1"/>
  <c r="O128" i="1"/>
  <c r="AA128" i="1"/>
  <c r="D129" i="1"/>
  <c r="X129" i="1"/>
  <c r="AJ129" i="1"/>
  <c r="S119" i="1"/>
  <c r="AE119" i="1"/>
  <c r="P120" i="1"/>
  <c r="AB120" i="1"/>
  <c r="L121" i="1"/>
  <c r="Y121" i="1"/>
  <c r="S123" i="1"/>
  <c r="AE123" i="1"/>
  <c r="P124" i="1"/>
  <c r="AB124" i="1"/>
  <c r="L125" i="1"/>
  <c r="Y125" i="1"/>
  <c r="S127" i="1"/>
  <c r="AE127" i="1"/>
  <c r="P128" i="1"/>
  <c r="AB128" i="1"/>
  <c r="L129" i="1"/>
  <c r="Y129" i="1"/>
  <c r="AH130" i="1"/>
  <c r="AI123" i="1"/>
  <c r="W127" i="1"/>
  <c r="T119" i="1"/>
  <c r="AF119" i="1"/>
  <c r="Q120" i="1"/>
  <c r="AC120" i="1"/>
  <c r="M121" i="1"/>
  <c r="AN121" i="1" s="1"/>
  <c r="Z121" i="1"/>
  <c r="W122" i="1"/>
  <c r="AI122" i="1"/>
  <c r="T123" i="1"/>
  <c r="AF123" i="1"/>
  <c r="Q124" i="1"/>
  <c r="AC124" i="1"/>
  <c r="M125" i="1"/>
  <c r="AN125" i="1" s="1"/>
  <c r="Z125" i="1"/>
  <c r="W126" i="1"/>
  <c r="AI126" i="1"/>
  <c r="T127" i="1"/>
  <c r="AF127" i="1"/>
  <c r="Q128" i="1"/>
  <c r="AC128" i="1"/>
  <c r="M129" i="1"/>
  <c r="AN129" i="1" s="1"/>
  <c r="Z129" i="1"/>
  <c r="W130" i="1"/>
  <c r="AI130" i="1"/>
  <c r="U119" i="1"/>
  <c r="AG119" i="1"/>
  <c r="R120" i="1"/>
  <c r="AD120" i="1"/>
  <c r="O121" i="1"/>
  <c r="AA121" i="1"/>
  <c r="D122" i="1"/>
  <c r="X122" i="1"/>
  <c r="U123" i="1"/>
  <c r="AG123" i="1"/>
  <c r="R124" i="1"/>
  <c r="AD124" i="1"/>
  <c r="O125" i="1"/>
  <c r="AA125" i="1"/>
  <c r="D126" i="1"/>
  <c r="X126" i="1"/>
  <c r="AJ126" i="1"/>
  <c r="U127" i="1"/>
  <c r="AG127" i="1"/>
  <c r="R128" i="1"/>
  <c r="AD128" i="1"/>
  <c r="O129" i="1"/>
  <c r="AA129" i="1"/>
  <c r="D130" i="1"/>
  <c r="X130" i="1"/>
  <c r="AJ130" i="1"/>
  <c r="V119" i="1"/>
  <c r="S120" i="1"/>
  <c r="P121" i="1"/>
  <c r="V123" i="1"/>
  <c r="S124" i="1"/>
  <c r="P125" i="1"/>
  <c r="V127" i="1"/>
  <c r="S128" i="1"/>
  <c r="P129" i="1"/>
  <c r="L130" i="1"/>
  <c r="W111" i="1"/>
  <c r="AI111" i="1"/>
  <c r="W115" i="1"/>
  <c r="AI115" i="1"/>
  <c r="AI107" i="1"/>
  <c r="D107" i="1"/>
  <c r="X107" i="1"/>
  <c r="AJ107" i="1"/>
  <c r="U108" i="1"/>
  <c r="AG108" i="1"/>
  <c r="D111" i="1"/>
  <c r="X111" i="1"/>
  <c r="AJ111" i="1"/>
  <c r="U112" i="1"/>
  <c r="AG112" i="1"/>
  <c r="D115" i="1"/>
  <c r="X115" i="1"/>
  <c r="AJ115" i="1"/>
  <c r="U116" i="1"/>
  <c r="AG116" i="1"/>
  <c r="W107" i="1"/>
  <c r="Y107" i="1"/>
  <c r="V108" i="1"/>
  <c r="AH108" i="1"/>
  <c r="L111" i="1"/>
  <c r="Y111" i="1"/>
  <c r="V112" i="1"/>
  <c r="AH112" i="1"/>
  <c r="L115" i="1"/>
  <c r="Y115" i="1"/>
  <c r="V116" i="1"/>
  <c r="AH116" i="1"/>
  <c r="Z107" i="1"/>
  <c r="W108" i="1"/>
  <c r="AI108" i="1"/>
  <c r="M111" i="1"/>
  <c r="AN111" i="1" s="1"/>
  <c r="Z111" i="1"/>
  <c r="W112" i="1"/>
  <c r="AI112" i="1"/>
  <c r="M115" i="1"/>
  <c r="AN115" i="1" s="1"/>
  <c r="Z115" i="1"/>
  <c r="W116" i="1"/>
  <c r="AI116" i="1"/>
  <c r="O107" i="1"/>
  <c r="AA107" i="1"/>
  <c r="D108" i="1"/>
  <c r="X108" i="1"/>
  <c r="AJ108" i="1"/>
  <c r="O111" i="1"/>
  <c r="AA111" i="1"/>
  <c r="D112" i="1"/>
  <c r="X112" i="1"/>
  <c r="AJ112" i="1"/>
  <c r="O115" i="1"/>
  <c r="AA115" i="1"/>
  <c r="X116" i="1"/>
  <c r="AJ116" i="1"/>
  <c r="P107" i="1"/>
  <c r="AB107" i="1"/>
  <c r="L108" i="1"/>
  <c r="Y108" i="1"/>
  <c r="P111" i="1"/>
  <c r="AB111" i="1"/>
  <c r="L112" i="1"/>
  <c r="Y112" i="1"/>
  <c r="P115" i="1"/>
  <c r="AB115" i="1"/>
  <c r="L116" i="1"/>
  <c r="Y116" i="1"/>
  <c r="Q107" i="1"/>
  <c r="AC107" i="1"/>
  <c r="M108" i="1"/>
  <c r="Z108" i="1"/>
  <c r="W109" i="1"/>
  <c r="AI109" i="1"/>
  <c r="Q111" i="1"/>
  <c r="AC111" i="1"/>
  <c r="M112" i="1"/>
  <c r="AN112" i="1" s="1"/>
  <c r="Z112" i="1"/>
  <c r="W113" i="1"/>
  <c r="AI113" i="1"/>
  <c r="Q115" i="1"/>
  <c r="AC115" i="1"/>
  <c r="M116" i="1"/>
  <c r="AN116" i="1" s="1"/>
  <c r="Z116" i="1"/>
  <c r="W117" i="1"/>
  <c r="AI117" i="1"/>
  <c r="R107" i="1"/>
  <c r="AD107" i="1"/>
  <c r="O108" i="1"/>
  <c r="AA108" i="1"/>
  <c r="D109" i="1"/>
  <c r="X109" i="1"/>
  <c r="AJ109" i="1"/>
  <c r="R111" i="1"/>
  <c r="AD111" i="1"/>
  <c r="O112" i="1"/>
  <c r="AA112" i="1"/>
  <c r="D113" i="1"/>
  <c r="X113" i="1"/>
  <c r="AJ113" i="1"/>
  <c r="R115" i="1"/>
  <c r="AD115" i="1"/>
  <c r="O116" i="1"/>
  <c r="AA116" i="1"/>
  <c r="D117" i="1"/>
  <c r="X117" i="1"/>
  <c r="AJ117" i="1"/>
  <c r="S107" i="1"/>
  <c r="AE107" i="1"/>
  <c r="P108" i="1"/>
  <c r="AB108" i="1"/>
  <c r="L109" i="1"/>
  <c r="Y109" i="1"/>
  <c r="S111" i="1"/>
  <c r="AE111" i="1"/>
  <c r="P112" i="1"/>
  <c r="AB112" i="1"/>
  <c r="L113" i="1"/>
  <c r="Y113" i="1"/>
  <c r="S115" i="1"/>
  <c r="AE115" i="1"/>
  <c r="P116" i="1"/>
  <c r="AB116" i="1"/>
  <c r="L117" i="1"/>
  <c r="Y117" i="1"/>
  <c r="AH118" i="1"/>
  <c r="T107" i="1"/>
  <c r="AF107" i="1"/>
  <c r="Q108" i="1"/>
  <c r="AC108" i="1"/>
  <c r="M109" i="1"/>
  <c r="AN109" i="1" s="1"/>
  <c r="Z109" i="1"/>
  <c r="W110" i="1"/>
  <c r="AI110" i="1"/>
  <c r="T111" i="1"/>
  <c r="AF111" i="1"/>
  <c r="Q112" i="1"/>
  <c r="AC112" i="1"/>
  <c r="M113" i="1"/>
  <c r="AN113" i="1" s="1"/>
  <c r="Z113" i="1"/>
  <c r="W114" i="1"/>
  <c r="AI114" i="1"/>
  <c r="T115" i="1"/>
  <c r="AF115" i="1"/>
  <c r="Q116" i="1"/>
  <c r="AC116" i="1"/>
  <c r="M117" i="1"/>
  <c r="AN117" i="1" s="1"/>
  <c r="Z117" i="1"/>
  <c r="W118" i="1"/>
  <c r="AI118" i="1"/>
  <c r="U107" i="1"/>
  <c r="AG107" i="1"/>
  <c r="R108" i="1"/>
  <c r="AD108" i="1"/>
  <c r="O109" i="1"/>
  <c r="AA109" i="1"/>
  <c r="D110" i="1"/>
  <c r="X110" i="1"/>
  <c r="U111" i="1"/>
  <c r="AG111" i="1"/>
  <c r="R112" i="1"/>
  <c r="AD112" i="1"/>
  <c r="O113" i="1"/>
  <c r="AA113" i="1"/>
  <c r="D114" i="1"/>
  <c r="X114" i="1"/>
  <c r="AJ114" i="1"/>
  <c r="U115" i="1"/>
  <c r="AG115" i="1"/>
  <c r="R116" i="1"/>
  <c r="AD116" i="1"/>
  <c r="O117" i="1"/>
  <c r="AA117" i="1"/>
  <c r="D118" i="1"/>
  <c r="X118" i="1"/>
  <c r="AJ118" i="1"/>
  <c r="V107" i="1"/>
  <c r="S108" i="1"/>
  <c r="P109" i="1"/>
  <c r="V111" i="1"/>
  <c r="S112" i="1"/>
  <c r="P113" i="1"/>
  <c r="L114" i="1"/>
  <c r="V115" i="1"/>
  <c r="S116" i="1"/>
  <c r="P117" i="1"/>
  <c r="L118" i="1"/>
  <c r="W95" i="1"/>
  <c r="AI95" i="1"/>
  <c r="W99" i="1"/>
  <c r="AI103" i="1"/>
  <c r="D95" i="1"/>
  <c r="X95" i="1"/>
  <c r="AJ95" i="1"/>
  <c r="U96" i="1"/>
  <c r="AG96" i="1"/>
  <c r="D99" i="1"/>
  <c r="X99" i="1"/>
  <c r="AJ99" i="1"/>
  <c r="U100" i="1"/>
  <c r="AG100" i="1"/>
  <c r="D103" i="1"/>
  <c r="X103" i="1"/>
  <c r="AJ103" i="1"/>
  <c r="U104" i="1"/>
  <c r="AG104" i="1"/>
  <c r="Y95" i="1"/>
  <c r="Y99" i="1"/>
  <c r="Z95" i="1"/>
  <c r="W96" i="1"/>
  <c r="AI96" i="1"/>
  <c r="M99" i="1"/>
  <c r="AN99" i="1" s="1"/>
  <c r="Z99" i="1"/>
  <c r="W100" i="1"/>
  <c r="AI100" i="1"/>
  <c r="M103" i="1"/>
  <c r="AN103" i="1" s="1"/>
  <c r="Z103" i="1"/>
  <c r="W104" i="1"/>
  <c r="AI104" i="1"/>
  <c r="O95" i="1"/>
  <c r="AA95" i="1"/>
  <c r="D96" i="1"/>
  <c r="X96" i="1"/>
  <c r="AJ96" i="1"/>
  <c r="O99" i="1"/>
  <c r="AA99" i="1"/>
  <c r="D100" i="1"/>
  <c r="X100" i="1"/>
  <c r="AJ100" i="1"/>
  <c r="O103" i="1"/>
  <c r="AA103" i="1"/>
  <c r="D104" i="1"/>
  <c r="X104" i="1"/>
  <c r="AJ104" i="1"/>
  <c r="P95" i="1"/>
  <c r="AB95" i="1"/>
  <c r="P99" i="1"/>
  <c r="AB99" i="1"/>
  <c r="P103" i="1"/>
  <c r="AB103" i="1"/>
  <c r="L103" i="1"/>
  <c r="Q95" i="1"/>
  <c r="AC95" i="1"/>
  <c r="M96" i="1"/>
  <c r="Z96" i="1"/>
  <c r="W97" i="1"/>
  <c r="AI97" i="1"/>
  <c r="Q99" i="1"/>
  <c r="AC99" i="1"/>
  <c r="M100" i="1"/>
  <c r="AN100" i="1" s="1"/>
  <c r="Z100" i="1"/>
  <c r="W101" i="1"/>
  <c r="AI101" i="1"/>
  <c r="Q103" i="1"/>
  <c r="AC103" i="1"/>
  <c r="M104" i="1"/>
  <c r="AN104" i="1" s="1"/>
  <c r="Z104" i="1"/>
  <c r="W105" i="1"/>
  <c r="AI105" i="1"/>
  <c r="L99" i="1"/>
  <c r="R95" i="1"/>
  <c r="AD95" i="1"/>
  <c r="O96" i="1"/>
  <c r="AA96" i="1"/>
  <c r="D97" i="1"/>
  <c r="X97" i="1"/>
  <c r="AJ97" i="1"/>
  <c r="R99" i="1"/>
  <c r="AD99" i="1"/>
  <c r="O100" i="1"/>
  <c r="AA100" i="1"/>
  <c r="D101" i="1"/>
  <c r="X101" i="1"/>
  <c r="AJ101" i="1"/>
  <c r="R103" i="1"/>
  <c r="AD103" i="1"/>
  <c r="O104" i="1"/>
  <c r="AA104" i="1"/>
  <c r="D105" i="1"/>
  <c r="X105" i="1"/>
  <c r="AJ105" i="1"/>
  <c r="S95" i="1"/>
  <c r="AE95" i="1"/>
  <c r="P96" i="1"/>
  <c r="AB96" i="1"/>
  <c r="L97" i="1"/>
  <c r="Y97" i="1"/>
  <c r="S99" i="1"/>
  <c r="AE99" i="1"/>
  <c r="P100" i="1"/>
  <c r="AB100" i="1"/>
  <c r="L101" i="1"/>
  <c r="Y101" i="1"/>
  <c r="S103" i="1"/>
  <c r="AE103" i="1"/>
  <c r="P104" i="1"/>
  <c r="AB104" i="1"/>
  <c r="L105" i="1"/>
  <c r="Y105" i="1"/>
  <c r="T95" i="1"/>
  <c r="AF95" i="1"/>
  <c r="Q96" i="1"/>
  <c r="AC96" i="1"/>
  <c r="M97" i="1"/>
  <c r="AN97" i="1" s="1"/>
  <c r="Z97" i="1"/>
  <c r="W98" i="1"/>
  <c r="AI98" i="1"/>
  <c r="T99" i="1"/>
  <c r="AF99" i="1"/>
  <c r="Q100" i="1"/>
  <c r="AC100" i="1"/>
  <c r="M101" i="1"/>
  <c r="AN101" i="1" s="1"/>
  <c r="Z101" i="1"/>
  <c r="W102" i="1"/>
  <c r="AI102" i="1"/>
  <c r="T103" i="1"/>
  <c r="AF103" i="1"/>
  <c r="Q104" i="1"/>
  <c r="AC104" i="1"/>
  <c r="M105" i="1"/>
  <c r="AN105" i="1" s="1"/>
  <c r="Z105" i="1"/>
  <c r="W106" i="1"/>
  <c r="AI106" i="1"/>
  <c r="U95" i="1"/>
  <c r="AG95" i="1"/>
  <c r="R96" i="1"/>
  <c r="AD96" i="1"/>
  <c r="O97" i="1"/>
  <c r="AA97" i="1"/>
  <c r="D98" i="1"/>
  <c r="X98" i="1"/>
  <c r="AJ98" i="1"/>
  <c r="U99" i="1"/>
  <c r="AG99" i="1"/>
  <c r="R100" i="1"/>
  <c r="AD100" i="1"/>
  <c r="O101" i="1"/>
  <c r="AA101" i="1"/>
  <c r="D102" i="1"/>
  <c r="X102" i="1"/>
  <c r="AJ102" i="1"/>
  <c r="U103" i="1"/>
  <c r="AG103" i="1"/>
  <c r="R104" i="1"/>
  <c r="AD104" i="1"/>
  <c r="O105" i="1"/>
  <c r="AA105" i="1"/>
  <c r="D106" i="1"/>
  <c r="X106" i="1"/>
  <c r="AJ106" i="1"/>
  <c r="Y103" i="1"/>
  <c r="V95" i="1"/>
  <c r="S96" i="1"/>
  <c r="P97" i="1"/>
  <c r="L98" i="1"/>
  <c r="V99" i="1"/>
  <c r="S100" i="1"/>
  <c r="P101" i="1"/>
  <c r="L102" i="1"/>
  <c r="V103" i="1"/>
  <c r="S104" i="1"/>
  <c r="P105" i="1"/>
  <c r="L106" i="1"/>
  <c r="D83" i="1"/>
  <c r="X83" i="1"/>
  <c r="AJ83" i="1"/>
  <c r="D87" i="1"/>
  <c r="X87" i="1"/>
  <c r="AJ87" i="1"/>
  <c r="W83" i="1"/>
  <c r="W87" i="1"/>
  <c r="AI91" i="1"/>
  <c r="Y83" i="1"/>
  <c r="L87" i="1"/>
  <c r="Y87" i="1"/>
  <c r="L91" i="1"/>
  <c r="Y91" i="1"/>
  <c r="W91" i="1"/>
  <c r="Z83" i="1"/>
  <c r="W84" i="1"/>
  <c r="AI84" i="1"/>
  <c r="M87" i="1"/>
  <c r="AN87" i="1" s="1"/>
  <c r="Z87" i="1"/>
  <c r="W88" i="1"/>
  <c r="AI88" i="1"/>
  <c r="M91" i="1"/>
  <c r="AN91" i="1" s="1"/>
  <c r="Z91" i="1"/>
  <c r="W92" i="1"/>
  <c r="AI92" i="1"/>
  <c r="O83" i="1"/>
  <c r="AA83" i="1"/>
  <c r="O87" i="1"/>
  <c r="AA87" i="1"/>
  <c r="O91" i="1"/>
  <c r="AA91" i="1"/>
  <c r="P83" i="1"/>
  <c r="AB83" i="1"/>
  <c r="P87" i="1"/>
  <c r="AB87" i="1"/>
  <c r="P91" i="1"/>
  <c r="AB91" i="1"/>
  <c r="D91" i="1"/>
  <c r="Q83" i="1"/>
  <c r="AC83" i="1"/>
  <c r="M84" i="1"/>
  <c r="AN84" i="1" s="1"/>
  <c r="Z84" i="1"/>
  <c r="W85" i="1"/>
  <c r="AI85" i="1"/>
  <c r="Q87" i="1"/>
  <c r="AC87" i="1"/>
  <c r="M88" i="1"/>
  <c r="AN88" i="1" s="1"/>
  <c r="Z88" i="1"/>
  <c r="W89" i="1"/>
  <c r="AI89" i="1"/>
  <c r="Q91" i="1"/>
  <c r="AC91" i="1"/>
  <c r="M92" i="1"/>
  <c r="AN92" i="1" s="1"/>
  <c r="Z92" i="1"/>
  <c r="W93" i="1"/>
  <c r="AI93" i="1"/>
  <c r="AI87" i="1"/>
  <c r="R83" i="1"/>
  <c r="AD83" i="1"/>
  <c r="O84" i="1"/>
  <c r="AA84" i="1"/>
  <c r="D85" i="1"/>
  <c r="X85" i="1"/>
  <c r="AJ85" i="1"/>
  <c r="R87" i="1"/>
  <c r="AD87" i="1"/>
  <c r="O88" i="1"/>
  <c r="AA88" i="1"/>
  <c r="D89" i="1"/>
  <c r="X89" i="1"/>
  <c r="AJ89" i="1"/>
  <c r="R91" i="1"/>
  <c r="AD91" i="1"/>
  <c r="O92" i="1"/>
  <c r="AA92" i="1"/>
  <c r="D93" i="1"/>
  <c r="X93" i="1"/>
  <c r="AJ93" i="1"/>
  <c r="X91" i="1"/>
  <c r="S83" i="1"/>
  <c r="AE83" i="1"/>
  <c r="P84" i="1"/>
  <c r="AB84" i="1"/>
  <c r="L85" i="1"/>
  <c r="Y85" i="1"/>
  <c r="S87" i="1"/>
  <c r="AE87" i="1"/>
  <c r="P88" i="1"/>
  <c r="AB88" i="1"/>
  <c r="L89" i="1"/>
  <c r="Y89" i="1"/>
  <c r="S91" i="1"/>
  <c r="AE91" i="1"/>
  <c r="P92" i="1"/>
  <c r="AB92" i="1"/>
  <c r="L93" i="1"/>
  <c r="Y93" i="1"/>
  <c r="T83" i="1"/>
  <c r="AF83" i="1"/>
  <c r="Q84" i="1"/>
  <c r="AC84" i="1"/>
  <c r="M85" i="1"/>
  <c r="AN85" i="1" s="1"/>
  <c r="Z85" i="1"/>
  <c r="W86" i="1"/>
  <c r="AI86" i="1"/>
  <c r="T87" i="1"/>
  <c r="AF87" i="1"/>
  <c r="Q88" i="1"/>
  <c r="AC88" i="1"/>
  <c r="M89" i="1"/>
  <c r="AN89" i="1" s="1"/>
  <c r="Z89" i="1"/>
  <c r="W90" i="1"/>
  <c r="AI90" i="1"/>
  <c r="T91" i="1"/>
  <c r="AF91" i="1"/>
  <c r="Q92" i="1"/>
  <c r="AC92" i="1"/>
  <c r="M93" i="1"/>
  <c r="AN93" i="1" s="1"/>
  <c r="Z93" i="1"/>
  <c r="W94" i="1"/>
  <c r="AI94" i="1"/>
  <c r="AI83" i="1"/>
  <c r="U83" i="1"/>
  <c r="AG83" i="1"/>
  <c r="R84" i="1"/>
  <c r="AD84" i="1"/>
  <c r="O85" i="1"/>
  <c r="AA85" i="1"/>
  <c r="D86" i="1"/>
  <c r="X86" i="1"/>
  <c r="AJ86" i="1"/>
  <c r="U87" i="1"/>
  <c r="AG87" i="1"/>
  <c r="R88" i="1"/>
  <c r="AD88" i="1"/>
  <c r="O89" i="1"/>
  <c r="AA89" i="1"/>
  <c r="D90" i="1"/>
  <c r="X90" i="1"/>
  <c r="AJ90" i="1"/>
  <c r="U91" i="1"/>
  <c r="AG91" i="1"/>
  <c r="R92" i="1"/>
  <c r="AD92" i="1"/>
  <c r="O93" i="1"/>
  <c r="AA93" i="1"/>
  <c r="D94" i="1"/>
  <c r="X94" i="1"/>
  <c r="AJ94" i="1"/>
  <c r="AJ91" i="1"/>
  <c r="V83" i="1"/>
  <c r="S84" i="1"/>
  <c r="P85" i="1"/>
  <c r="L86" i="1"/>
  <c r="V87" i="1"/>
  <c r="S88" i="1"/>
  <c r="P89" i="1"/>
  <c r="L90" i="1"/>
  <c r="V91" i="1"/>
  <c r="S92" i="1"/>
  <c r="P93" i="1"/>
  <c r="L94" i="1"/>
  <c r="W71" i="1"/>
  <c r="AI71" i="1"/>
  <c r="W75" i="1"/>
  <c r="AI75" i="1"/>
  <c r="X71" i="1"/>
  <c r="AJ71" i="1"/>
  <c r="U72" i="1"/>
  <c r="AG72" i="1"/>
  <c r="D75" i="1"/>
  <c r="X75" i="1"/>
  <c r="AJ75" i="1"/>
  <c r="U76" i="1"/>
  <c r="AG76" i="1"/>
  <c r="X79" i="1"/>
  <c r="AJ79" i="1"/>
  <c r="U80" i="1"/>
  <c r="AG80" i="1"/>
  <c r="Y71" i="1"/>
  <c r="V72" i="1"/>
  <c r="AH72" i="1"/>
  <c r="L75" i="1"/>
  <c r="Y75" i="1"/>
  <c r="V76" i="1"/>
  <c r="AH76" i="1"/>
  <c r="L79" i="1"/>
  <c r="Y79" i="1"/>
  <c r="V80" i="1"/>
  <c r="AH80" i="1"/>
  <c r="Z71" i="1"/>
  <c r="W72" i="1"/>
  <c r="AI72" i="1"/>
  <c r="M75" i="1"/>
  <c r="AN75" i="1" s="1"/>
  <c r="Z75" i="1"/>
  <c r="W76" i="1"/>
  <c r="AI76" i="1"/>
  <c r="M79" i="1"/>
  <c r="AN79" i="1" s="1"/>
  <c r="Z79" i="1"/>
  <c r="W80" i="1"/>
  <c r="AI80" i="1"/>
  <c r="O71" i="1"/>
  <c r="AA71" i="1"/>
  <c r="D72" i="1"/>
  <c r="X72" i="1"/>
  <c r="AJ72" i="1"/>
  <c r="U73" i="1"/>
  <c r="AG73" i="1"/>
  <c r="O75" i="1"/>
  <c r="AA75" i="1"/>
  <c r="D76" i="1"/>
  <c r="X76" i="1"/>
  <c r="AJ76" i="1"/>
  <c r="U77" i="1"/>
  <c r="AG77" i="1"/>
  <c r="O79" i="1"/>
  <c r="AA79" i="1"/>
  <c r="X80" i="1"/>
  <c r="AJ80" i="1"/>
  <c r="U81" i="1"/>
  <c r="AG81" i="1"/>
  <c r="P71" i="1"/>
  <c r="AB71" i="1"/>
  <c r="L72" i="1"/>
  <c r="Y72" i="1"/>
  <c r="V73" i="1"/>
  <c r="AH73" i="1"/>
  <c r="P75" i="1"/>
  <c r="AB75" i="1"/>
  <c r="L76" i="1"/>
  <c r="Y76" i="1"/>
  <c r="V77" i="1"/>
  <c r="AH77" i="1"/>
  <c r="P79" i="1"/>
  <c r="AB79" i="1"/>
  <c r="L80" i="1"/>
  <c r="Y80" i="1"/>
  <c r="V81" i="1"/>
  <c r="AH81" i="1"/>
  <c r="Q71" i="1"/>
  <c r="AC71" i="1"/>
  <c r="M72" i="1"/>
  <c r="AN72" i="1" s="1"/>
  <c r="Z72" i="1"/>
  <c r="W73" i="1"/>
  <c r="AI73" i="1"/>
  <c r="Q75" i="1"/>
  <c r="AC75" i="1"/>
  <c r="M76" i="1"/>
  <c r="AN76" i="1" s="1"/>
  <c r="Z76" i="1"/>
  <c r="W77" i="1"/>
  <c r="AI77" i="1"/>
  <c r="Q79" i="1"/>
  <c r="AC79" i="1"/>
  <c r="M80" i="1"/>
  <c r="AN80" i="1" s="1"/>
  <c r="Z80" i="1"/>
  <c r="W81" i="1"/>
  <c r="AI81" i="1"/>
  <c r="R71" i="1"/>
  <c r="AD71" i="1"/>
  <c r="O72" i="1"/>
  <c r="AA72" i="1"/>
  <c r="D73" i="1"/>
  <c r="X73" i="1"/>
  <c r="AJ73" i="1"/>
  <c r="R75" i="1"/>
  <c r="AD75" i="1"/>
  <c r="O76" i="1"/>
  <c r="AA76" i="1"/>
  <c r="D77" i="1"/>
  <c r="X77" i="1"/>
  <c r="AJ77" i="1"/>
  <c r="R79" i="1"/>
  <c r="AD79" i="1"/>
  <c r="O80" i="1"/>
  <c r="AA80" i="1"/>
  <c r="D81" i="1"/>
  <c r="X81" i="1"/>
  <c r="AJ81" i="1"/>
  <c r="S71" i="1"/>
  <c r="AE71" i="1"/>
  <c r="P72" i="1"/>
  <c r="AB72" i="1"/>
  <c r="L73" i="1"/>
  <c r="Y73" i="1"/>
  <c r="V74" i="1"/>
  <c r="AH74" i="1"/>
  <c r="S75" i="1"/>
  <c r="AE75" i="1"/>
  <c r="P76" i="1"/>
  <c r="AB76" i="1"/>
  <c r="L77" i="1"/>
  <c r="Y77" i="1"/>
  <c r="V78" i="1"/>
  <c r="AH78" i="1"/>
  <c r="S79" i="1"/>
  <c r="AE79" i="1"/>
  <c r="P80" i="1"/>
  <c r="AB80" i="1"/>
  <c r="L81" i="1"/>
  <c r="Y81" i="1"/>
  <c r="V82" i="1"/>
  <c r="AH82" i="1"/>
  <c r="T71" i="1"/>
  <c r="AF71" i="1"/>
  <c r="Q72" i="1"/>
  <c r="AC72" i="1"/>
  <c r="M73" i="1"/>
  <c r="AN73" i="1" s="1"/>
  <c r="Z73" i="1"/>
  <c r="W74" i="1"/>
  <c r="AI74" i="1"/>
  <c r="T75" i="1"/>
  <c r="AF75" i="1"/>
  <c r="Q76" i="1"/>
  <c r="AC76" i="1"/>
  <c r="M77" i="1"/>
  <c r="AN77" i="1" s="1"/>
  <c r="Z77" i="1"/>
  <c r="W78" i="1"/>
  <c r="AI78" i="1"/>
  <c r="T79" i="1"/>
  <c r="AF79" i="1"/>
  <c r="Q80" i="1"/>
  <c r="AC80" i="1"/>
  <c r="M81" i="1"/>
  <c r="AN81" i="1" s="1"/>
  <c r="Z81" i="1"/>
  <c r="W82" i="1"/>
  <c r="AI82" i="1"/>
  <c r="U71" i="1"/>
  <c r="AG71" i="1"/>
  <c r="R72" i="1"/>
  <c r="AD72" i="1"/>
  <c r="O73" i="1"/>
  <c r="AA73" i="1"/>
  <c r="D74" i="1"/>
  <c r="X74" i="1"/>
  <c r="AJ74" i="1"/>
  <c r="U75" i="1"/>
  <c r="AG75" i="1"/>
  <c r="R76" i="1"/>
  <c r="AD76" i="1"/>
  <c r="O77" i="1"/>
  <c r="AA77" i="1"/>
  <c r="X78" i="1"/>
  <c r="AJ78" i="1"/>
  <c r="U79" i="1"/>
  <c r="AG79" i="1"/>
  <c r="R80" i="1"/>
  <c r="AD80" i="1"/>
  <c r="O81" i="1"/>
  <c r="AA81" i="1"/>
  <c r="X82" i="1"/>
  <c r="AJ82" i="1"/>
  <c r="V71" i="1"/>
  <c r="S72" i="1"/>
  <c r="P73" i="1"/>
  <c r="L74" i="1"/>
  <c r="V75" i="1"/>
  <c r="S76" i="1"/>
  <c r="P77" i="1"/>
  <c r="L78" i="1"/>
  <c r="V79" i="1"/>
  <c r="S80" i="1"/>
  <c r="P81" i="1"/>
  <c r="L82" i="1"/>
  <c r="AI63" i="1"/>
  <c r="X59" i="1"/>
  <c r="AJ59" i="1"/>
  <c r="U60" i="1"/>
  <c r="AG60" i="1"/>
  <c r="R61" i="1"/>
  <c r="AD61" i="1"/>
  <c r="X63" i="1"/>
  <c r="AJ63" i="1"/>
  <c r="U64" i="1"/>
  <c r="AG64" i="1"/>
  <c r="R65" i="1"/>
  <c r="AD65" i="1"/>
  <c r="X67" i="1"/>
  <c r="AJ67" i="1"/>
  <c r="U68" i="1"/>
  <c r="AG68" i="1"/>
  <c r="R69" i="1"/>
  <c r="AD69" i="1"/>
  <c r="Y59" i="1"/>
  <c r="L63" i="1"/>
  <c r="Y63" i="1"/>
  <c r="L67" i="1"/>
  <c r="Y67" i="1"/>
  <c r="Z59" i="1"/>
  <c r="W60" i="1"/>
  <c r="AI60" i="1"/>
  <c r="M63" i="1"/>
  <c r="Z63" i="1"/>
  <c r="W64" i="1"/>
  <c r="AI64" i="1"/>
  <c r="M67" i="1"/>
  <c r="AN67" i="1" s="1"/>
  <c r="Z67" i="1"/>
  <c r="W68" i="1"/>
  <c r="AI68" i="1"/>
  <c r="AI67" i="1"/>
  <c r="O59" i="1"/>
  <c r="AA59" i="1"/>
  <c r="X60" i="1"/>
  <c r="AJ60" i="1"/>
  <c r="U61" i="1"/>
  <c r="AG61" i="1"/>
  <c r="O63" i="1"/>
  <c r="AA63" i="1"/>
  <c r="X64" i="1"/>
  <c r="AJ64" i="1"/>
  <c r="U65" i="1"/>
  <c r="AG65" i="1"/>
  <c r="O67" i="1"/>
  <c r="AA67" i="1"/>
  <c r="D68" i="1"/>
  <c r="X68" i="1"/>
  <c r="AJ68" i="1"/>
  <c r="U69" i="1"/>
  <c r="AG69" i="1"/>
  <c r="P59" i="1"/>
  <c r="AB59" i="1"/>
  <c r="L60" i="1"/>
  <c r="Y60" i="1"/>
  <c r="V61" i="1"/>
  <c r="AH61" i="1"/>
  <c r="P63" i="1"/>
  <c r="AB63" i="1"/>
  <c r="L64" i="1"/>
  <c r="Y64" i="1"/>
  <c r="V65" i="1"/>
  <c r="AH65" i="1"/>
  <c r="P67" i="1"/>
  <c r="AB67" i="1"/>
  <c r="L68" i="1"/>
  <c r="Y68" i="1"/>
  <c r="V69" i="1"/>
  <c r="AH69" i="1"/>
  <c r="W67" i="1"/>
  <c r="Q59" i="1"/>
  <c r="AC59" i="1"/>
  <c r="M60" i="1"/>
  <c r="AN60" i="1" s="1"/>
  <c r="Z60" i="1"/>
  <c r="W61" i="1"/>
  <c r="AI61" i="1"/>
  <c r="Q63" i="1"/>
  <c r="AC63" i="1"/>
  <c r="M64" i="1"/>
  <c r="AN64" i="1" s="1"/>
  <c r="Z64" i="1"/>
  <c r="W65" i="1"/>
  <c r="AI65" i="1"/>
  <c r="Q67" i="1"/>
  <c r="AC67" i="1"/>
  <c r="M68" i="1"/>
  <c r="AN68" i="1" s="1"/>
  <c r="Z68" i="1"/>
  <c r="W69" i="1"/>
  <c r="AI69" i="1"/>
  <c r="W59" i="1"/>
  <c r="AI59" i="1"/>
  <c r="W63" i="1"/>
  <c r="R59" i="1"/>
  <c r="AD59" i="1"/>
  <c r="O60" i="1"/>
  <c r="AA60" i="1"/>
  <c r="X61" i="1"/>
  <c r="AJ61" i="1"/>
  <c r="R63" i="1"/>
  <c r="AD63" i="1"/>
  <c r="O64" i="1"/>
  <c r="AA64" i="1"/>
  <c r="X65" i="1"/>
  <c r="AJ65" i="1"/>
  <c r="R67" i="1"/>
  <c r="AD67" i="1"/>
  <c r="O68" i="1"/>
  <c r="AA68" i="1"/>
  <c r="X69" i="1"/>
  <c r="AJ69" i="1"/>
  <c r="S59" i="1"/>
  <c r="AE59" i="1"/>
  <c r="P60" i="1"/>
  <c r="AB60" i="1"/>
  <c r="L61" i="1"/>
  <c r="Y61" i="1"/>
  <c r="V62" i="1"/>
  <c r="AH62" i="1"/>
  <c r="S63" i="1"/>
  <c r="AE63" i="1"/>
  <c r="P64" i="1"/>
  <c r="AB64" i="1"/>
  <c r="L65" i="1"/>
  <c r="Y65" i="1"/>
  <c r="V66" i="1"/>
  <c r="AH66" i="1"/>
  <c r="S67" i="1"/>
  <c r="AE67" i="1"/>
  <c r="P68" i="1"/>
  <c r="AB68" i="1"/>
  <c r="L69" i="1"/>
  <c r="Y69" i="1"/>
  <c r="V70" i="1"/>
  <c r="AH70" i="1"/>
  <c r="T59" i="1"/>
  <c r="AF59" i="1"/>
  <c r="Q60" i="1"/>
  <c r="AC60" i="1"/>
  <c r="M61" i="1"/>
  <c r="AN61" i="1" s="1"/>
  <c r="Z61" i="1"/>
  <c r="W62" i="1"/>
  <c r="AI62" i="1"/>
  <c r="T63" i="1"/>
  <c r="AF63" i="1"/>
  <c r="Q64" i="1"/>
  <c r="AC64" i="1"/>
  <c r="M65" i="1"/>
  <c r="AN65" i="1" s="1"/>
  <c r="Z65" i="1"/>
  <c r="W66" i="1"/>
  <c r="AI66" i="1"/>
  <c r="T67" i="1"/>
  <c r="AF67" i="1"/>
  <c r="Q68" i="1"/>
  <c r="AC68" i="1"/>
  <c r="M69" i="1"/>
  <c r="AN69" i="1" s="1"/>
  <c r="Z69" i="1"/>
  <c r="W70" i="1"/>
  <c r="AI70" i="1"/>
  <c r="U59" i="1"/>
  <c r="AG59" i="1"/>
  <c r="R60" i="1"/>
  <c r="AD60" i="1"/>
  <c r="O61" i="1"/>
  <c r="AA61" i="1"/>
  <c r="X62" i="1"/>
  <c r="AJ62" i="1"/>
  <c r="U63" i="1"/>
  <c r="AG63" i="1"/>
  <c r="R64" i="1"/>
  <c r="AD64" i="1"/>
  <c r="O65" i="1"/>
  <c r="AA65" i="1"/>
  <c r="X66" i="1"/>
  <c r="AJ66" i="1"/>
  <c r="U67" i="1"/>
  <c r="AG67" i="1"/>
  <c r="R68" i="1"/>
  <c r="AD68" i="1"/>
  <c r="O69" i="1"/>
  <c r="AA69" i="1"/>
  <c r="X70" i="1"/>
  <c r="AJ70" i="1"/>
  <c r="V59" i="1"/>
  <c r="S60" i="1"/>
  <c r="P61" i="1"/>
  <c r="L62" i="1"/>
  <c r="V63" i="1"/>
  <c r="S64" i="1"/>
  <c r="P65" i="1"/>
  <c r="L66" i="1"/>
  <c r="V67" i="1"/>
  <c r="S68" i="1"/>
  <c r="P69" i="1"/>
  <c r="L70" i="1"/>
  <c r="A27" i="16"/>
  <c r="A22" i="17"/>
  <c r="A28" i="17"/>
  <c r="B22" i="18"/>
  <c r="B28" i="18"/>
  <c r="B17" i="10"/>
  <c r="B21" i="11"/>
  <c r="B17" i="13"/>
  <c r="B21" i="19"/>
  <c r="B21" i="22"/>
  <c r="A26" i="15"/>
  <c r="A23" i="18"/>
  <c r="A29" i="18"/>
  <c r="B18" i="10"/>
  <c r="B22" i="11"/>
  <c r="B18" i="13"/>
  <c r="B22" i="19"/>
  <c r="B22" i="22"/>
  <c r="B19" i="13"/>
  <c r="A27" i="15"/>
  <c r="A24" i="18"/>
  <c r="B22" i="10"/>
  <c r="B24" i="11"/>
  <c r="B20" i="13"/>
  <c r="B24" i="19"/>
  <c r="B24" i="22"/>
  <c r="A22" i="15"/>
  <c r="A28" i="15"/>
  <c r="A25" i="18"/>
  <c r="B20" i="10"/>
  <c r="B18" i="12"/>
  <c r="B22" i="13"/>
  <c r="B18" i="21"/>
  <c r="B18" i="23"/>
  <c r="A24" i="16"/>
  <c r="A25" i="17"/>
  <c r="B25" i="18"/>
  <c r="B19" i="10"/>
  <c r="B19" i="12"/>
  <c r="B23" i="13"/>
  <c r="B19" i="21"/>
  <c r="B19" i="23"/>
  <c r="A23" i="15"/>
  <c r="A29" i="15"/>
  <c r="A26" i="18"/>
  <c r="B24" i="10"/>
  <c r="B20" i="12"/>
  <c r="B24" i="13"/>
  <c r="B20" i="21"/>
  <c r="B20" i="23"/>
  <c r="B24" i="18"/>
  <c r="B21" i="10"/>
  <c r="A25" i="16"/>
  <c r="A26" i="17"/>
  <c r="B26" i="18"/>
  <c r="B17" i="11"/>
  <c r="B21" i="12"/>
  <c r="B17" i="19"/>
  <c r="B21" i="21"/>
  <c r="B17" i="22"/>
  <c r="B21" i="23"/>
  <c r="A24" i="15"/>
  <c r="A27" i="18"/>
  <c r="B18" i="11"/>
  <c r="B22" i="12"/>
  <c r="B18" i="19"/>
  <c r="B22" i="21"/>
  <c r="B18" i="22"/>
  <c r="B22" i="23"/>
  <c r="A22" i="16"/>
  <c r="B21" i="13"/>
  <c r="A26" i="16"/>
  <c r="A27" i="17"/>
  <c r="B27" i="18"/>
  <c r="B19" i="11"/>
  <c r="B23" i="12"/>
  <c r="B19" i="19"/>
  <c r="B23" i="21"/>
  <c r="B19" i="22"/>
  <c r="B23" i="23"/>
  <c r="A25" i="15"/>
  <c r="A22" i="18"/>
  <c r="A28" i="18"/>
  <c r="B20" i="11"/>
  <c r="B24" i="12"/>
  <c r="B20" i="19"/>
  <c r="B24" i="21"/>
  <c r="B20" i="22"/>
  <c r="B24" i="23"/>
  <c r="D26" i="23"/>
  <c r="D54" i="23" s="1"/>
  <c r="E26" i="23"/>
  <c r="E54" i="23" s="1"/>
  <c r="F26" i="23"/>
  <c r="F54" i="23" s="1"/>
  <c r="G26" i="23"/>
  <c r="G54" i="23" s="1"/>
  <c r="H26" i="23"/>
  <c r="H54" i="23" s="1"/>
  <c r="C26" i="23"/>
  <c r="C54" i="23" s="1"/>
  <c r="I26" i="23"/>
  <c r="I54" i="23" s="1"/>
  <c r="J26" i="23"/>
  <c r="J54" i="23" s="1"/>
  <c r="K26" i="23"/>
  <c r="K54" i="23" s="1"/>
  <c r="L26" i="23"/>
  <c r="L54" i="23" s="1"/>
  <c r="M26" i="23"/>
  <c r="M54" i="23" s="1"/>
  <c r="N26" i="23"/>
  <c r="N54" i="23" s="1"/>
  <c r="C26" i="22"/>
  <c r="C54" i="22" s="1"/>
  <c r="C56" i="22"/>
  <c r="D26" i="22"/>
  <c r="D54" i="22" s="1"/>
  <c r="D56" i="22"/>
  <c r="E26" i="22"/>
  <c r="E54" i="22" s="1"/>
  <c r="E56" i="22"/>
  <c r="F26" i="22"/>
  <c r="F54" i="22" s="1"/>
  <c r="G26" i="22"/>
  <c r="G54" i="22" s="1"/>
  <c r="H26" i="22"/>
  <c r="H54" i="22" s="1"/>
  <c r="I26" i="22"/>
  <c r="I54" i="22" s="1"/>
  <c r="J26" i="22"/>
  <c r="J54" i="22" s="1"/>
  <c r="K26" i="22"/>
  <c r="K54" i="22" s="1"/>
  <c r="L26" i="22"/>
  <c r="L54" i="22" s="1"/>
  <c r="M26" i="22"/>
  <c r="M54" i="22" s="1"/>
  <c r="N26" i="22"/>
  <c r="N54" i="22" s="1"/>
  <c r="C56" i="21"/>
  <c r="D26" i="21"/>
  <c r="D54" i="21" s="1"/>
  <c r="E26" i="21"/>
  <c r="E54" i="21" s="1"/>
  <c r="F26" i="21"/>
  <c r="F54" i="21" s="1"/>
  <c r="G26" i="21"/>
  <c r="G54" i="21" s="1"/>
  <c r="H26" i="21"/>
  <c r="H54" i="21" s="1"/>
  <c r="I26" i="21"/>
  <c r="I54" i="21" s="1"/>
  <c r="C26" i="21"/>
  <c r="C54" i="21" s="1"/>
  <c r="J26" i="21"/>
  <c r="J54" i="21" s="1"/>
  <c r="K26" i="21"/>
  <c r="K54" i="21" s="1"/>
  <c r="L26" i="21"/>
  <c r="L54" i="21" s="1"/>
  <c r="M26" i="21"/>
  <c r="M54" i="21" s="1"/>
  <c r="N26" i="21"/>
  <c r="N54" i="21" s="1"/>
  <c r="D26" i="20"/>
  <c r="D54" i="20" s="1"/>
  <c r="D56" i="20"/>
  <c r="C56" i="20"/>
  <c r="E26" i="20"/>
  <c r="E54" i="20" s="1"/>
  <c r="E56" i="20"/>
  <c r="F26" i="20"/>
  <c r="F54" i="20" s="1"/>
  <c r="G26" i="20"/>
  <c r="G54" i="20" s="1"/>
  <c r="L30" i="20"/>
  <c r="H26" i="20"/>
  <c r="H54" i="20" s="1"/>
  <c r="I26" i="20"/>
  <c r="I54" i="20" s="1"/>
  <c r="J26" i="20"/>
  <c r="J54" i="20" s="1"/>
  <c r="K26" i="20"/>
  <c r="K54" i="20" s="1"/>
  <c r="L26" i="20"/>
  <c r="L54" i="20" s="1"/>
  <c r="M26" i="20"/>
  <c r="M54" i="20" s="1"/>
  <c r="N26" i="20"/>
  <c r="N54" i="20" s="1"/>
  <c r="C26" i="19"/>
  <c r="C54" i="19" s="1"/>
  <c r="D26" i="19"/>
  <c r="D54" i="19" s="1"/>
  <c r="F26" i="19"/>
  <c r="F54" i="19" s="1"/>
  <c r="G26" i="19"/>
  <c r="G54" i="19" s="1"/>
  <c r="H26" i="19"/>
  <c r="H54" i="19" s="1"/>
  <c r="I26" i="19"/>
  <c r="I54" i="19" s="1"/>
  <c r="J26" i="19"/>
  <c r="J54" i="19" s="1"/>
  <c r="K26" i="19"/>
  <c r="K54" i="19" s="1"/>
  <c r="L26" i="19"/>
  <c r="L54" i="19" s="1"/>
  <c r="M26" i="19"/>
  <c r="M54" i="19" s="1"/>
  <c r="N26" i="19"/>
  <c r="N54" i="19" s="1"/>
  <c r="Z42" i="1"/>
  <c r="AF36" i="1"/>
  <c r="AH36" i="1"/>
  <c r="Q41" i="1"/>
  <c r="X37" i="1"/>
  <c r="R41" i="1"/>
  <c r="AG37" i="1"/>
  <c r="S45" i="1"/>
  <c r="AH37" i="1"/>
  <c r="AF41" i="1"/>
  <c r="AH41" i="1"/>
  <c r="AG45" i="1"/>
  <c r="M45" i="1"/>
  <c r="AH45" i="1"/>
  <c r="R37" i="1"/>
  <c r="V38" i="1"/>
  <c r="S41" i="1"/>
  <c r="U42" i="1"/>
  <c r="Q45" i="1"/>
  <c r="AJ45" i="1"/>
  <c r="S37" i="1"/>
  <c r="Z38" i="1"/>
  <c r="T41" i="1"/>
  <c r="V42" i="1"/>
  <c r="R45" i="1"/>
  <c r="T37" i="1"/>
  <c r="AA38" i="1"/>
  <c r="U37" i="1"/>
  <c r="AB38" i="1"/>
  <c r="V41" i="1"/>
  <c r="AA42" i="1"/>
  <c r="T45" i="1"/>
  <c r="S46" i="1"/>
  <c r="T36" i="1"/>
  <c r="V37" i="1"/>
  <c r="X41" i="1"/>
  <c r="AB42" i="1"/>
  <c r="U45" i="1"/>
  <c r="U46" i="1"/>
  <c r="Y41" i="1"/>
  <c r="V45" i="1"/>
  <c r="V46" i="1"/>
  <c r="Y37" i="1"/>
  <c r="X45" i="1"/>
  <c r="Z46" i="1"/>
  <c r="AG41" i="1"/>
  <c r="Y45" i="1"/>
  <c r="AA46" i="1"/>
  <c r="AE45" i="1"/>
  <c r="AB46" i="1"/>
  <c r="AJ37" i="1"/>
  <c r="AJ41" i="1"/>
  <c r="AF45" i="1"/>
  <c r="N17" i="18"/>
  <c r="L185" i="1" s="1"/>
  <c r="AM185" i="1" s="1"/>
  <c r="M17" i="18"/>
  <c r="C17" i="18"/>
  <c r="D17" i="18"/>
  <c r="L175" i="1" s="1"/>
  <c r="AM175" i="1" s="1"/>
  <c r="J21" i="17"/>
  <c r="K21" i="17"/>
  <c r="M17" i="17"/>
  <c r="N17" i="17"/>
  <c r="C17" i="17"/>
  <c r="D17" i="17"/>
  <c r="J21" i="16"/>
  <c r="J35" i="16" s="1"/>
  <c r="K21" i="16"/>
  <c r="I21" i="16"/>
  <c r="M17" i="16"/>
  <c r="N196" i="1" s="1"/>
  <c r="AL196" i="1" s="1"/>
  <c r="N17" i="16"/>
  <c r="C17" i="16"/>
  <c r="D17" i="16"/>
  <c r="N187" i="1" s="1"/>
  <c r="AL187" i="1" s="1"/>
  <c r="C21" i="15"/>
  <c r="E21" i="15"/>
  <c r="N17" i="15"/>
  <c r="D21" i="15"/>
  <c r="M17" i="15"/>
  <c r="L208" i="1" s="1"/>
  <c r="AM208" i="1" s="1"/>
  <c r="H35" i="15"/>
  <c r="G21" i="15"/>
  <c r="F21" i="15"/>
  <c r="I21" i="15"/>
  <c r="I17" i="15"/>
  <c r="L21" i="15"/>
  <c r="L17" i="15"/>
  <c r="L207" i="1" s="1"/>
  <c r="AM207" i="1" s="1"/>
  <c r="J21" i="15"/>
  <c r="J17" i="15"/>
  <c r="L205" i="1" s="1"/>
  <c r="AM205" i="1" s="1"/>
  <c r="K21" i="15"/>
  <c r="K17" i="15"/>
  <c r="L206" i="1" s="1"/>
  <c r="AM206" i="1" s="1"/>
  <c r="I30" i="11"/>
  <c r="N30" i="11"/>
  <c r="W47" i="1"/>
  <c r="AI47" i="1"/>
  <c r="AI51" i="1"/>
  <c r="W55" i="1"/>
  <c r="AI55" i="1"/>
  <c r="X47" i="1"/>
  <c r="AJ47" i="1"/>
  <c r="AJ51" i="1"/>
  <c r="Y47" i="1"/>
  <c r="L51" i="1"/>
  <c r="Y55" i="1"/>
  <c r="AI48" i="1"/>
  <c r="M51" i="1"/>
  <c r="AN51" i="1" s="1"/>
  <c r="W56" i="1"/>
  <c r="X48" i="1"/>
  <c r="AA51" i="1"/>
  <c r="X56" i="1"/>
  <c r="L48" i="1"/>
  <c r="AM48" i="1" s="1"/>
  <c r="AP48" i="1" s="1"/>
  <c r="L52" i="1"/>
  <c r="L56" i="1"/>
  <c r="Q51" i="1"/>
  <c r="M52" i="1"/>
  <c r="AN52" i="1" s="1"/>
  <c r="R47" i="1"/>
  <c r="AD47" i="1"/>
  <c r="O48" i="1"/>
  <c r="AA48" i="1"/>
  <c r="X49" i="1"/>
  <c r="AJ49" i="1"/>
  <c r="R51" i="1"/>
  <c r="AD51" i="1"/>
  <c r="O52" i="1"/>
  <c r="AA52" i="1"/>
  <c r="X53" i="1"/>
  <c r="AJ53" i="1"/>
  <c r="R55" i="1"/>
  <c r="AD55" i="1"/>
  <c r="O56" i="1"/>
  <c r="AA56" i="1"/>
  <c r="X57" i="1"/>
  <c r="AJ57" i="1"/>
  <c r="AJ56" i="1"/>
  <c r="S47" i="1"/>
  <c r="AE47" i="1"/>
  <c r="P48" i="1"/>
  <c r="AB48" i="1"/>
  <c r="L49" i="1"/>
  <c r="AM49" i="1" s="1"/>
  <c r="AP49" i="1" s="1"/>
  <c r="Y49" i="1"/>
  <c r="S51" i="1"/>
  <c r="AE51" i="1"/>
  <c r="P52" i="1"/>
  <c r="AB52" i="1"/>
  <c r="L53" i="1"/>
  <c r="Y53" i="1"/>
  <c r="S55" i="1"/>
  <c r="AE55" i="1"/>
  <c r="P56" i="1"/>
  <c r="AB56" i="1"/>
  <c r="L57" i="1"/>
  <c r="Y57" i="1"/>
  <c r="V58" i="1"/>
  <c r="AH58" i="1"/>
  <c r="X55" i="1"/>
  <c r="Y51" i="1"/>
  <c r="Z51" i="1"/>
  <c r="AI52" i="1"/>
  <c r="Z55" i="1"/>
  <c r="O47" i="1"/>
  <c r="AA55" i="1"/>
  <c r="AB47" i="1"/>
  <c r="AB51" i="1"/>
  <c r="AB55" i="1"/>
  <c r="Z48" i="1"/>
  <c r="AC55" i="1"/>
  <c r="T47" i="1"/>
  <c r="AF47" i="1"/>
  <c r="Q48" i="1"/>
  <c r="AC48" i="1"/>
  <c r="M49" i="1"/>
  <c r="AN49" i="1" s="1"/>
  <c r="Z49" i="1"/>
  <c r="W50" i="1"/>
  <c r="AI50" i="1"/>
  <c r="T51" i="1"/>
  <c r="AF51" i="1"/>
  <c r="Q52" i="1"/>
  <c r="AC52" i="1"/>
  <c r="M53" i="1"/>
  <c r="AN53" i="1" s="1"/>
  <c r="Z53" i="1"/>
  <c r="W54" i="1"/>
  <c r="AI54" i="1"/>
  <c r="T55" i="1"/>
  <c r="AF55" i="1"/>
  <c r="Q56" i="1"/>
  <c r="AC56" i="1"/>
  <c r="M57" i="1"/>
  <c r="AN57" i="1" s="1"/>
  <c r="Z57" i="1"/>
  <c r="W58" i="1"/>
  <c r="AI58" i="1"/>
  <c r="W51" i="1"/>
  <c r="AJ55" i="1"/>
  <c r="L55" i="1"/>
  <c r="O51" i="1"/>
  <c r="AJ52" i="1"/>
  <c r="Y48" i="1"/>
  <c r="P55" i="1"/>
  <c r="Y56" i="1"/>
  <c r="Q47" i="1"/>
  <c r="AC47" i="1"/>
  <c r="W49" i="1"/>
  <c r="AC51" i="1"/>
  <c r="Z52" i="1"/>
  <c r="U47" i="1"/>
  <c r="AG47" i="1"/>
  <c r="R48" i="1"/>
  <c r="AD48" i="1"/>
  <c r="O49" i="1"/>
  <c r="AA49" i="1"/>
  <c r="X50" i="1"/>
  <c r="AJ50" i="1"/>
  <c r="U51" i="1"/>
  <c r="AG51" i="1"/>
  <c r="R52" i="1"/>
  <c r="AD52" i="1"/>
  <c r="O53" i="1"/>
  <c r="AA53" i="1"/>
  <c r="X54" i="1"/>
  <c r="AJ54" i="1"/>
  <c r="U55" i="1"/>
  <c r="AG55" i="1"/>
  <c r="R56" i="1"/>
  <c r="AD56" i="1"/>
  <c r="O57" i="1"/>
  <c r="AA57" i="1"/>
  <c r="X58" i="1"/>
  <c r="AJ58" i="1"/>
  <c r="X51" i="1"/>
  <c r="Z47" i="1"/>
  <c r="W48" i="1"/>
  <c r="W52" i="1"/>
  <c r="M55" i="1"/>
  <c r="AN55" i="1" s="1"/>
  <c r="AA47" i="1"/>
  <c r="AJ48" i="1"/>
  <c r="X52" i="1"/>
  <c r="O55" i="1"/>
  <c r="P47" i="1"/>
  <c r="P51" i="1"/>
  <c r="Y52" i="1"/>
  <c r="M48" i="1"/>
  <c r="AI49" i="1"/>
  <c r="W53" i="1"/>
  <c r="AI53" i="1"/>
  <c r="Q55" i="1"/>
  <c r="M56" i="1"/>
  <c r="AN56" i="1" s="1"/>
  <c r="Z56" i="1"/>
  <c r="W57" i="1"/>
  <c r="V47" i="1"/>
  <c r="S48" i="1"/>
  <c r="P49" i="1"/>
  <c r="L50" i="1"/>
  <c r="V51" i="1"/>
  <c r="S52" i="1"/>
  <c r="P53" i="1"/>
  <c r="L54" i="1"/>
  <c r="V55" i="1"/>
  <c r="S56" i="1"/>
  <c r="P57" i="1"/>
  <c r="L58" i="1"/>
  <c r="G26" i="10"/>
  <c r="G54" i="10" s="1"/>
  <c r="K26" i="10"/>
  <c r="K54" i="10" s="1"/>
  <c r="AF40" i="1"/>
  <c r="V44" i="1"/>
  <c r="O38" i="1"/>
  <c r="AG44" i="1"/>
  <c r="Z37" i="1"/>
  <c r="M46" i="1"/>
  <c r="AN46" i="1" s="1"/>
  <c r="AC37" i="1"/>
  <c r="Q38" i="1"/>
  <c r="AH38" i="1"/>
  <c r="Z41" i="1"/>
  <c r="P42" i="1"/>
  <c r="AG42" i="1"/>
  <c r="O46" i="1"/>
  <c r="AE46" i="1"/>
  <c r="T44" i="1"/>
  <c r="AC38" i="1"/>
  <c r="M38" i="1"/>
  <c r="AD38" i="1"/>
  <c r="AG40" i="1"/>
  <c r="AF44" i="1"/>
  <c r="AD46" i="1"/>
  <c r="L37" i="1"/>
  <c r="AD37" i="1"/>
  <c r="R38" i="1"/>
  <c r="AC41" i="1"/>
  <c r="Q42" i="1"/>
  <c r="AH42" i="1"/>
  <c r="Z45" i="1"/>
  <c r="P46" i="1"/>
  <c r="AG46" i="1"/>
  <c r="T40" i="1"/>
  <c r="U40" i="1"/>
  <c r="V40" i="1"/>
  <c r="AE38" i="1"/>
  <c r="AG38" i="1"/>
  <c r="O42" i="1"/>
  <c r="AH44" i="1"/>
  <c r="M37" i="1"/>
  <c r="AN37" i="1" s="1"/>
  <c r="AE37" i="1"/>
  <c r="S38" i="1"/>
  <c r="L41" i="1"/>
  <c r="AD41" i="1"/>
  <c r="R42" i="1"/>
  <c r="AC45" i="1"/>
  <c r="Q46" i="1"/>
  <c r="AH46" i="1"/>
  <c r="U44" i="1"/>
  <c r="AC42" i="1"/>
  <c r="AH40" i="1"/>
  <c r="M42" i="1"/>
  <c r="AD42" i="1"/>
  <c r="AC46" i="1"/>
  <c r="P38" i="1"/>
  <c r="AE42" i="1"/>
  <c r="Q37" i="1"/>
  <c r="AF37" i="1"/>
  <c r="U38" i="1"/>
  <c r="M41" i="1"/>
  <c r="AN41" i="1" s="1"/>
  <c r="AE41" i="1"/>
  <c r="S42" i="1"/>
  <c r="L45" i="1"/>
  <c r="AD45" i="1"/>
  <c r="R46" i="1"/>
  <c r="Z35" i="1"/>
  <c r="W36" i="1"/>
  <c r="AI36" i="1"/>
  <c r="M39" i="1"/>
  <c r="Z39" i="1"/>
  <c r="W40" i="1"/>
  <c r="AI40" i="1"/>
  <c r="M43" i="1"/>
  <c r="AN43" i="1" s="1"/>
  <c r="Z43" i="1"/>
  <c r="W44" i="1"/>
  <c r="AI44" i="1"/>
  <c r="O35" i="1"/>
  <c r="AA35" i="1"/>
  <c r="X36" i="1"/>
  <c r="AJ36" i="1"/>
  <c r="O39" i="1"/>
  <c r="AA39" i="1"/>
  <c r="X40" i="1"/>
  <c r="AJ40" i="1"/>
  <c r="O43" i="1"/>
  <c r="AA43" i="1"/>
  <c r="X44" i="1"/>
  <c r="AJ44" i="1"/>
  <c r="P35" i="1"/>
  <c r="AB35" i="1"/>
  <c r="L36" i="1"/>
  <c r="Y36" i="1"/>
  <c r="P39" i="1"/>
  <c r="AB39" i="1"/>
  <c r="L40" i="1"/>
  <c r="Y40" i="1"/>
  <c r="P43" i="1"/>
  <c r="AB43" i="1"/>
  <c r="L44" i="1"/>
  <c r="Y44" i="1"/>
  <c r="Q35" i="1"/>
  <c r="AC35" i="1"/>
  <c r="M36" i="1"/>
  <c r="Z36" i="1"/>
  <c r="W37" i="1"/>
  <c r="AI37" i="1"/>
  <c r="T38" i="1"/>
  <c r="AF38" i="1"/>
  <c r="Q39" i="1"/>
  <c r="AC39" i="1"/>
  <c r="M40" i="1"/>
  <c r="AN40" i="1" s="1"/>
  <c r="Z40" i="1"/>
  <c r="W41" i="1"/>
  <c r="AI41" i="1"/>
  <c r="T42" i="1"/>
  <c r="AF42" i="1"/>
  <c r="Q43" i="1"/>
  <c r="AC43" i="1"/>
  <c r="M44" i="1"/>
  <c r="Z44" i="1"/>
  <c r="W45" i="1"/>
  <c r="AI45" i="1"/>
  <c r="T46" i="1"/>
  <c r="AF46" i="1"/>
  <c r="AI35" i="1"/>
  <c r="W39" i="1"/>
  <c r="AI39" i="1"/>
  <c r="W43" i="1"/>
  <c r="AI43" i="1"/>
  <c r="X35" i="1"/>
  <c r="X43" i="1"/>
  <c r="AJ43" i="1"/>
  <c r="L39" i="1"/>
  <c r="Y39" i="1"/>
  <c r="Y43" i="1"/>
  <c r="R43" i="1"/>
  <c r="AD43" i="1"/>
  <c r="O44" i="1"/>
  <c r="AA44" i="1"/>
  <c r="S35" i="1"/>
  <c r="AE35" i="1"/>
  <c r="P36" i="1"/>
  <c r="AB36" i="1"/>
  <c r="S39" i="1"/>
  <c r="AE39" i="1"/>
  <c r="P40" i="1"/>
  <c r="AB40" i="1"/>
  <c r="S43" i="1"/>
  <c r="AE43" i="1"/>
  <c r="P44" i="1"/>
  <c r="AB44" i="1"/>
  <c r="W42" i="1"/>
  <c r="AI42" i="1"/>
  <c r="T43" i="1"/>
  <c r="AF43" i="1"/>
  <c r="Q44" i="1"/>
  <c r="AC44" i="1"/>
  <c r="AI46" i="1"/>
  <c r="U35" i="1"/>
  <c r="AG35" i="1"/>
  <c r="R36" i="1"/>
  <c r="AD36" i="1"/>
  <c r="O37" i="1"/>
  <c r="AA37" i="1"/>
  <c r="X38" i="1"/>
  <c r="AJ38" i="1"/>
  <c r="U39" i="1"/>
  <c r="AG39" i="1"/>
  <c r="R40" i="1"/>
  <c r="AD40" i="1"/>
  <c r="O41" i="1"/>
  <c r="AA41" i="1"/>
  <c r="X42" i="1"/>
  <c r="AJ42" i="1"/>
  <c r="U43" i="1"/>
  <c r="AG43" i="1"/>
  <c r="R44" i="1"/>
  <c r="AD44" i="1"/>
  <c r="O45" i="1"/>
  <c r="AA45" i="1"/>
  <c r="X46" i="1"/>
  <c r="AJ46" i="1"/>
  <c r="W35" i="1"/>
  <c r="AJ35" i="1"/>
  <c r="X39" i="1"/>
  <c r="AJ39" i="1"/>
  <c r="Y35" i="1"/>
  <c r="L43" i="1"/>
  <c r="R35" i="1"/>
  <c r="AD35" i="1"/>
  <c r="O36" i="1"/>
  <c r="AA36" i="1"/>
  <c r="R39" i="1"/>
  <c r="AD39" i="1"/>
  <c r="O40" i="1"/>
  <c r="AA40" i="1"/>
  <c r="T35" i="1"/>
  <c r="AF35" i="1"/>
  <c r="Q36" i="1"/>
  <c r="AC36" i="1"/>
  <c r="W38" i="1"/>
  <c r="AI38" i="1"/>
  <c r="T39" i="1"/>
  <c r="AF39" i="1"/>
  <c r="Q40" i="1"/>
  <c r="AC40" i="1"/>
  <c r="W46" i="1"/>
  <c r="V35" i="1"/>
  <c r="S36" i="1"/>
  <c r="P37" i="1"/>
  <c r="L38" i="1"/>
  <c r="V39" i="1"/>
  <c r="S40" i="1"/>
  <c r="P41" i="1"/>
  <c r="L42" i="1"/>
  <c r="V43" i="1"/>
  <c r="S44" i="1"/>
  <c r="P45" i="1"/>
  <c r="L46" i="1"/>
  <c r="D26" i="13"/>
  <c r="D54" i="13" s="1"/>
  <c r="E26" i="13"/>
  <c r="E54" i="13" s="1"/>
  <c r="J30" i="13"/>
  <c r="F26" i="13"/>
  <c r="F54" i="13" s="1"/>
  <c r="K30" i="13"/>
  <c r="G26" i="13"/>
  <c r="G54" i="13" s="1"/>
  <c r="L30" i="13"/>
  <c r="H26" i="13"/>
  <c r="H54" i="13" s="1"/>
  <c r="N30" i="13"/>
  <c r="C30" i="13"/>
  <c r="L26" i="13"/>
  <c r="L54" i="13" s="1"/>
  <c r="C26" i="13"/>
  <c r="C54" i="13" s="1"/>
  <c r="J26" i="13"/>
  <c r="J54" i="13" s="1"/>
  <c r="M26" i="13"/>
  <c r="M54" i="13" s="1"/>
  <c r="N26" i="13"/>
  <c r="N54" i="13" s="1"/>
  <c r="C26" i="12"/>
  <c r="C54" i="12" s="1"/>
  <c r="D26" i="12"/>
  <c r="D54" i="12" s="1"/>
  <c r="I26" i="12"/>
  <c r="I54" i="12" s="1"/>
  <c r="J26" i="12"/>
  <c r="J54" i="12" s="1"/>
  <c r="K26" i="12"/>
  <c r="K54" i="12" s="1"/>
  <c r="L26" i="12"/>
  <c r="L54" i="12" s="1"/>
  <c r="E26" i="12"/>
  <c r="E54" i="12" s="1"/>
  <c r="M26" i="12"/>
  <c r="M54" i="12" s="1"/>
  <c r="F26" i="12"/>
  <c r="F54" i="12" s="1"/>
  <c r="G26" i="12"/>
  <c r="G54" i="12" s="1"/>
  <c r="N26" i="12"/>
  <c r="N54" i="12" s="1"/>
  <c r="C26" i="11"/>
  <c r="C54" i="11" s="1"/>
  <c r="D26" i="11"/>
  <c r="D54" i="11" s="1"/>
  <c r="E26" i="11"/>
  <c r="E54" i="11" s="1"/>
  <c r="F26" i="11"/>
  <c r="F54" i="11" s="1"/>
  <c r="G26" i="11"/>
  <c r="G54" i="11" s="1"/>
  <c r="H26" i="11"/>
  <c r="H54" i="11" s="1"/>
  <c r="I26" i="11"/>
  <c r="I54" i="11" s="1"/>
  <c r="J26" i="11"/>
  <c r="J54" i="11" s="1"/>
  <c r="L26" i="11"/>
  <c r="L54" i="11" s="1"/>
  <c r="M26" i="11"/>
  <c r="M54" i="11" s="1"/>
  <c r="N26" i="11"/>
  <c r="N54" i="11" s="1"/>
  <c r="D37" i="1"/>
  <c r="D38" i="1"/>
  <c r="H30" i="10"/>
  <c r="E26" i="10"/>
  <c r="E54" i="10" s="1"/>
  <c r="C26" i="10"/>
  <c r="C54" i="10" s="1"/>
  <c r="D26" i="10"/>
  <c r="D54" i="10" s="1"/>
  <c r="F26" i="10"/>
  <c r="F54" i="10" s="1"/>
  <c r="H26" i="10"/>
  <c r="H54" i="10" s="1"/>
  <c r="I26" i="10"/>
  <c r="I54" i="10" s="1"/>
  <c r="J26" i="10"/>
  <c r="J54" i="10" s="1"/>
  <c r="A24" i="7"/>
  <c r="B24" i="7"/>
  <c r="B23" i="7"/>
  <c r="A23" i="7"/>
  <c r="A22" i="7"/>
  <c r="A28" i="7"/>
  <c r="B22" i="7"/>
  <c r="A29" i="7"/>
  <c r="B29" i="7"/>
  <c r="B28" i="7"/>
  <c r="B27" i="7"/>
  <c r="A27" i="7"/>
  <c r="B26" i="7"/>
  <c r="A26" i="7"/>
  <c r="B25" i="7"/>
  <c r="A25" i="7"/>
  <c r="AQ756" i="1"/>
  <c r="AR755" i="1"/>
  <c r="K805" i="1" s="1"/>
  <c r="M805" i="1" s="1"/>
  <c r="C48" i="45" s="1"/>
  <c r="D57" i="7"/>
  <c r="E57" i="7"/>
  <c r="F57" i="7"/>
  <c r="G57" i="7"/>
  <c r="H57" i="7"/>
  <c r="I57" i="7"/>
  <c r="J57" i="7"/>
  <c r="K57" i="7"/>
  <c r="L57" i="7"/>
  <c r="M57" i="7"/>
  <c r="N57" i="7"/>
  <c r="C57" i="7"/>
  <c r="D30" i="7"/>
  <c r="E30" i="7"/>
  <c r="F30" i="7"/>
  <c r="G30" i="7"/>
  <c r="H30" i="7"/>
  <c r="I30" i="7"/>
  <c r="J30" i="7"/>
  <c r="K30" i="7"/>
  <c r="L30" i="7"/>
  <c r="M30" i="7"/>
  <c r="N30" i="7"/>
  <c r="C30" i="7"/>
  <c r="AN461" i="1" l="1"/>
  <c r="AN462" i="1"/>
  <c r="AN456" i="1"/>
  <c r="AN455" i="1"/>
  <c r="AN441" i="1"/>
  <c r="AN443" i="1"/>
  <c r="AN424" i="1"/>
  <c r="AN401" i="1"/>
  <c r="AN390" i="1"/>
  <c r="W349" i="1"/>
  <c r="AL349" i="1"/>
  <c r="AF349" i="1"/>
  <c r="AO349" i="1"/>
  <c r="T349" i="1"/>
  <c r="AP349" i="1"/>
  <c r="AE349" i="1"/>
  <c r="AB349" i="1"/>
  <c r="V349" i="1"/>
  <c r="U349" i="1"/>
  <c r="AG349" i="1"/>
  <c r="S349" i="1"/>
  <c r="AD349" i="1"/>
  <c r="P349" i="1"/>
  <c r="R349" i="1"/>
  <c r="Y349" i="1"/>
  <c r="AA349" i="1"/>
  <c r="O349" i="1"/>
  <c r="AC349" i="1"/>
  <c r="AH349" i="1"/>
  <c r="AN354" i="1"/>
  <c r="AJ349" i="1"/>
  <c r="Z349" i="1"/>
  <c r="X349" i="1"/>
  <c r="Q349" i="1"/>
  <c r="Z364" i="1"/>
  <c r="Q371" i="1"/>
  <c r="Y371" i="1"/>
  <c r="AE364" i="1"/>
  <c r="AK364" i="1"/>
  <c r="W371" i="1"/>
  <c r="AC371" i="1"/>
  <c r="AO371" i="1"/>
  <c r="AK371" i="1"/>
  <c r="AN371" i="1"/>
  <c r="AF364" i="1"/>
  <c r="O364" i="1"/>
  <c r="X371" i="1"/>
  <c r="U371" i="1"/>
  <c r="AE371" i="1"/>
  <c r="O371" i="1"/>
  <c r="U364" i="1"/>
  <c r="AA364" i="1"/>
  <c r="S371" i="1"/>
  <c r="AN367" i="1"/>
  <c r="AG364" i="1"/>
  <c r="AO364" i="1"/>
  <c r="AH371" i="1"/>
  <c r="AP371" i="1"/>
  <c r="V364" i="1"/>
  <c r="P364" i="1"/>
  <c r="V371" i="1"/>
  <c r="AB371" i="1"/>
  <c r="AH364" i="1"/>
  <c r="AB364" i="1"/>
  <c r="P371" i="1"/>
  <c r="W364" i="1"/>
  <c r="AP364" i="1"/>
  <c r="AD371" i="1"/>
  <c r="AI364" i="1"/>
  <c r="Q364" i="1"/>
  <c r="R371" i="1"/>
  <c r="Z371" i="1"/>
  <c r="AN370" i="1"/>
  <c r="X364" i="1"/>
  <c r="AC364" i="1"/>
  <c r="AF371" i="1"/>
  <c r="AL371" i="1"/>
  <c r="AJ364" i="1"/>
  <c r="T371" i="1"/>
  <c r="AN350" i="1"/>
  <c r="AN353" i="1"/>
  <c r="AL346" i="1"/>
  <c r="AN343" i="1"/>
  <c r="AN348" i="1"/>
  <c r="AN342" i="1"/>
  <c r="AN347" i="1"/>
  <c r="AD344" i="1"/>
  <c r="AE344" i="1"/>
  <c r="S344" i="1"/>
  <c r="AG339" i="1"/>
  <c r="AD339" i="1"/>
  <c r="AO312" i="1"/>
  <c r="AO310" i="1"/>
  <c r="AO267" i="1"/>
  <c r="AJ176" i="1"/>
  <c r="Y176" i="1"/>
  <c r="X176" i="1"/>
  <c r="AO308" i="1"/>
  <c r="AO259" i="1"/>
  <c r="AO304" i="1"/>
  <c r="AO262" i="1"/>
  <c r="AO263" i="1"/>
  <c r="AO258" i="1"/>
  <c r="AP267" i="1"/>
  <c r="AP297" i="1"/>
  <c r="AM194" i="1"/>
  <c r="AP194" i="1" s="1"/>
  <c r="AM224" i="1"/>
  <c r="AP224" i="1" s="1"/>
  <c r="AQ203" i="1"/>
  <c r="AN203" i="1"/>
  <c r="AO203" i="1" s="1"/>
  <c r="AQ214" i="1"/>
  <c r="AN214" i="1"/>
  <c r="AQ212" i="1"/>
  <c r="AN212" i="1"/>
  <c r="AM231" i="1"/>
  <c r="AP231" i="1" s="1"/>
  <c r="AN228" i="1"/>
  <c r="AO228" i="1" s="1"/>
  <c r="AQ215" i="1"/>
  <c r="AN215" i="1"/>
  <c r="AM191" i="1"/>
  <c r="AO191" i="1" s="1"/>
  <c r="AM202" i="1"/>
  <c r="AP202" i="1" s="1"/>
  <c r="AQ192" i="1"/>
  <c r="AN192" i="1"/>
  <c r="N217" i="1"/>
  <c r="AN217" i="1"/>
  <c r="AQ225" i="1"/>
  <c r="AQ187" i="1"/>
  <c r="AN187" i="1"/>
  <c r="AM190" i="1"/>
  <c r="AP190" i="1" s="1"/>
  <c r="AN197" i="1"/>
  <c r="AO197" i="1" s="1"/>
  <c r="AM230" i="1"/>
  <c r="AO230" i="1" s="1"/>
  <c r="AO233" i="1"/>
  <c r="AN233" i="1"/>
  <c r="AQ201" i="1"/>
  <c r="AN201" i="1"/>
  <c r="AQ213" i="1"/>
  <c r="AN213" i="1"/>
  <c r="AQ218" i="1"/>
  <c r="AN218" i="1"/>
  <c r="AQ186" i="1"/>
  <c r="AN186" i="1"/>
  <c r="AM200" i="1"/>
  <c r="AP200" i="1" s="1"/>
  <c r="AM195" i="1"/>
  <c r="AO195" i="1" s="1"/>
  <c r="N181" i="1"/>
  <c r="AN181" i="1"/>
  <c r="N182" i="1"/>
  <c r="AN182" i="1"/>
  <c r="N179" i="1"/>
  <c r="AN179" i="1"/>
  <c r="AP375" i="1"/>
  <c r="AM375" i="1"/>
  <c r="AQ349" i="1"/>
  <c r="AN349" i="1"/>
  <c r="AQ376" i="1"/>
  <c r="AN376" i="1"/>
  <c r="AP363" i="1"/>
  <c r="AM363" i="1"/>
  <c r="AQ373" i="1"/>
  <c r="AN373" i="1"/>
  <c r="AQ339" i="1"/>
  <c r="AN339" i="1"/>
  <c r="AQ374" i="1"/>
  <c r="AN374" i="1"/>
  <c r="AQ377" i="1"/>
  <c r="AN377" i="1"/>
  <c r="AP230" i="1"/>
  <c r="AP339" i="1"/>
  <c r="AM339" i="1"/>
  <c r="AQ375" i="1"/>
  <c r="AN375" i="1"/>
  <c r="AQ364" i="1"/>
  <c r="AN364" i="1"/>
  <c r="AQ363" i="1"/>
  <c r="AN363" i="1"/>
  <c r="AQ233" i="1"/>
  <c r="AQ231" i="1"/>
  <c r="F223" i="1"/>
  <c r="AO231" i="1"/>
  <c r="F222" i="1"/>
  <c r="AA229" i="1"/>
  <c r="C229" i="1"/>
  <c r="P229" i="1"/>
  <c r="AB229" i="1"/>
  <c r="AG226" i="1"/>
  <c r="C226" i="1"/>
  <c r="AJ226" i="1"/>
  <c r="AH226" i="1"/>
  <c r="X226" i="1"/>
  <c r="V226" i="1"/>
  <c r="AQ228" i="1"/>
  <c r="F233" i="1"/>
  <c r="F232" i="1"/>
  <c r="AC228" i="1"/>
  <c r="C228" i="1"/>
  <c r="AF228" i="1"/>
  <c r="AD228" i="1"/>
  <c r="T228" i="1"/>
  <c r="R228" i="1"/>
  <c r="F230" i="1"/>
  <c r="T180" i="1"/>
  <c r="U180" i="1"/>
  <c r="AB180" i="1"/>
  <c r="P180" i="1"/>
  <c r="AD180" i="1"/>
  <c r="Y180" i="1"/>
  <c r="AI180" i="1"/>
  <c r="AA180" i="1"/>
  <c r="O180" i="1"/>
  <c r="Z180" i="1"/>
  <c r="X180" i="1"/>
  <c r="S180" i="1"/>
  <c r="W180" i="1"/>
  <c r="AK180" i="1"/>
  <c r="Q180" i="1"/>
  <c r="AC180" i="1"/>
  <c r="R180" i="1"/>
  <c r="AJ180" i="1"/>
  <c r="AE180" i="1"/>
  <c r="C180" i="1"/>
  <c r="F180" i="1" s="1"/>
  <c r="AH180" i="1"/>
  <c r="V180" i="1"/>
  <c r="AG180" i="1"/>
  <c r="N329" i="1"/>
  <c r="N327" i="1"/>
  <c r="F176" i="1"/>
  <c r="F179" i="1"/>
  <c r="F216" i="1"/>
  <c r="N35" i="17"/>
  <c r="D35" i="16"/>
  <c r="H35" i="18"/>
  <c r="L35" i="16"/>
  <c r="F195" i="1"/>
  <c r="F202" i="1"/>
  <c r="H35" i="16"/>
  <c r="F191" i="1"/>
  <c r="N35" i="15"/>
  <c r="M35" i="17"/>
  <c r="D35" i="17"/>
  <c r="C35" i="17"/>
  <c r="F203" i="1"/>
  <c r="K35" i="16"/>
  <c r="F194" i="1"/>
  <c r="F193" i="1"/>
  <c r="K35" i="18"/>
  <c r="F182" i="1"/>
  <c r="F181" i="1"/>
  <c r="G35" i="17"/>
  <c r="F214" i="1"/>
  <c r="I35" i="16"/>
  <c r="F192" i="1"/>
  <c r="C35" i="16"/>
  <c r="D35" i="15"/>
  <c r="H35" i="24"/>
  <c r="F227" i="1"/>
  <c r="H35" i="17"/>
  <c r="F215" i="1"/>
  <c r="G35" i="24"/>
  <c r="F35" i="16"/>
  <c r="F189" i="1"/>
  <c r="M35" i="16"/>
  <c r="E35" i="15"/>
  <c r="F200" i="1"/>
  <c r="I35" i="18"/>
  <c r="N35" i="16"/>
  <c r="F35" i="17"/>
  <c r="F213" i="1"/>
  <c r="E35" i="17"/>
  <c r="F212" i="1"/>
  <c r="L35" i="18"/>
  <c r="M35" i="15"/>
  <c r="L35" i="17"/>
  <c r="F219" i="1"/>
  <c r="C35" i="15"/>
  <c r="K35" i="17"/>
  <c r="F218" i="1"/>
  <c r="F217" i="1"/>
  <c r="E35" i="16"/>
  <c r="F188" i="1"/>
  <c r="J35" i="17"/>
  <c r="I35" i="27"/>
  <c r="F264" i="1"/>
  <c r="F35" i="18"/>
  <c r="C35" i="18"/>
  <c r="N35" i="18"/>
  <c r="M35" i="18"/>
  <c r="I35" i="28"/>
  <c r="F276" i="1"/>
  <c r="G35" i="16"/>
  <c r="F190" i="1"/>
  <c r="G35" i="18"/>
  <c r="F178" i="1"/>
  <c r="Y177" i="1"/>
  <c r="U177" i="1"/>
  <c r="C177" i="1"/>
  <c r="W177" i="1"/>
  <c r="AC177" i="1"/>
  <c r="Q177" i="1"/>
  <c r="P177" i="1"/>
  <c r="Z177" i="1"/>
  <c r="AF177" i="1"/>
  <c r="T177" i="1"/>
  <c r="AK177" i="1"/>
  <c r="AH177" i="1"/>
  <c r="AJ177" i="1"/>
  <c r="V177" i="1"/>
  <c r="AE177" i="1"/>
  <c r="AA177" i="1"/>
  <c r="S177" i="1"/>
  <c r="AD177" i="1"/>
  <c r="R177" i="1"/>
  <c r="X177" i="1"/>
  <c r="O177" i="1"/>
  <c r="AI177" i="1"/>
  <c r="AG177" i="1"/>
  <c r="AO190" i="1"/>
  <c r="AS573" i="1"/>
  <c r="AR573" i="1"/>
  <c r="AS572" i="1"/>
  <c r="AR572" i="1"/>
  <c r="AS571" i="1"/>
  <c r="AR571" i="1"/>
  <c r="AS570" i="1"/>
  <c r="AR570" i="1"/>
  <c r="AS569" i="1"/>
  <c r="AR569" i="1"/>
  <c r="AR568" i="1"/>
  <c r="AS568" i="1"/>
  <c r="AR567" i="1"/>
  <c r="AS567" i="1"/>
  <c r="D51" i="1"/>
  <c r="AQ188" i="1"/>
  <c r="AQ197" i="1"/>
  <c r="X373" i="1"/>
  <c r="AJ373" i="1"/>
  <c r="AD377" i="1"/>
  <c r="AC377" i="1"/>
  <c r="AB377" i="1"/>
  <c r="AA377" i="1"/>
  <c r="S377" i="1"/>
  <c r="R377" i="1"/>
  <c r="AE377" i="1"/>
  <c r="Q377" i="1"/>
  <c r="P377" i="1"/>
  <c r="O377" i="1"/>
  <c r="AP377" i="1"/>
  <c r="AO377" i="1"/>
  <c r="AH376" i="1"/>
  <c r="AK376" i="1"/>
  <c r="AJ376" i="1"/>
  <c r="AI376" i="1"/>
  <c r="Z376" i="1"/>
  <c r="Y376" i="1"/>
  <c r="X376" i="1"/>
  <c r="W376" i="1"/>
  <c r="AL376" i="1"/>
  <c r="Q361" i="1"/>
  <c r="AK361" i="1"/>
  <c r="AB361" i="1"/>
  <c r="Z361" i="1"/>
  <c r="P361" i="1"/>
  <c r="AI361" i="1"/>
  <c r="T361" i="1"/>
  <c r="AD361" i="1"/>
  <c r="W361" i="1"/>
  <c r="AG361" i="1"/>
  <c r="R361" i="1"/>
  <c r="U361" i="1"/>
  <c r="AL351" i="1"/>
  <c r="AL350" i="1"/>
  <c r="AG351" i="1"/>
  <c r="U351" i="1"/>
  <c r="AF351" i="1"/>
  <c r="T351" i="1"/>
  <c r="AE351" i="1"/>
  <c r="S351" i="1"/>
  <c r="AD351" i="1"/>
  <c r="R351" i="1"/>
  <c r="AC351" i="1"/>
  <c r="Q351" i="1"/>
  <c r="AB351" i="1"/>
  <c r="P351" i="1"/>
  <c r="AA351" i="1"/>
  <c r="O351" i="1"/>
  <c r="Z351" i="1"/>
  <c r="AK351" i="1"/>
  <c r="Y351" i="1"/>
  <c r="AJ351" i="1"/>
  <c r="X351" i="1"/>
  <c r="AI351" i="1"/>
  <c r="W351" i="1"/>
  <c r="AH351" i="1"/>
  <c r="V351" i="1"/>
  <c r="AI350" i="1"/>
  <c r="W350" i="1"/>
  <c r="AH350" i="1"/>
  <c r="V350" i="1"/>
  <c r="AG350" i="1"/>
  <c r="U350" i="1"/>
  <c r="AF350" i="1"/>
  <c r="T350" i="1"/>
  <c r="AE350" i="1"/>
  <c r="S350" i="1"/>
  <c r="AD350" i="1"/>
  <c r="R350" i="1"/>
  <c r="AC350" i="1"/>
  <c r="Q350" i="1"/>
  <c r="AB350" i="1"/>
  <c r="P350" i="1"/>
  <c r="AA350" i="1"/>
  <c r="O350" i="1"/>
  <c r="Z350" i="1"/>
  <c r="AK350" i="1"/>
  <c r="Y350" i="1"/>
  <c r="AJ350" i="1"/>
  <c r="X350" i="1"/>
  <c r="AO351" i="1"/>
  <c r="AP351" i="1"/>
  <c r="K17" i="7"/>
  <c r="C333" i="1" s="1"/>
  <c r="M333" i="1"/>
  <c r="N333" i="1"/>
  <c r="L333" i="1"/>
  <c r="AM333" i="1" s="1"/>
  <c r="M335" i="1"/>
  <c r="N335" i="1"/>
  <c r="L335" i="1"/>
  <c r="AM335" i="1" s="1"/>
  <c r="M17" i="7"/>
  <c r="C335" i="1" s="1"/>
  <c r="M334" i="1"/>
  <c r="N334" i="1"/>
  <c r="L17" i="7"/>
  <c r="C334" i="1" s="1"/>
  <c r="L334" i="1"/>
  <c r="AM334" i="1" s="1"/>
  <c r="L331" i="1"/>
  <c r="AM331" i="1" s="1"/>
  <c r="I17" i="7"/>
  <c r="C331" i="1" s="1"/>
  <c r="M331" i="1"/>
  <c r="N331" i="1"/>
  <c r="J17" i="7"/>
  <c r="C332" i="1" s="1"/>
  <c r="M332" i="1"/>
  <c r="N332" i="1"/>
  <c r="L332" i="1"/>
  <c r="AM332" i="1" s="1"/>
  <c r="N336" i="1"/>
  <c r="M336" i="1"/>
  <c r="L336" i="1"/>
  <c r="AM336" i="1" s="1"/>
  <c r="N17" i="7"/>
  <c r="C336" i="1" s="1"/>
  <c r="AJ345" i="1"/>
  <c r="X345" i="1"/>
  <c r="AK345" i="1"/>
  <c r="AI345" i="1"/>
  <c r="W345" i="1"/>
  <c r="AH345" i="1"/>
  <c r="V345" i="1"/>
  <c r="AG345" i="1"/>
  <c r="U345" i="1"/>
  <c r="AF345" i="1"/>
  <c r="T345" i="1"/>
  <c r="AE345" i="1"/>
  <c r="S345" i="1"/>
  <c r="AD345" i="1"/>
  <c r="R345" i="1"/>
  <c r="Y345" i="1"/>
  <c r="AC345" i="1"/>
  <c r="Q345" i="1"/>
  <c r="AP345" i="1"/>
  <c r="AB345" i="1"/>
  <c r="P345" i="1"/>
  <c r="AO345" i="1"/>
  <c r="AA345" i="1"/>
  <c r="O345" i="1"/>
  <c r="Z345" i="1"/>
  <c r="AL345" i="1"/>
  <c r="AD346" i="1"/>
  <c r="R346" i="1"/>
  <c r="AC346" i="1"/>
  <c r="Q346" i="1"/>
  <c r="AP346" i="1"/>
  <c r="AB346" i="1"/>
  <c r="P346" i="1"/>
  <c r="S346" i="1"/>
  <c r="AO346" i="1"/>
  <c r="AA346" i="1"/>
  <c r="O346" i="1"/>
  <c r="Z346" i="1"/>
  <c r="AK346" i="1"/>
  <c r="Y346" i="1"/>
  <c r="AJ346" i="1"/>
  <c r="X346" i="1"/>
  <c r="AE346" i="1"/>
  <c r="AI346" i="1"/>
  <c r="W346" i="1"/>
  <c r="AH346" i="1"/>
  <c r="V346" i="1"/>
  <c r="AG346" i="1"/>
  <c r="U346" i="1"/>
  <c r="AF346" i="1"/>
  <c r="T346" i="1"/>
  <c r="AJ341" i="1"/>
  <c r="X341" i="1"/>
  <c r="AI341" i="1"/>
  <c r="W341" i="1"/>
  <c r="AH341" i="1"/>
  <c r="V341" i="1"/>
  <c r="AG341" i="1"/>
  <c r="U341" i="1"/>
  <c r="AF341" i="1"/>
  <c r="T341" i="1"/>
  <c r="AE341" i="1"/>
  <c r="S341" i="1"/>
  <c r="Y341" i="1"/>
  <c r="AD341" i="1"/>
  <c r="R341" i="1"/>
  <c r="AK341" i="1"/>
  <c r="AC341" i="1"/>
  <c r="Q341" i="1"/>
  <c r="AP341" i="1"/>
  <c r="AB341" i="1"/>
  <c r="P341" i="1"/>
  <c r="AO341" i="1"/>
  <c r="AA341" i="1"/>
  <c r="O341" i="1"/>
  <c r="Z341" i="1"/>
  <c r="AJ343" i="1"/>
  <c r="X343" i="1"/>
  <c r="AI343" i="1"/>
  <c r="W343" i="1"/>
  <c r="AH343" i="1"/>
  <c r="V343" i="1"/>
  <c r="AG343" i="1"/>
  <c r="U343" i="1"/>
  <c r="AF343" i="1"/>
  <c r="T343" i="1"/>
  <c r="AE343" i="1"/>
  <c r="S343" i="1"/>
  <c r="Y343" i="1"/>
  <c r="AD343" i="1"/>
  <c r="R343" i="1"/>
  <c r="AC343" i="1"/>
  <c r="Q343" i="1"/>
  <c r="AP343" i="1"/>
  <c r="AB343" i="1"/>
  <c r="P343" i="1"/>
  <c r="AK343" i="1"/>
  <c r="AO343" i="1"/>
  <c r="AA343" i="1"/>
  <c r="O343" i="1"/>
  <c r="Z343" i="1"/>
  <c r="AL343" i="1"/>
  <c r="AD342" i="1"/>
  <c r="R342" i="1"/>
  <c r="AC342" i="1"/>
  <c r="Q342" i="1"/>
  <c r="AP342" i="1"/>
  <c r="AB342" i="1"/>
  <c r="P342" i="1"/>
  <c r="AO342" i="1"/>
  <c r="AA342" i="1"/>
  <c r="O342" i="1"/>
  <c r="Z342" i="1"/>
  <c r="AK342" i="1"/>
  <c r="Y342" i="1"/>
  <c r="AJ342" i="1"/>
  <c r="X342" i="1"/>
  <c r="AI342" i="1"/>
  <c r="W342" i="1"/>
  <c r="AH342" i="1"/>
  <c r="V342" i="1"/>
  <c r="AE342" i="1"/>
  <c r="S342" i="1"/>
  <c r="AG342" i="1"/>
  <c r="U342" i="1"/>
  <c r="AF342" i="1"/>
  <c r="T342" i="1"/>
  <c r="AL341" i="1"/>
  <c r="AD340" i="1"/>
  <c r="R340" i="1"/>
  <c r="AC340" i="1"/>
  <c r="Q340" i="1"/>
  <c r="AP340" i="1"/>
  <c r="AB340" i="1"/>
  <c r="P340" i="1"/>
  <c r="AG340" i="1"/>
  <c r="AO340" i="1"/>
  <c r="AA340" i="1"/>
  <c r="O340" i="1"/>
  <c r="Z340" i="1"/>
  <c r="AK340" i="1"/>
  <c r="Y340" i="1"/>
  <c r="AJ340" i="1"/>
  <c r="X340" i="1"/>
  <c r="AI340" i="1"/>
  <c r="W340" i="1"/>
  <c r="AH340" i="1"/>
  <c r="V340" i="1"/>
  <c r="U340" i="1"/>
  <c r="AF340" i="1"/>
  <c r="T340" i="1"/>
  <c r="AE340" i="1"/>
  <c r="S340" i="1"/>
  <c r="AO339" i="1"/>
  <c r="AO337" i="1"/>
  <c r="AI338" i="1"/>
  <c r="W338" i="1"/>
  <c r="AH338" i="1"/>
  <c r="V338" i="1"/>
  <c r="AG338" i="1"/>
  <c r="U338" i="1"/>
  <c r="AF338" i="1"/>
  <c r="T338" i="1"/>
  <c r="AE338" i="1"/>
  <c r="S338" i="1"/>
  <c r="AD338" i="1"/>
  <c r="R338" i="1"/>
  <c r="AC338" i="1"/>
  <c r="Q338" i="1"/>
  <c r="AB338" i="1"/>
  <c r="P338" i="1"/>
  <c r="AA338" i="1"/>
  <c r="O338" i="1"/>
  <c r="Z338" i="1"/>
  <c r="AK338" i="1"/>
  <c r="AL338" i="1" s="1"/>
  <c r="Y338" i="1"/>
  <c r="AJ338" i="1"/>
  <c r="X338" i="1"/>
  <c r="AP338" i="1"/>
  <c r="AK337" i="1"/>
  <c r="AL337" i="1" s="1"/>
  <c r="Y337" i="1"/>
  <c r="AJ337" i="1"/>
  <c r="X337" i="1"/>
  <c r="AI337" i="1"/>
  <c r="W337" i="1"/>
  <c r="AH337" i="1"/>
  <c r="V337" i="1"/>
  <c r="AG337" i="1"/>
  <c r="U337" i="1"/>
  <c r="AF337" i="1"/>
  <c r="T337" i="1"/>
  <c r="AE337" i="1"/>
  <c r="S337" i="1"/>
  <c r="AD337" i="1"/>
  <c r="R337" i="1"/>
  <c r="AC337" i="1"/>
  <c r="Q337" i="1"/>
  <c r="AB337" i="1"/>
  <c r="P337" i="1"/>
  <c r="AA337" i="1"/>
  <c r="O337" i="1"/>
  <c r="Z337" i="1"/>
  <c r="M330" i="1"/>
  <c r="L330" i="1"/>
  <c r="AM330" i="1" s="1"/>
  <c r="H17" i="7"/>
  <c r="C330" i="1" s="1"/>
  <c r="M328" i="1"/>
  <c r="L328" i="1"/>
  <c r="AM328" i="1" s="1"/>
  <c r="F17" i="7"/>
  <c r="C328" i="1" s="1"/>
  <c r="E17" i="7"/>
  <c r="C327" i="1" s="1"/>
  <c r="M327" i="1"/>
  <c r="L327" i="1"/>
  <c r="AM327" i="1" s="1"/>
  <c r="N328" i="1"/>
  <c r="M329" i="1"/>
  <c r="L329" i="1"/>
  <c r="AM329" i="1" s="1"/>
  <c r="G17" i="7"/>
  <c r="C329" i="1" s="1"/>
  <c r="M326" i="1"/>
  <c r="AN326" i="1" s="1"/>
  <c r="D17" i="7"/>
  <c r="L326" i="1"/>
  <c r="AM326" i="1" s="1"/>
  <c r="M325" i="1"/>
  <c r="L325" i="1"/>
  <c r="AM325" i="1" s="1"/>
  <c r="C17" i="7"/>
  <c r="C325" i="1" s="1"/>
  <c r="AL216" i="1"/>
  <c r="AL217" i="1"/>
  <c r="AF201" i="1"/>
  <c r="P201" i="1"/>
  <c r="AB201" i="1"/>
  <c r="AK201" i="1"/>
  <c r="Y201" i="1"/>
  <c r="U201" i="1"/>
  <c r="AG201" i="1"/>
  <c r="AI201" i="1"/>
  <c r="AE201" i="1"/>
  <c r="T201" i="1"/>
  <c r="AA201" i="1"/>
  <c r="O201" i="1"/>
  <c r="AH201" i="1"/>
  <c r="AJ201" i="1"/>
  <c r="AD201" i="1"/>
  <c r="V201" i="1"/>
  <c r="X201" i="1"/>
  <c r="Q201" i="1"/>
  <c r="AC201" i="1"/>
  <c r="R201" i="1"/>
  <c r="AG198" i="1"/>
  <c r="U198" i="1"/>
  <c r="AH198" i="1"/>
  <c r="V198" i="1"/>
  <c r="AI198" i="1"/>
  <c r="AD198" i="1"/>
  <c r="W198" i="1"/>
  <c r="R198" i="1"/>
  <c r="AF187" i="1"/>
  <c r="T187" i="1"/>
  <c r="AE187" i="1"/>
  <c r="S187" i="1"/>
  <c r="AD187" i="1"/>
  <c r="R187" i="1"/>
  <c r="AG187" i="1"/>
  <c r="AC187" i="1"/>
  <c r="Q187" i="1"/>
  <c r="AB187" i="1"/>
  <c r="P187" i="1"/>
  <c r="AA187" i="1"/>
  <c r="O187" i="1"/>
  <c r="Z187" i="1"/>
  <c r="AK187" i="1"/>
  <c r="Y187" i="1"/>
  <c r="AJ187" i="1"/>
  <c r="X187" i="1"/>
  <c r="AI187" i="1"/>
  <c r="W187" i="1"/>
  <c r="AH187" i="1"/>
  <c r="V187" i="1"/>
  <c r="U187" i="1"/>
  <c r="AG186" i="1"/>
  <c r="U186" i="1"/>
  <c r="V186" i="1"/>
  <c r="AF186" i="1"/>
  <c r="T186" i="1"/>
  <c r="AE186" i="1"/>
  <c r="S186" i="1"/>
  <c r="AD186" i="1"/>
  <c r="R186" i="1"/>
  <c r="AC186" i="1"/>
  <c r="Q186" i="1"/>
  <c r="AB186" i="1"/>
  <c r="P186" i="1"/>
  <c r="AA186" i="1"/>
  <c r="O186" i="1"/>
  <c r="Z186" i="1"/>
  <c r="AK186" i="1"/>
  <c r="Y186" i="1"/>
  <c r="AJ186" i="1"/>
  <c r="X186" i="1"/>
  <c r="AH186" i="1"/>
  <c r="AI186" i="1"/>
  <c r="W186" i="1"/>
  <c r="AI197" i="1"/>
  <c r="AH197" i="1"/>
  <c r="V197" i="1"/>
  <c r="AG197" i="1"/>
  <c r="U197" i="1"/>
  <c r="AF197" i="1"/>
  <c r="T197" i="1"/>
  <c r="AE197" i="1"/>
  <c r="S197" i="1"/>
  <c r="AD197" i="1"/>
  <c r="R197" i="1"/>
  <c r="AC197" i="1"/>
  <c r="Q197" i="1"/>
  <c r="AB197" i="1"/>
  <c r="P197" i="1"/>
  <c r="AA197" i="1"/>
  <c r="O197" i="1"/>
  <c r="Z197" i="1"/>
  <c r="AK197" i="1"/>
  <c r="Y197" i="1"/>
  <c r="AJ197" i="1"/>
  <c r="X197" i="1"/>
  <c r="W197" i="1"/>
  <c r="AI196" i="1"/>
  <c r="W196" i="1"/>
  <c r="AH196" i="1"/>
  <c r="V196" i="1"/>
  <c r="AG196" i="1"/>
  <c r="U196" i="1"/>
  <c r="AF196" i="1"/>
  <c r="T196" i="1"/>
  <c r="AE196" i="1"/>
  <c r="S196" i="1"/>
  <c r="AD196" i="1"/>
  <c r="R196" i="1"/>
  <c r="AC196" i="1"/>
  <c r="Q196" i="1"/>
  <c r="AB196" i="1"/>
  <c r="P196" i="1"/>
  <c r="AA196" i="1"/>
  <c r="O196" i="1"/>
  <c r="X196" i="1"/>
  <c r="Z196" i="1"/>
  <c r="AJ196" i="1"/>
  <c r="AK196" i="1"/>
  <c r="Y196" i="1"/>
  <c r="N186" i="1"/>
  <c r="AL186" i="1" s="1"/>
  <c r="N197" i="1"/>
  <c r="AL197" i="1" s="1"/>
  <c r="L177" i="1"/>
  <c r="L174" i="1"/>
  <c r="AM174" i="1" s="1"/>
  <c r="M184" i="1"/>
  <c r="AN184" i="1" s="1"/>
  <c r="L184" i="1"/>
  <c r="AM184" i="1" s="1"/>
  <c r="Z178" i="1"/>
  <c r="L178" i="1"/>
  <c r="AM178" i="1" s="1"/>
  <c r="AB183" i="1"/>
  <c r="L183" i="1"/>
  <c r="AM183" i="1" s="1"/>
  <c r="AM55" i="1"/>
  <c r="AP55" i="1" s="1"/>
  <c r="AM53" i="1"/>
  <c r="AP53" i="1" s="1"/>
  <c r="AM65" i="1"/>
  <c r="AP65" i="1" s="1"/>
  <c r="AN48" i="1"/>
  <c r="AQ48" i="1" s="1"/>
  <c r="AM70" i="1"/>
  <c r="AP70" i="1" s="1"/>
  <c r="AM64" i="1"/>
  <c r="AP64" i="1" s="1"/>
  <c r="AN63" i="1"/>
  <c r="AQ63" i="1" s="1"/>
  <c r="AP80" i="1"/>
  <c r="AM80" i="1"/>
  <c r="AM72" i="1"/>
  <c r="AO72" i="1" s="1"/>
  <c r="AP72" i="1"/>
  <c r="AN42" i="1"/>
  <c r="AQ42" i="1" s="1"/>
  <c r="AM46" i="1"/>
  <c r="AP46" i="1" s="1"/>
  <c r="AM44" i="1"/>
  <c r="AP44" i="1" s="1"/>
  <c r="AM45" i="1"/>
  <c r="AP45" i="1" s="1"/>
  <c r="AM74" i="1"/>
  <c r="AP74" i="1"/>
  <c r="AM73" i="1"/>
  <c r="AP73" i="1"/>
  <c r="AP79" i="1"/>
  <c r="AM79" i="1"/>
  <c r="AM69" i="1"/>
  <c r="AP69" i="1"/>
  <c r="AM50" i="1"/>
  <c r="AP50" i="1" s="1"/>
  <c r="AM39" i="1"/>
  <c r="AP39" i="1" s="1"/>
  <c r="AN45" i="1"/>
  <c r="AQ45" i="1" s="1"/>
  <c r="AM66" i="1"/>
  <c r="AP66" i="1" s="1"/>
  <c r="P1165" i="4"/>
  <c r="AM38" i="1"/>
  <c r="AP38" i="1" s="1"/>
  <c r="AP81" i="1"/>
  <c r="AM81" i="1"/>
  <c r="AM37" i="1"/>
  <c r="AP37" i="1" s="1"/>
  <c r="AM58" i="1"/>
  <c r="AP58" i="1" s="1"/>
  <c r="AM57" i="1"/>
  <c r="AP57" i="1"/>
  <c r="AM51" i="1"/>
  <c r="AP51" i="1" s="1"/>
  <c r="AQ36" i="1"/>
  <c r="AN36" i="1"/>
  <c r="AM42" i="1"/>
  <c r="AP42" i="1" s="1"/>
  <c r="AQ44" i="1"/>
  <c r="AN44" i="1"/>
  <c r="AM40" i="1"/>
  <c r="AP40" i="1" s="1"/>
  <c r="AM67" i="1"/>
  <c r="AP67" i="1" s="1"/>
  <c r="AM77" i="1"/>
  <c r="AP77" i="1"/>
  <c r="AM75" i="1"/>
  <c r="AO75" i="1" s="1"/>
  <c r="AP75" i="1"/>
  <c r="AM36" i="1"/>
  <c r="AP36" i="1" s="1"/>
  <c r="AP78" i="1"/>
  <c r="AM78" i="1"/>
  <c r="AO78" i="1" s="1"/>
  <c r="AM56" i="1"/>
  <c r="AP56" i="1" s="1"/>
  <c r="AM61" i="1"/>
  <c r="AP61" i="1" s="1"/>
  <c r="AM68" i="1"/>
  <c r="AP68" i="1" s="1"/>
  <c r="AM60" i="1"/>
  <c r="AO60" i="1" s="1"/>
  <c r="AM76" i="1"/>
  <c r="AP76" i="1"/>
  <c r="AQ38" i="1"/>
  <c r="AN38" i="1"/>
  <c r="AQ39" i="1"/>
  <c r="AN39" i="1"/>
  <c r="AM52" i="1"/>
  <c r="AP52" i="1" s="1"/>
  <c r="AM62" i="1"/>
  <c r="AP62" i="1" s="1"/>
  <c r="AM63" i="1"/>
  <c r="AP63" i="1" s="1"/>
  <c r="O1165" i="4"/>
  <c r="AM41" i="1"/>
  <c r="AP41" i="1" s="1"/>
  <c r="AM43" i="1"/>
  <c r="AP43" i="1" s="1"/>
  <c r="AM54" i="1"/>
  <c r="AP54" i="1" s="1"/>
  <c r="AM82" i="1"/>
  <c r="AP82" i="1"/>
  <c r="AQ114" i="1"/>
  <c r="AN114" i="1"/>
  <c r="AM98" i="1"/>
  <c r="AP98" i="1"/>
  <c r="AM118" i="1"/>
  <c r="AP118" i="1"/>
  <c r="AM116" i="1"/>
  <c r="AP116" i="1"/>
  <c r="AM129" i="1"/>
  <c r="AP129" i="1"/>
  <c r="AM121" i="1"/>
  <c r="AP121" i="1"/>
  <c r="AM134" i="1"/>
  <c r="AP134" i="1"/>
  <c r="AM145" i="1"/>
  <c r="AP145" i="1"/>
  <c r="AM163" i="1"/>
  <c r="AO163" i="1" s="1"/>
  <c r="AP163" i="1"/>
  <c r="AQ157" i="1"/>
  <c r="AN157" i="1"/>
  <c r="AP90" i="1"/>
  <c r="AM90" i="1"/>
  <c r="AP137" i="1"/>
  <c r="AM137" i="1"/>
  <c r="AM139" i="1"/>
  <c r="AP139" i="1"/>
  <c r="AP88" i="1"/>
  <c r="AM88" i="1"/>
  <c r="AM158" i="1"/>
  <c r="AP158" i="1"/>
  <c r="AP92" i="1"/>
  <c r="AM92" i="1"/>
  <c r="AQ138" i="1"/>
  <c r="AN138" i="1"/>
  <c r="AM124" i="1"/>
  <c r="AP124" i="1"/>
  <c r="AM126" i="1"/>
  <c r="AO126" i="1" s="1"/>
  <c r="AP126" i="1"/>
  <c r="AM160" i="1"/>
  <c r="AP160" i="1"/>
  <c r="AM164" i="1"/>
  <c r="AP164" i="1"/>
  <c r="AM162" i="1"/>
  <c r="AP162" i="1"/>
  <c r="AP93" i="1"/>
  <c r="AM93" i="1"/>
  <c r="AM85" i="1"/>
  <c r="AP85" i="1"/>
  <c r="AP91" i="1"/>
  <c r="AM91" i="1"/>
  <c r="AM101" i="1"/>
  <c r="AP101" i="1"/>
  <c r="AQ96" i="1"/>
  <c r="AN96" i="1"/>
  <c r="AM117" i="1"/>
  <c r="AO117" i="1" s="1"/>
  <c r="AP117" i="1"/>
  <c r="AM109" i="1"/>
  <c r="AP109" i="1"/>
  <c r="AM115" i="1"/>
  <c r="AP115" i="1"/>
  <c r="AM123" i="1"/>
  <c r="AO123" i="1" s="1"/>
  <c r="AP123" i="1"/>
  <c r="AM140" i="1"/>
  <c r="AP140" i="1"/>
  <c r="AM132" i="1"/>
  <c r="AO132" i="1" s="1"/>
  <c r="AP132" i="1"/>
  <c r="AM154" i="1"/>
  <c r="AO154" i="1" s="1"/>
  <c r="AP154" i="1"/>
  <c r="AM150" i="1"/>
  <c r="AP150" i="1"/>
  <c r="AM159" i="1"/>
  <c r="AP159" i="1"/>
  <c r="AM106" i="1"/>
  <c r="AP106" i="1"/>
  <c r="AM114" i="1"/>
  <c r="AP114" i="1"/>
  <c r="AM112" i="1"/>
  <c r="AP112" i="1"/>
  <c r="AM142" i="1"/>
  <c r="AO142" i="1" s="1"/>
  <c r="AP142" i="1"/>
  <c r="AM147" i="1"/>
  <c r="AP147" i="1"/>
  <c r="AM152" i="1"/>
  <c r="AP152" i="1"/>
  <c r="AQ144" i="1"/>
  <c r="AN144" i="1"/>
  <c r="AM149" i="1"/>
  <c r="AP149" i="1"/>
  <c r="AM157" i="1"/>
  <c r="AP157" i="1"/>
  <c r="AQ90" i="1"/>
  <c r="AN90" i="1"/>
  <c r="AM86" i="1"/>
  <c r="AP86" i="1"/>
  <c r="AP87" i="1"/>
  <c r="AM87" i="1"/>
  <c r="AM133" i="1"/>
  <c r="AP133" i="1"/>
  <c r="AQ102" i="1"/>
  <c r="AN102" i="1"/>
  <c r="AM146" i="1"/>
  <c r="AO146" i="1" s="1"/>
  <c r="AP146" i="1"/>
  <c r="AP103" i="1"/>
  <c r="AM103" i="1"/>
  <c r="AM125" i="1"/>
  <c r="AP125" i="1"/>
  <c r="AM151" i="1"/>
  <c r="AP151" i="1"/>
  <c r="AM156" i="1"/>
  <c r="AO156" i="1" s="1"/>
  <c r="AP156" i="1"/>
  <c r="AP104" i="1"/>
  <c r="AM104" i="1"/>
  <c r="AM111" i="1"/>
  <c r="AO111" i="1" s="1"/>
  <c r="AP111" i="1"/>
  <c r="AP100" i="1"/>
  <c r="AM100" i="1"/>
  <c r="AM144" i="1"/>
  <c r="AP144" i="1"/>
  <c r="AM110" i="1"/>
  <c r="AP110" i="1"/>
  <c r="AP102" i="1"/>
  <c r="AM102" i="1"/>
  <c r="AQ108" i="1"/>
  <c r="AN108" i="1"/>
  <c r="AM108" i="1"/>
  <c r="AP108" i="1"/>
  <c r="AM130" i="1"/>
  <c r="AP130" i="1"/>
  <c r="AM128" i="1"/>
  <c r="AP128" i="1"/>
  <c r="AM120" i="1"/>
  <c r="AO120" i="1" s="1"/>
  <c r="AP120" i="1"/>
  <c r="AM138" i="1"/>
  <c r="AP138" i="1"/>
  <c r="AM141" i="1"/>
  <c r="AP141" i="1"/>
  <c r="AM122" i="1"/>
  <c r="AP122" i="1"/>
  <c r="AM153" i="1"/>
  <c r="AP153" i="1"/>
  <c r="AP99" i="1"/>
  <c r="AM99" i="1"/>
  <c r="AO99" i="1" s="1"/>
  <c r="AM127" i="1"/>
  <c r="AP127" i="1"/>
  <c r="AM94" i="1"/>
  <c r="AP94" i="1"/>
  <c r="AM89" i="1"/>
  <c r="AO89" i="1" s="1"/>
  <c r="AP89" i="1"/>
  <c r="AP105" i="1"/>
  <c r="AM105" i="1"/>
  <c r="AO105" i="1" s="1"/>
  <c r="AM97" i="1"/>
  <c r="AP97" i="1"/>
  <c r="AP113" i="1"/>
  <c r="AM113" i="1"/>
  <c r="AM136" i="1"/>
  <c r="AO136" i="1" s="1"/>
  <c r="AP136" i="1"/>
  <c r="AM148" i="1"/>
  <c r="AP148" i="1"/>
  <c r="AM161" i="1"/>
  <c r="AP161" i="1"/>
  <c r="AQ162" i="1"/>
  <c r="AN162" i="1"/>
  <c r="AM84" i="1"/>
  <c r="AO84" i="1" s="1"/>
  <c r="AP84" i="1"/>
  <c r="AM96" i="1"/>
  <c r="AP96" i="1"/>
  <c r="AM135" i="1"/>
  <c r="AP135" i="1"/>
  <c r="AM166" i="1"/>
  <c r="AP166" i="1"/>
  <c r="AM165" i="1"/>
  <c r="AP165" i="1"/>
  <c r="N1165" i="4"/>
  <c r="M1165" i="4"/>
  <c r="AQ163" i="1"/>
  <c r="AQ54" i="1"/>
  <c r="AQ151" i="1"/>
  <c r="L30" i="10"/>
  <c r="AE227" i="1"/>
  <c r="S227" i="1"/>
  <c r="AD227" i="1"/>
  <c r="R227" i="1"/>
  <c r="AC227" i="1"/>
  <c r="Q227" i="1"/>
  <c r="AH227" i="1"/>
  <c r="AB227" i="1"/>
  <c r="P227" i="1"/>
  <c r="V227" i="1"/>
  <c r="AA227" i="1"/>
  <c r="O227" i="1"/>
  <c r="Z227" i="1"/>
  <c r="N227" i="1"/>
  <c r="AL227" i="1" s="1"/>
  <c r="AK227" i="1"/>
  <c r="Y227" i="1"/>
  <c r="AJ227" i="1"/>
  <c r="X227" i="1"/>
  <c r="AI227" i="1"/>
  <c r="W227" i="1"/>
  <c r="AG227" i="1"/>
  <c r="U227" i="1"/>
  <c r="AF227" i="1"/>
  <c r="T227" i="1"/>
  <c r="AA223" i="1"/>
  <c r="O223" i="1"/>
  <c r="Z223" i="1"/>
  <c r="N223" i="1"/>
  <c r="AL223" i="1" s="1"/>
  <c r="AK223" i="1"/>
  <c r="Y223" i="1"/>
  <c r="AJ223" i="1"/>
  <c r="X223" i="1"/>
  <c r="AI223" i="1"/>
  <c r="W223" i="1"/>
  <c r="AH223" i="1"/>
  <c r="V223" i="1"/>
  <c r="AD223" i="1"/>
  <c r="AG223" i="1"/>
  <c r="U223" i="1"/>
  <c r="AF223" i="1"/>
  <c r="T223" i="1"/>
  <c r="R223" i="1"/>
  <c r="AE223" i="1"/>
  <c r="S223" i="1"/>
  <c r="AC223" i="1"/>
  <c r="Q223" i="1"/>
  <c r="AB223" i="1"/>
  <c r="P223" i="1"/>
  <c r="AE233" i="1"/>
  <c r="S233" i="1"/>
  <c r="AD233" i="1"/>
  <c r="R233" i="1"/>
  <c r="V233" i="1"/>
  <c r="AC233" i="1"/>
  <c r="Q233" i="1"/>
  <c r="AB233" i="1"/>
  <c r="P233" i="1"/>
  <c r="AA233" i="1"/>
  <c r="O233" i="1"/>
  <c r="Z233" i="1"/>
  <c r="N233" i="1"/>
  <c r="AL233" i="1" s="1"/>
  <c r="AH233" i="1"/>
  <c r="AK233" i="1"/>
  <c r="Y233" i="1"/>
  <c r="AJ233" i="1"/>
  <c r="X233" i="1"/>
  <c r="AI233" i="1"/>
  <c r="W233" i="1"/>
  <c r="AG233" i="1"/>
  <c r="U233" i="1"/>
  <c r="AF233" i="1"/>
  <c r="T233" i="1"/>
  <c r="AC222" i="1"/>
  <c r="Q222" i="1"/>
  <c r="AB222" i="1"/>
  <c r="P222" i="1"/>
  <c r="AA222" i="1"/>
  <c r="O222" i="1"/>
  <c r="AF222" i="1"/>
  <c r="Z222" i="1"/>
  <c r="N222" i="1"/>
  <c r="AL222" i="1" s="1"/>
  <c r="AD222" i="1"/>
  <c r="AK222" i="1"/>
  <c r="Y222" i="1"/>
  <c r="AJ222" i="1"/>
  <c r="X222" i="1"/>
  <c r="T222" i="1"/>
  <c r="AI222" i="1"/>
  <c r="W222" i="1"/>
  <c r="AH222" i="1"/>
  <c r="V222" i="1"/>
  <c r="AG222" i="1"/>
  <c r="U222" i="1"/>
  <c r="AE222" i="1"/>
  <c r="S222" i="1"/>
  <c r="R222" i="1"/>
  <c r="AG232" i="1"/>
  <c r="U232" i="1"/>
  <c r="AF232" i="1"/>
  <c r="T232" i="1"/>
  <c r="AE232" i="1"/>
  <c r="S232" i="1"/>
  <c r="AJ232" i="1"/>
  <c r="AD232" i="1"/>
  <c r="R232" i="1"/>
  <c r="AC232" i="1"/>
  <c r="Q232" i="1"/>
  <c r="AB232" i="1"/>
  <c r="P232" i="1"/>
  <c r="AA232" i="1"/>
  <c r="O232" i="1"/>
  <c r="Z232" i="1"/>
  <c r="N232" i="1"/>
  <c r="AL232" i="1" s="1"/>
  <c r="X232" i="1"/>
  <c r="AK232" i="1"/>
  <c r="Y232" i="1"/>
  <c r="AI232" i="1"/>
  <c r="W232" i="1"/>
  <c r="AH232" i="1"/>
  <c r="V232" i="1"/>
  <c r="AD219" i="1"/>
  <c r="U219" i="1"/>
  <c r="T219" i="1"/>
  <c r="S219" i="1"/>
  <c r="V219" i="1"/>
  <c r="AK219" i="1"/>
  <c r="AH219" i="1"/>
  <c r="AG219" i="1"/>
  <c r="AF219" i="1"/>
  <c r="AE219" i="1"/>
  <c r="Y219" i="1"/>
  <c r="L219" i="1"/>
  <c r="L220" i="1"/>
  <c r="AM220" i="1" s="1"/>
  <c r="L211" i="1"/>
  <c r="AM211" i="1" s="1"/>
  <c r="AJ198" i="1"/>
  <c r="S198" i="1"/>
  <c r="L198" i="1"/>
  <c r="AM198" i="1" s="1"/>
  <c r="AE198" i="1"/>
  <c r="Q198" i="1"/>
  <c r="P198" i="1"/>
  <c r="AK198" i="1"/>
  <c r="O198" i="1"/>
  <c r="AF198" i="1"/>
  <c r="AC198" i="1"/>
  <c r="AB198" i="1"/>
  <c r="AA198" i="1"/>
  <c r="T198" i="1"/>
  <c r="Z198" i="1"/>
  <c r="Y198" i="1"/>
  <c r="AF199" i="1"/>
  <c r="AK199" i="1"/>
  <c r="P199" i="1"/>
  <c r="AB199" i="1"/>
  <c r="AJ199" i="1"/>
  <c r="O199" i="1"/>
  <c r="AI199" i="1"/>
  <c r="AH199" i="1"/>
  <c r="AG199" i="1"/>
  <c r="AA199" i="1"/>
  <c r="Y199" i="1"/>
  <c r="X199" i="1"/>
  <c r="W199" i="1"/>
  <c r="U199" i="1"/>
  <c r="V199" i="1"/>
  <c r="Q199" i="1"/>
  <c r="AE199" i="1"/>
  <c r="AD199" i="1"/>
  <c r="T199" i="1"/>
  <c r="S199" i="1"/>
  <c r="R199" i="1"/>
  <c r="L204" i="1"/>
  <c r="L201" i="1"/>
  <c r="N202" i="1"/>
  <c r="L199" i="1"/>
  <c r="AJ202" i="1"/>
  <c r="AK202" i="1"/>
  <c r="Y202" i="1"/>
  <c r="M198" i="1"/>
  <c r="AN198" i="1" s="1"/>
  <c r="Z199" i="1"/>
  <c r="AD200" i="1"/>
  <c r="AH200" i="1"/>
  <c r="AG200" i="1"/>
  <c r="AF200" i="1"/>
  <c r="Y200" i="1"/>
  <c r="AE200" i="1"/>
  <c r="Z200" i="1"/>
  <c r="W200" i="1"/>
  <c r="V200" i="1"/>
  <c r="M200" i="1"/>
  <c r="AN200" i="1" s="1"/>
  <c r="U200" i="1"/>
  <c r="T200" i="1"/>
  <c r="AK200" i="1"/>
  <c r="S200" i="1"/>
  <c r="AI200" i="1"/>
  <c r="D64" i="1"/>
  <c r="N157" i="1"/>
  <c r="AL157" i="1" s="1"/>
  <c r="AP337" i="1"/>
  <c r="N144" i="1"/>
  <c r="AL144" i="1" s="1"/>
  <c r="D47" i="1"/>
  <c r="AQ146" i="1"/>
  <c r="N146" i="1"/>
  <c r="AL146" i="1" s="1"/>
  <c r="N72" i="1"/>
  <c r="AL72" i="1" s="1"/>
  <c r="D61" i="1"/>
  <c r="D50" i="1"/>
  <c r="N162" i="1"/>
  <c r="AL162" i="1" s="1"/>
  <c r="AQ145" i="1"/>
  <c r="D42" i="1"/>
  <c r="AP373" i="1"/>
  <c r="D35" i="1"/>
  <c r="AO373" i="1"/>
  <c r="N150" i="1"/>
  <c r="AL150" i="1" s="1"/>
  <c r="AQ156" i="1"/>
  <c r="N156" i="1"/>
  <c r="AL156" i="1" s="1"/>
  <c r="D162" i="1"/>
  <c r="D43" i="1"/>
  <c r="AQ199" i="1"/>
  <c r="D145" i="1"/>
  <c r="D49" i="1"/>
  <c r="N375" i="1"/>
  <c r="AL375" i="1" s="1"/>
  <c r="AO193" i="1"/>
  <c r="D159" i="1"/>
  <c r="AO375" i="1"/>
  <c r="N373" i="1"/>
  <c r="AL373" i="1" s="1"/>
  <c r="N374" i="1"/>
  <c r="AL374" i="1" s="1"/>
  <c r="AO361" i="1"/>
  <c r="AP361" i="1"/>
  <c r="AP362" i="1"/>
  <c r="AO362" i="1"/>
  <c r="AO350" i="1"/>
  <c r="AP350" i="1"/>
  <c r="N154" i="1"/>
  <c r="AL154" i="1" s="1"/>
  <c r="N99" i="1"/>
  <c r="AL99" i="1" s="1"/>
  <c r="N120" i="1"/>
  <c r="AL120" i="1" s="1"/>
  <c r="AQ161" i="1"/>
  <c r="AQ164" i="1"/>
  <c r="N163" i="1"/>
  <c r="AL163" i="1" s="1"/>
  <c r="N161" i="1"/>
  <c r="AL161" i="1" s="1"/>
  <c r="AQ147" i="1"/>
  <c r="N145" i="1"/>
  <c r="AL145" i="1" s="1"/>
  <c r="AQ160" i="1"/>
  <c r="AQ158" i="1"/>
  <c r="N164" i="1"/>
  <c r="AL164" i="1" s="1"/>
  <c r="N165" i="1"/>
  <c r="AL165" i="1" s="1"/>
  <c r="N159" i="1"/>
  <c r="AL159" i="1" s="1"/>
  <c r="N166" i="1"/>
  <c r="AL166" i="1" s="1"/>
  <c r="AQ159" i="1"/>
  <c r="AQ165" i="1"/>
  <c r="AQ155" i="1"/>
  <c r="AQ166" i="1"/>
  <c r="N158" i="1"/>
  <c r="AL158" i="1" s="1"/>
  <c r="N160" i="1"/>
  <c r="AL160" i="1" s="1"/>
  <c r="N155" i="1"/>
  <c r="AL155" i="1" s="1"/>
  <c r="N148" i="1"/>
  <c r="AL148" i="1" s="1"/>
  <c r="AO188" i="1"/>
  <c r="N218" i="1"/>
  <c r="AL218" i="1" s="1"/>
  <c r="AQ148" i="1"/>
  <c r="D45" i="1"/>
  <c r="D57" i="1"/>
  <c r="D62" i="1"/>
  <c r="AO187" i="1"/>
  <c r="AQ152" i="1"/>
  <c r="N152" i="1"/>
  <c r="AL152" i="1" s="1"/>
  <c r="N149" i="1"/>
  <c r="AL149" i="1" s="1"/>
  <c r="AL182" i="1"/>
  <c r="D71" i="1"/>
  <c r="N147" i="1"/>
  <c r="AL147" i="1" s="1"/>
  <c r="I30" i="10"/>
  <c r="N66" i="1"/>
  <c r="AL66" i="1" s="1"/>
  <c r="N75" i="1"/>
  <c r="AL75" i="1" s="1"/>
  <c r="N142" i="1"/>
  <c r="AL142" i="1" s="1"/>
  <c r="AO189" i="1"/>
  <c r="AQ149" i="1"/>
  <c r="AQ117" i="1"/>
  <c r="D60" i="1"/>
  <c r="N153" i="1"/>
  <c r="AL153" i="1" s="1"/>
  <c r="D65" i="1"/>
  <c r="D78" i="1"/>
  <c r="AQ150" i="1"/>
  <c r="AO327" i="1"/>
  <c r="AQ154" i="1"/>
  <c r="D48" i="1"/>
  <c r="AQ153" i="1"/>
  <c r="N151" i="1"/>
  <c r="AL151" i="1" s="1"/>
  <c r="AQ143" i="1"/>
  <c r="AO143" i="1"/>
  <c r="N143" i="1"/>
  <c r="AL143" i="1" s="1"/>
  <c r="N126" i="1"/>
  <c r="AL126" i="1" s="1"/>
  <c r="N84" i="1"/>
  <c r="AL84" i="1" s="1"/>
  <c r="N138" i="1"/>
  <c r="AL138" i="1" s="1"/>
  <c r="AO194" i="1"/>
  <c r="AO255" i="1"/>
  <c r="M174" i="1"/>
  <c r="AN174" i="1" s="1"/>
  <c r="Y178" i="1"/>
  <c r="O183" i="1"/>
  <c r="C183" i="1"/>
  <c r="AG178" i="1"/>
  <c r="M183" i="1"/>
  <c r="M185" i="1"/>
  <c r="AN185" i="1" s="1"/>
  <c r="AK178" i="1"/>
  <c r="AB178" i="1"/>
  <c r="Q183" i="1"/>
  <c r="AH178" i="1"/>
  <c r="AC183" i="1"/>
  <c r="N176" i="1"/>
  <c r="AL176" i="1" s="1"/>
  <c r="M175" i="1"/>
  <c r="AE178" i="1"/>
  <c r="AA183" i="1"/>
  <c r="S178" i="1"/>
  <c r="AF178" i="1"/>
  <c r="AF183" i="1"/>
  <c r="AA178" i="1"/>
  <c r="AC178" i="1"/>
  <c r="AI178" i="1"/>
  <c r="AI183" i="1"/>
  <c r="T178" i="1"/>
  <c r="T183" i="1"/>
  <c r="R183" i="1"/>
  <c r="M178" i="1"/>
  <c r="G30" i="10"/>
  <c r="D70" i="1"/>
  <c r="D59" i="1"/>
  <c r="N102" i="1"/>
  <c r="AL102" i="1" s="1"/>
  <c r="AQ105" i="1"/>
  <c r="N111" i="1"/>
  <c r="AL111" i="1" s="1"/>
  <c r="N60" i="1"/>
  <c r="AL60" i="1" s="1"/>
  <c r="AL179" i="1"/>
  <c r="AQ99" i="1"/>
  <c r="N108" i="1"/>
  <c r="AL108" i="1" s="1"/>
  <c r="N132" i="1"/>
  <c r="AL132" i="1" s="1"/>
  <c r="D79" i="1"/>
  <c r="D116" i="1"/>
  <c r="B24" i="25"/>
  <c r="B24" i="15"/>
  <c r="B24" i="27"/>
  <c r="B24" i="17"/>
  <c r="B24" i="28"/>
  <c r="B24" i="30"/>
  <c r="B24" i="26"/>
  <c r="B24" i="31"/>
  <c r="B24" i="16"/>
  <c r="B24" i="24"/>
  <c r="B24" i="29"/>
  <c r="D67" i="1"/>
  <c r="B29" i="15"/>
  <c r="B29" i="29"/>
  <c r="B29" i="24"/>
  <c r="B29" i="31"/>
  <c r="B29" i="16"/>
  <c r="B29" i="26"/>
  <c r="B29" i="28"/>
  <c r="B29" i="25"/>
  <c r="B29" i="27"/>
  <c r="B29" i="30"/>
  <c r="B29" i="17"/>
  <c r="N105" i="1"/>
  <c r="AL105" i="1" s="1"/>
  <c r="B25" i="27"/>
  <c r="B25" i="31"/>
  <c r="B25" i="26"/>
  <c r="B25" i="25"/>
  <c r="B25" i="24"/>
  <c r="B25" i="30"/>
  <c r="B25" i="17"/>
  <c r="B25" i="15"/>
  <c r="B25" i="29"/>
  <c r="B25" i="16"/>
  <c r="B25" i="28"/>
  <c r="B26" i="31"/>
  <c r="B26" i="26"/>
  <c r="B26" i="15"/>
  <c r="B26" i="24"/>
  <c r="B26" i="30"/>
  <c r="B26" i="27"/>
  <c r="B26" i="29"/>
  <c r="B26" i="16"/>
  <c r="B26" i="28"/>
  <c r="B26" i="17"/>
  <c r="B26" i="25"/>
  <c r="B28" i="31"/>
  <c r="B28" i="26"/>
  <c r="B28" i="17"/>
  <c r="B28" i="28"/>
  <c r="B28" i="15"/>
  <c r="B28" i="27"/>
  <c r="B28" i="30"/>
  <c r="B28" i="29"/>
  <c r="B28" i="16"/>
  <c r="B28" i="24"/>
  <c r="B28" i="25"/>
  <c r="AQ111" i="1"/>
  <c r="AO279" i="1"/>
  <c r="F30" i="10"/>
  <c r="B22" i="31"/>
  <c r="B22" i="26"/>
  <c r="B22" i="29"/>
  <c r="B22" i="24"/>
  <c r="B22" i="17"/>
  <c r="B22" i="30"/>
  <c r="B22" i="15"/>
  <c r="B22" i="27"/>
  <c r="B22" i="25"/>
  <c r="B22" i="28"/>
  <c r="B22" i="16"/>
  <c r="D80" i="1"/>
  <c r="AO217" i="1"/>
  <c r="B23" i="30"/>
  <c r="B23" i="17"/>
  <c r="B23" i="25"/>
  <c r="B23" i="15"/>
  <c r="B23" i="24"/>
  <c r="B23" i="16"/>
  <c r="B23" i="31"/>
  <c r="B23" i="26"/>
  <c r="B23" i="27"/>
  <c r="B23" i="29"/>
  <c r="B23" i="28"/>
  <c r="B27" i="30"/>
  <c r="B27" i="29"/>
  <c r="B27" i="28"/>
  <c r="B27" i="24"/>
  <c r="B27" i="15"/>
  <c r="B27" i="26"/>
  <c r="B27" i="25"/>
  <c r="B27" i="27"/>
  <c r="B27" i="16"/>
  <c r="B27" i="31"/>
  <c r="B27" i="17"/>
  <c r="AO192" i="1"/>
  <c r="D69" i="1"/>
  <c r="D82" i="1"/>
  <c r="D66" i="1"/>
  <c r="AO277" i="1"/>
  <c r="AO249" i="1"/>
  <c r="AP285" i="1"/>
  <c r="AO285" i="1"/>
  <c r="AP287" i="1"/>
  <c r="AO287" i="1"/>
  <c r="AO293" i="1"/>
  <c r="AP291" i="1"/>
  <c r="AO291" i="1"/>
  <c r="AP283" i="1"/>
  <c r="AO283" i="1"/>
  <c r="AP289" i="1"/>
  <c r="AO289" i="1"/>
  <c r="AO273" i="1"/>
  <c r="AP281" i="1"/>
  <c r="AO281" i="1"/>
  <c r="AP280" i="1"/>
  <c r="AO280" i="1"/>
  <c r="AQ276" i="1"/>
  <c r="AP278" i="1"/>
  <c r="AO278" i="1"/>
  <c r="AO271" i="1"/>
  <c r="AP270" i="1"/>
  <c r="AO270" i="1"/>
  <c r="AP275" i="1"/>
  <c r="AO275" i="1"/>
  <c r="AP272" i="1"/>
  <c r="AO272" i="1"/>
  <c r="AP253" i="1"/>
  <c r="AO253" i="1"/>
  <c r="AQ252" i="1"/>
  <c r="AP250" i="1"/>
  <c r="AO250" i="1"/>
  <c r="AP246" i="1"/>
  <c r="AO246" i="1"/>
  <c r="AP251" i="1"/>
  <c r="AO251" i="1"/>
  <c r="AP247" i="1"/>
  <c r="AO247" i="1"/>
  <c r="AO243" i="1"/>
  <c r="N214" i="1"/>
  <c r="AL214" i="1" s="1"/>
  <c r="AJ210" i="1"/>
  <c r="X210" i="1"/>
  <c r="M210" i="1"/>
  <c r="AI210" i="1"/>
  <c r="W210" i="1"/>
  <c r="AH210" i="1"/>
  <c r="V210" i="1"/>
  <c r="AG210" i="1"/>
  <c r="U210" i="1"/>
  <c r="AE210" i="1"/>
  <c r="Z210" i="1"/>
  <c r="AF210" i="1"/>
  <c r="T210" i="1"/>
  <c r="S210" i="1"/>
  <c r="AA210" i="1"/>
  <c r="AD210" i="1"/>
  <c r="R210" i="1"/>
  <c r="AC210" i="1"/>
  <c r="Q210" i="1"/>
  <c r="AB210" i="1"/>
  <c r="P210" i="1"/>
  <c r="O210" i="1"/>
  <c r="Y210" i="1"/>
  <c r="AK210" i="1"/>
  <c r="N215" i="1"/>
  <c r="AL215" i="1" s="1"/>
  <c r="Z221" i="1"/>
  <c r="M221" i="1"/>
  <c r="AG221" i="1"/>
  <c r="U221" i="1"/>
  <c r="AA221" i="1"/>
  <c r="AK221" i="1"/>
  <c r="Y221" i="1"/>
  <c r="AB221" i="1"/>
  <c r="O221" i="1"/>
  <c r="AJ221" i="1"/>
  <c r="X221" i="1"/>
  <c r="AI221" i="1"/>
  <c r="W221" i="1"/>
  <c r="P221" i="1"/>
  <c r="AH221" i="1"/>
  <c r="V221" i="1"/>
  <c r="AF221" i="1"/>
  <c r="T221" i="1"/>
  <c r="AE221" i="1"/>
  <c r="S221" i="1"/>
  <c r="AD221" i="1"/>
  <c r="R221" i="1"/>
  <c r="AC221" i="1"/>
  <c r="Q221" i="1"/>
  <c r="AH211" i="1"/>
  <c r="V211" i="1"/>
  <c r="X211" i="1"/>
  <c r="AG211" i="1"/>
  <c r="U211" i="1"/>
  <c r="Q211" i="1"/>
  <c r="AJ211" i="1"/>
  <c r="AF211" i="1"/>
  <c r="T211" i="1"/>
  <c r="AE211" i="1"/>
  <c r="S211" i="1"/>
  <c r="AC211" i="1"/>
  <c r="AD211" i="1"/>
  <c r="R211" i="1"/>
  <c r="AK211" i="1"/>
  <c r="AB211" i="1"/>
  <c r="P211" i="1"/>
  <c r="AA211" i="1"/>
  <c r="O211" i="1"/>
  <c r="Z211" i="1"/>
  <c r="M211" i="1"/>
  <c r="Y211" i="1"/>
  <c r="AI211" i="1"/>
  <c r="W211" i="1"/>
  <c r="AB220" i="1"/>
  <c r="P220" i="1"/>
  <c r="AI220" i="1"/>
  <c r="W220" i="1"/>
  <c r="AA220" i="1"/>
  <c r="O220" i="1"/>
  <c r="R220" i="1"/>
  <c r="Z220" i="1"/>
  <c r="M220" i="1"/>
  <c r="AN220" i="1" s="1"/>
  <c r="AK220" i="1"/>
  <c r="Y220" i="1"/>
  <c r="Q220" i="1"/>
  <c r="AJ220" i="1"/>
  <c r="X220" i="1"/>
  <c r="AH220" i="1"/>
  <c r="V220" i="1"/>
  <c r="AG220" i="1"/>
  <c r="U220" i="1"/>
  <c r="AF220" i="1"/>
  <c r="T220" i="1"/>
  <c r="AE220" i="1"/>
  <c r="S220" i="1"/>
  <c r="AD220" i="1"/>
  <c r="AC220" i="1"/>
  <c r="N213" i="1"/>
  <c r="AL213" i="1" s="1"/>
  <c r="N212" i="1"/>
  <c r="AL212" i="1" s="1"/>
  <c r="AP203" i="1"/>
  <c r="AD208" i="1"/>
  <c r="R208" i="1"/>
  <c r="AC208" i="1"/>
  <c r="Q208" i="1"/>
  <c r="AB208" i="1"/>
  <c r="P208" i="1"/>
  <c r="Y208" i="1"/>
  <c r="AH208" i="1"/>
  <c r="AG208" i="1"/>
  <c r="AA208" i="1"/>
  <c r="O208" i="1"/>
  <c r="Z208" i="1"/>
  <c r="M208" i="1"/>
  <c r="AN208" i="1" s="1"/>
  <c r="AK208" i="1"/>
  <c r="V208" i="1"/>
  <c r="U208" i="1"/>
  <c r="AF208" i="1"/>
  <c r="T208" i="1"/>
  <c r="S208" i="1"/>
  <c r="AJ208" i="1"/>
  <c r="X208" i="1"/>
  <c r="AI208" i="1"/>
  <c r="W208" i="1"/>
  <c r="AE208" i="1"/>
  <c r="Z205" i="1"/>
  <c r="M205" i="1"/>
  <c r="AK205" i="1"/>
  <c r="Y205" i="1"/>
  <c r="U205" i="1"/>
  <c r="P205" i="1"/>
  <c r="AA205" i="1"/>
  <c r="O205" i="1"/>
  <c r="AJ205" i="1"/>
  <c r="X205" i="1"/>
  <c r="AH205" i="1"/>
  <c r="V205" i="1"/>
  <c r="AD205" i="1"/>
  <c r="AB205" i="1"/>
  <c r="AI205" i="1"/>
  <c r="W205" i="1"/>
  <c r="AG205" i="1"/>
  <c r="R205" i="1"/>
  <c r="AC205" i="1"/>
  <c r="Q205" i="1"/>
  <c r="AF205" i="1"/>
  <c r="T205" i="1"/>
  <c r="AE205" i="1"/>
  <c r="S205" i="1"/>
  <c r="AD204" i="1"/>
  <c r="R204" i="1"/>
  <c r="AC204" i="1"/>
  <c r="Q204" i="1"/>
  <c r="Y204" i="1"/>
  <c r="S204" i="1"/>
  <c r="AB204" i="1"/>
  <c r="P204" i="1"/>
  <c r="Z204" i="1"/>
  <c r="M204" i="1"/>
  <c r="AN204" i="1" s="1"/>
  <c r="AH204" i="1"/>
  <c r="AG204" i="1"/>
  <c r="T204" i="1"/>
  <c r="AE204" i="1"/>
  <c r="AA204" i="1"/>
  <c r="O204" i="1"/>
  <c r="AK204" i="1"/>
  <c r="V204" i="1"/>
  <c r="U204" i="1"/>
  <c r="AJ204" i="1"/>
  <c r="X204" i="1"/>
  <c r="AI204" i="1"/>
  <c r="W204" i="1"/>
  <c r="AF204" i="1"/>
  <c r="Z209" i="1"/>
  <c r="M209" i="1"/>
  <c r="AK209" i="1"/>
  <c r="Y209" i="1"/>
  <c r="AH209" i="1"/>
  <c r="AA209" i="1"/>
  <c r="AJ209" i="1"/>
  <c r="X209" i="1"/>
  <c r="U209" i="1"/>
  <c r="R209" i="1"/>
  <c r="AC209" i="1"/>
  <c r="AB209" i="1"/>
  <c r="O209" i="1"/>
  <c r="AI209" i="1"/>
  <c r="W209" i="1"/>
  <c r="V209" i="1"/>
  <c r="AG209" i="1"/>
  <c r="AD209" i="1"/>
  <c r="Q209" i="1"/>
  <c r="P209" i="1"/>
  <c r="AF209" i="1"/>
  <c r="T209" i="1"/>
  <c r="AE209" i="1"/>
  <c r="S209" i="1"/>
  <c r="AJ206" i="1"/>
  <c r="X206" i="1"/>
  <c r="AI206" i="1"/>
  <c r="W206" i="1"/>
  <c r="AK206" i="1"/>
  <c r="AH206" i="1"/>
  <c r="V206" i="1"/>
  <c r="AF206" i="1"/>
  <c r="T206" i="1"/>
  <c r="O206" i="1"/>
  <c r="Z206" i="1"/>
  <c r="Y206" i="1"/>
  <c r="AG206" i="1"/>
  <c r="U206" i="1"/>
  <c r="AE206" i="1"/>
  <c r="S206" i="1"/>
  <c r="AB206" i="1"/>
  <c r="P206" i="1"/>
  <c r="AA206" i="1"/>
  <c r="M206" i="1"/>
  <c r="AN206" i="1" s="1"/>
  <c r="AD206" i="1"/>
  <c r="R206" i="1"/>
  <c r="AC206" i="1"/>
  <c r="Q206" i="1"/>
  <c r="AF207" i="1"/>
  <c r="T207" i="1"/>
  <c r="AE207" i="1"/>
  <c r="S207" i="1"/>
  <c r="AA207" i="1"/>
  <c r="AG207" i="1"/>
  <c r="AD207" i="1"/>
  <c r="R207" i="1"/>
  <c r="AB207" i="1"/>
  <c r="P207" i="1"/>
  <c r="AJ207" i="1"/>
  <c r="AI207" i="1"/>
  <c r="AH207" i="1"/>
  <c r="AC207" i="1"/>
  <c r="Q207" i="1"/>
  <c r="O207" i="1"/>
  <c r="X207" i="1"/>
  <c r="W207" i="1"/>
  <c r="V207" i="1"/>
  <c r="Z207" i="1"/>
  <c r="M207" i="1"/>
  <c r="AK207" i="1"/>
  <c r="Y207" i="1"/>
  <c r="U207" i="1"/>
  <c r="N203" i="1"/>
  <c r="AL203" i="1" s="1"/>
  <c r="AO216" i="1"/>
  <c r="AO212" i="1"/>
  <c r="AO186" i="1"/>
  <c r="AP242" i="1"/>
  <c r="AO242" i="1"/>
  <c r="AP236" i="1"/>
  <c r="AO236" i="1"/>
  <c r="AQ238" i="1"/>
  <c r="AO245" i="1"/>
  <c r="AQ237" i="1"/>
  <c r="AO244" i="1"/>
  <c r="AP239" i="1"/>
  <c r="AO239" i="1"/>
  <c r="AO240" i="1"/>
  <c r="AP235" i="1"/>
  <c r="AO235" i="1"/>
  <c r="AQ222" i="1"/>
  <c r="AP214" i="1"/>
  <c r="AO214" i="1"/>
  <c r="AO218" i="1"/>
  <c r="AP213" i="1"/>
  <c r="AO213" i="1"/>
  <c r="AQ219" i="1"/>
  <c r="AL181" i="1"/>
  <c r="N180" i="1"/>
  <c r="AL180" i="1" s="1"/>
  <c r="N184" i="1"/>
  <c r="AH174" i="1"/>
  <c r="V174" i="1"/>
  <c r="AE174" i="1"/>
  <c r="R174" i="1"/>
  <c r="AC174" i="1"/>
  <c r="AJ174" i="1"/>
  <c r="AG174" i="1"/>
  <c r="U174" i="1"/>
  <c r="S174" i="1"/>
  <c r="W174" i="1"/>
  <c r="AF174" i="1"/>
  <c r="T174" i="1"/>
  <c r="AD174" i="1"/>
  <c r="Q174" i="1"/>
  <c r="C174" i="1"/>
  <c r="X174" i="1"/>
  <c r="AB174" i="1"/>
  <c r="P174" i="1"/>
  <c r="AA174" i="1"/>
  <c r="O174" i="1"/>
  <c r="Z174" i="1"/>
  <c r="AK174" i="1"/>
  <c r="Y174" i="1"/>
  <c r="AI174" i="1"/>
  <c r="Z184" i="1"/>
  <c r="AG184" i="1"/>
  <c r="U184" i="1"/>
  <c r="AA184" i="1"/>
  <c r="AK184" i="1"/>
  <c r="Y184" i="1"/>
  <c r="AI184" i="1"/>
  <c r="V184" i="1"/>
  <c r="O184" i="1"/>
  <c r="AJ184" i="1"/>
  <c r="X184" i="1"/>
  <c r="C184" i="1"/>
  <c r="AH184" i="1"/>
  <c r="W184" i="1"/>
  <c r="AB184" i="1"/>
  <c r="AF184" i="1"/>
  <c r="T184" i="1"/>
  <c r="AE184" i="1"/>
  <c r="S184" i="1"/>
  <c r="AD184" i="1"/>
  <c r="R184" i="1"/>
  <c r="AC184" i="1"/>
  <c r="Q184" i="1"/>
  <c r="P184" i="1"/>
  <c r="AJ185" i="1"/>
  <c r="X185" i="1"/>
  <c r="C185" i="1"/>
  <c r="AG185" i="1"/>
  <c r="T185" i="1"/>
  <c r="AE185" i="1"/>
  <c r="Z185" i="1"/>
  <c r="AI185" i="1"/>
  <c r="W185" i="1"/>
  <c r="AF185" i="1"/>
  <c r="AH185" i="1"/>
  <c r="V185" i="1"/>
  <c r="U185" i="1"/>
  <c r="S185" i="1"/>
  <c r="AK185" i="1"/>
  <c r="AD185" i="1"/>
  <c r="R185" i="1"/>
  <c r="AC185" i="1"/>
  <c r="Q185" i="1"/>
  <c r="AB185" i="1"/>
  <c r="P185" i="1"/>
  <c r="AA185" i="1"/>
  <c r="O185" i="1"/>
  <c r="Y185" i="1"/>
  <c r="AF175" i="1"/>
  <c r="T175" i="1"/>
  <c r="AA175" i="1"/>
  <c r="AH175" i="1"/>
  <c r="AG175" i="1"/>
  <c r="AE175" i="1"/>
  <c r="S175" i="1"/>
  <c r="AC175" i="1"/>
  <c r="P175" i="1"/>
  <c r="AD175" i="1"/>
  <c r="R175" i="1"/>
  <c r="Q175" i="1"/>
  <c r="AB175" i="1"/>
  <c r="O175" i="1"/>
  <c r="V175" i="1"/>
  <c r="U175" i="1"/>
  <c r="Z175" i="1"/>
  <c r="AK175" i="1"/>
  <c r="Y175" i="1"/>
  <c r="AJ175" i="1"/>
  <c r="X175" i="1"/>
  <c r="C175" i="1"/>
  <c r="AI175" i="1"/>
  <c r="W175" i="1"/>
  <c r="N96" i="1"/>
  <c r="AL96" i="1" s="1"/>
  <c r="N117" i="1"/>
  <c r="AL117" i="1" s="1"/>
  <c r="N114" i="1"/>
  <c r="AL114" i="1" s="1"/>
  <c r="N90" i="1"/>
  <c r="AL90" i="1" s="1"/>
  <c r="N78" i="1"/>
  <c r="AL78" i="1" s="1"/>
  <c r="AQ131" i="1"/>
  <c r="N135" i="1"/>
  <c r="AL135" i="1" s="1"/>
  <c r="AQ139" i="1"/>
  <c r="AQ132" i="1"/>
  <c r="AQ141" i="1"/>
  <c r="N141" i="1"/>
  <c r="AL141" i="1" s="1"/>
  <c r="N131" i="1"/>
  <c r="AL131" i="1" s="1"/>
  <c r="AQ142" i="1"/>
  <c r="AQ140" i="1"/>
  <c r="N134" i="1"/>
  <c r="AL134" i="1" s="1"/>
  <c r="AQ137" i="1"/>
  <c r="N139" i="1"/>
  <c r="AL139" i="1" s="1"/>
  <c r="N133" i="1"/>
  <c r="AL133" i="1" s="1"/>
  <c r="AQ134" i="1"/>
  <c r="AQ135" i="1"/>
  <c r="AQ133" i="1"/>
  <c r="N140" i="1"/>
  <c r="AL140" i="1" s="1"/>
  <c r="N136" i="1"/>
  <c r="AL136" i="1" s="1"/>
  <c r="N137" i="1"/>
  <c r="AL137" i="1" s="1"/>
  <c r="N113" i="1"/>
  <c r="AL113" i="1" s="1"/>
  <c r="N115" i="1"/>
  <c r="AL115" i="1" s="1"/>
  <c r="AQ115" i="1"/>
  <c r="AQ107" i="1"/>
  <c r="AQ118" i="1"/>
  <c r="N112" i="1"/>
  <c r="AL112" i="1" s="1"/>
  <c r="N110" i="1"/>
  <c r="AL110" i="1" s="1"/>
  <c r="N109" i="1"/>
  <c r="AL109" i="1" s="1"/>
  <c r="AQ110" i="1"/>
  <c r="N116" i="1"/>
  <c r="AL116" i="1" s="1"/>
  <c r="AQ113" i="1"/>
  <c r="AQ116" i="1"/>
  <c r="N107" i="1"/>
  <c r="AL107" i="1" s="1"/>
  <c r="AQ109" i="1"/>
  <c r="AQ112" i="1"/>
  <c r="N118" i="1"/>
  <c r="AL118" i="1" s="1"/>
  <c r="AQ128" i="1"/>
  <c r="N130" i="1"/>
  <c r="AL130" i="1" s="1"/>
  <c r="AQ122" i="1"/>
  <c r="N129" i="1"/>
  <c r="AL129" i="1" s="1"/>
  <c r="AQ119" i="1"/>
  <c r="N119" i="1"/>
  <c r="AL119" i="1" s="1"/>
  <c r="AQ120" i="1"/>
  <c r="N127" i="1"/>
  <c r="AL127" i="1" s="1"/>
  <c r="AQ130" i="1"/>
  <c r="N128" i="1"/>
  <c r="AL128" i="1" s="1"/>
  <c r="N121" i="1"/>
  <c r="AL121" i="1" s="1"/>
  <c r="AQ124" i="1"/>
  <c r="AQ127" i="1"/>
  <c r="AQ125" i="1"/>
  <c r="AQ126" i="1"/>
  <c r="N122" i="1"/>
  <c r="AL122" i="1" s="1"/>
  <c r="AQ129" i="1"/>
  <c r="N124" i="1"/>
  <c r="AL124" i="1" s="1"/>
  <c r="N125" i="1"/>
  <c r="AL125" i="1" s="1"/>
  <c r="AQ121" i="1"/>
  <c r="N123" i="1"/>
  <c r="AL123" i="1" s="1"/>
  <c r="N97" i="1"/>
  <c r="AL97" i="1" s="1"/>
  <c r="AQ97" i="1"/>
  <c r="AQ106" i="1"/>
  <c r="AQ95" i="1"/>
  <c r="AQ101" i="1"/>
  <c r="AQ103" i="1"/>
  <c r="N95" i="1"/>
  <c r="AL95" i="1" s="1"/>
  <c r="AQ100" i="1"/>
  <c r="N98" i="1"/>
  <c r="AL98" i="1" s="1"/>
  <c r="N106" i="1"/>
  <c r="AL106" i="1" s="1"/>
  <c r="AQ98" i="1"/>
  <c r="N104" i="1"/>
  <c r="AL104" i="1" s="1"/>
  <c r="AQ104" i="1"/>
  <c r="N100" i="1"/>
  <c r="AL100" i="1" s="1"/>
  <c r="N101" i="1"/>
  <c r="AL101" i="1" s="1"/>
  <c r="N103" i="1"/>
  <c r="AL103" i="1" s="1"/>
  <c r="AQ82" i="1"/>
  <c r="AQ81" i="1"/>
  <c r="AQ80" i="1"/>
  <c r="N81" i="1"/>
  <c r="AL81" i="1" s="1"/>
  <c r="AQ74" i="1"/>
  <c r="N74" i="1"/>
  <c r="AL74" i="1" s="1"/>
  <c r="AQ73" i="1"/>
  <c r="N79" i="1"/>
  <c r="AL79" i="1" s="1"/>
  <c r="N73" i="1"/>
  <c r="AL73" i="1" s="1"/>
  <c r="N80" i="1"/>
  <c r="AL80" i="1" s="1"/>
  <c r="AQ76" i="1"/>
  <c r="AQ71" i="1"/>
  <c r="N71" i="1"/>
  <c r="AL71" i="1" s="1"/>
  <c r="AQ72" i="1"/>
  <c r="N82" i="1"/>
  <c r="AL82" i="1" s="1"/>
  <c r="AQ79" i="1"/>
  <c r="N76" i="1"/>
  <c r="AL76" i="1" s="1"/>
  <c r="AQ78" i="1"/>
  <c r="AQ77" i="1"/>
  <c r="AQ75" i="1"/>
  <c r="N77" i="1"/>
  <c r="AL77" i="1" s="1"/>
  <c r="AQ93" i="1"/>
  <c r="N88" i="1"/>
  <c r="AL88" i="1" s="1"/>
  <c r="N87" i="1"/>
  <c r="AL87" i="1" s="1"/>
  <c r="AQ91" i="1"/>
  <c r="N94" i="1"/>
  <c r="AL94" i="1" s="1"/>
  <c r="AO83" i="1"/>
  <c r="AQ92" i="1"/>
  <c r="N86" i="1"/>
  <c r="AL86" i="1" s="1"/>
  <c r="AQ86" i="1"/>
  <c r="AQ88" i="1"/>
  <c r="N83" i="1"/>
  <c r="AL83" i="1" s="1"/>
  <c r="N91" i="1"/>
  <c r="AL91" i="1" s="1"/>
  <c r="N85" i="1"/>
  <c r="AL85" i="1" s="1"/>
  <c r="N92" i="1"/>
  <c r="AL92" i="1" s="1"/>
  <c r="N93" i="1"/>
  <c r="AL93" i="1" s="1"/>
  <c r="AQ85" i="1"/>
  <c r="AQ84" i="1"/>
  <c r="AQ94" i="1"/>
  <c r="AQ87" i="1"/>
  <c r="N89" i="1"/>
  <c r="AL89" i="1" s="1"/>
  <c r="AQ67" i="1"/>
  <c r="AQ64" i="1"/>
  <c r="AQ69" i="1"/>
  <c r="AQ65" i="1"/>
  <c r="N65" i="1"/>
  <c r="AL65" i="1" s="1"/>
  <c r="AQ70" i="1"/>
  <c r="N69" i="1"/>
  <c r="AL69" i="1" s="1"/>
  <c r="AQ68" i="1"/>
  <c r="AQ62" i="1"/>
  <c r="N62" i="1"/>
  <c r="AL62" i="1" s="1"/>
  <c r="N64" i="1"/>
  <c r="AL64" i="1" s="1"/>
  <c r="AQ66" i="1"/>
  <c r="N67" i="1"/>
  <c r="AL67" i="1" s="1"/>
  <c r="N61" i="1"/>
  <c r="AL61" i="1" s="1"/>
  <c r="AQ61" i="1"/>
  <c r="N68" i="1"/>
  <c r="AL68" i="1" s="1"/>
  <c r="N63" i="1"/>
  <c r="AL63" i="1" s="1"/>
  <c r="AQ59" i="1"/>
  <c r="N59" i="1"/>
  <c r="AL59" i="1" s="1"/>
  <c r="N70" i="1"/>
  <c r="AL70" i="1" s="1"/>
  <c r="F35" i="15"/>
  <c r="J35" i="15"/>
  <c r="I35" i="15"/>
  <c r="G35" i="15"/>
  <c r="K35" i="15"/>
  <c r="L35" i="15"/>
  <c r="D58" i="1"/>
  <c r="D55" i="1"/>
  <c r="D53" i="1"/>
  <c r="D52" i="1"/>
  <c r="D56" i="1"/>
  <c r="D54" i="1"/>
  <c r="N48" i="1"/>
  <c r="AL48" i="1" s="1"/>
  <c r="N54" i="1"/>
  <c r="AL54" i="1" s="1"/>
  <c r="AQ56" i="1"/>
  <c r="AQ55" i="1"/>
  <c r="AQ50" i="1"/>
  <c r="N56" i="1"/>
  <c r="AL56" i="1" s="1"/>
  <c r="N51" i="1"/>
  <c r="AL51" i="1" s="1"/>
  <c r="N52" i="1"/>
  <c r="AL52" i="1" s="1"/>
  <c r="AQ51" i="1"/>
  <c r="N55" i="1"/>
  <c r="AL55" i="1" s="1"/>
  <c r="N49" i="1"/>
  <c r="AL49" i="1" s="1"/>
  <c r="N53" i="1"/>
  <c r="AL53" i="1" s="1"/>
  <c r="N50" i="1"/>
  <c r="AL50" i="1" s="1"/>
  <c r="N58" i="1"/>
  <c r="AL58" i="1" s="1"/>
  <c r="AQ52" i="1"/>
  <c r="AQ53" i="1"/>
  <c r="AQ58" i="1"/>
  <c r="AQ49" i="1"/>
  <c r="AQ57" i="1"/>
  <c r="AQ47" i="1"/>
  <c r="N57" i="1"/>
  <c r="AL57" i="1" s="1"/>
  <c r="N47" i="1"/>
  <c r="AL47" i="1" s="1"/>
  <c r="D46" i="1"/>
  <c r="D36" i="1"/>
  <c r="E30" i="10"/>
  <c r="D40" i="1"/>
  <c r="N38" i="1"/>
  <c r="AL38" i="1" s="1"/>
  <c r="N44" i="1"/>
  <c r="AL44" i="1" s="1"/>
  <c r="N36" i="1"/>
  <c r="AL36" i="1" s="1"/>
  <c r="N42" i="1"/>
  <c r="AL42" i="1" s="1"/>
  <c r="N43" i="1"/>
  <c r="AL43" i="1" s="1"/>
  <c r="N39" i="1"/>
  <c r="AL39" i="1" s="1"/>
  <c r="AQ40" i="1"/>
  <c r="AQ37" i="1"/>
  <c r="N45" i="1"/>
  <c r="AL45" i="1" s="1"/>
  <c r="AQ41" i="1"/>
  <c r="N41" i="1"/>
  <c r="AL41" i="1" s="1"/>
  <c r="N35" i="1"/>
  <c r="AL35" i="1" s="1"/>
  <c r="AQ43" i="1"/>
  <c r="N40" i="1"/>
  <c r="AL40" i="1" s="1"/>
  <c r="AQ35" i="1"/>
  <c r="N37" i="1"/>
  <c r="AL37" i="1" s="1"/>
  <c r="AQ46" i="1"/>
  <c r="N46" i="1"/>
  <c r="AL46" i="1" s="1"/>
  <c r="N330" i="1"/>
  <c r="N325" i="1"/>
  <c r="N1068" i="4"/>
  <c r="P1068" i="4" s="1"/>
  <c r="M1068" i="4"/>
  <c r="O1068" i="4" s="1"/>
  <c r="N1067" i="4"/>
  <c r="P1067" i="4" s="1"/>
  <c r="M1067" i="4"/>
  <c r="O1067" i="4" s="1"/>
  <c r="N1066" i="4"/>
  <c r="P1066" i="4" s="1"/>
  <c r="M1066" i="4"/>
  <c r="O1066" i="4" s="1"/>
  <c r="N1065" i="4"/>
  <c r="P1065" i="4" s="1"/>
  <c r="M1065" i="4"/>
  <c r="O1065" i="4" s="1"/>
  <c r="N1064" i="4"/>
  <c r="P1064" i="4" s="1"/>
  <c r="M1064" i="4"/>
  <c r="O1064" i="4" s="1"/>
  <c r="N1063" i="4"/>
  <c r="P1063" i="4" s="1"/>
  <c r="M1063" i="4"/>
  <c r="O1063" i="4" s="1"/>
  <c r="N1062" i="4"/>
  <c r="P1062" i="4" s="1"/>
  <c r="M1062" i="4"/>
  <c r="O1062" i="4" s="1"/>
  <c r="N1061" i="4"/>
  <c r="P1061" i="4" s="1"/>
  <c r="M1061" i="4"/>
  <c r="O1061" i="4" s="1"/>
  <c r="N1060" i="4"/>
  <c r="P1060" i="4" s="1"/>
  <c r="M1060" i="4"/>
  <c r="O1060" i="4" s="1"/>
  <c r="N1059" i="4"/>
  <c r="P1059" i="4" s="1"/>
  <c r="M1059" i="4"/>
  <c r="O1059" i="4" s="1"/>
  <c r="N1058" i="4"/>
  <c r="P1058" i="4" s="1"/>
  <c r="M1058" i="4"/>
  <c r="O1058" i="4" s="1"/>
  <c r="N1057" i="4"/>
  <c r="P1057" i="4" s="1"/>
  <c r="M1057" i="4"/>
  <c r="O1057" i="4" s="1"/>
  <c r="N1056" i="4"/>
  <c r="P1056" i="4" s="1"/>
  <c r="M1056" i="4"/>
  <c r="O1056" i="4" s="1"/>
  <c r="N1055" i="4"/>
  <c r="P1055" i="4" s="1"/>
  <c r="M1055" i="4"/>
  <c r="O1055" i="4" s="1"/>
  <c r="N1054" i="4"/>
  <c r="P1054" i="4" s="1"/>
  <c r="M1054" i="4"/>
  <c r="O1054" i="4" s="1"/>
  <c r="N1053" i="4"/>
  <c r="P1053" i="4" s="1"/>
  <c r="M1053" i="4"/>
  <c r="O1053" i="4" s="1"/>
  <c r="N1052" i="4"/>
  <c r="P1052" i="4" s="1"/>
  <c r="M1052" i="4"/>
  <c r="O1052" i="4" s="1"/>
  <c r="N1051" i="4"/>
  <c r="P1051" i="4" s="1"/>
  <c r="M1051" i="4"/>
  <c r="O1051" i="4" s="1"/>
  <c r="N1050" i="4"/>
  <c r="P1050" i="4" s="1"/>
  <c r="M1050" i="4"/>
  <c r="O1050" i="4" s="1"/>
  <c r="N1049" i="4"/>
  <c r="P1049" i="4" s="1"/>
  <c r="M1049" i="4"/>
  <c r="O1049" i="4" s="1"/>
  <c r="N1048" i="4"/>
  <c r="P1048" i="4" s="1"/>
  <c r="M1048" i="4"/>
  <c r="O1048" i="4" s="1"/>
  <c r="N1047" i="4"/>
  <c r="P1047" i="4" s="1"/>
  <c r="M1047" i="4"/>
  <c r="O1047" i="4" s="1"/>
  <c r="N1026" i="4"/>
  <c r="P1026" i="4" s="1"/>
  <c r="M1026" i="4"/>
  <c r="O1026" i="4" s="1"/>
  <c r="N1025" i="4"/>
  <c r="P1025" i="4" s="1"/>
  <c r="M1025" i="4"/>
  <c r="O1025" i="4" s="1"/>
  <c r="N1024" i="4"/>
  <c r="P1024" i="4" s="1"/>
  <c r="M1024" i="4"/>
  <c r="O1024" i="4" s="1"/>
  <c r="N1023" i="4"/>
  <c r="P1023" i="4" s="1"/>
  <c r="M1023" i="4"/>
  <c r="O1023" i="4" s="1"/>
  <c r="N1022" i="4"/>
  <c r="P1022" i="4" s="1"/>
  <c r="M1022" i="4"/>
  <c r="O1022" i="4" s="1"/>
  <c r="N1021" i="4"/>
  <c r="P1021" i="4" s="1"/>
  <c r="M1021" i="4"/>
  <c r="O1021" i="4" s="1"/>
  <c r="N1020" i="4"/>
  <c r="P1020" i="4" s="1"/>
  <c r="M1020" i="4"/>
  <c r="O1020" i="4" s="1"/>
  <c r="N988" i="4"/>
  <c r="P988" i="4" s="1"/>
  <c r="M988" i="4"/>
  <c r="O988" i="4" s="1"/>
  <c r="N987" i="4"/>
  <c r="P987" i="4" s="1"/>
  <c r="M987" i="4"/>
  <c r="O987" i="4" s="1"/>
  <c r="N986" i="4"/>
  <c r="P986" i="4" s="1"/>
  <c r="M986" i="4"/>
  <c r="O986" i="4" s="1"/>
  <c r="N985" i="4"/>
  <c r="P985" i="4" s="1"/>
  <c r="M985" i="4"/>
  <c r="O985" i="4" s="1"/>
  <c r="N984" i="4"/>
  <c r="P984" i="4" s="1"/>
  <c r="M984" i="4"/>
  <c r="O984" i="4" s="1"/>
  <c r="N983" i="4"/>
  <c r="P983" i="4" s="1"/>
  <c r="M983" i="4"/>
  <c r="O983" i="4" s="1"/>
  <c r="N982" i="4"/>
  <c r="P982" i="4" s="1"/>
  <c r="M982" i="4"/>
  <c r="O982" i="4" s="1"/>
  <c r="N981" i="4"/>
  <c r="P981" i="4" s="1"/>
  <c r="M981" i="4"/>
  <c r="O981" i="4" s="1"/>
  <c r="N980" i="4"/>
  <c r="P980" i="4" s="1"/>
  <c r="M980" i="4"/>
  <c r="O980" i="4" s="1"/>
  <c r="N979" i="4"/>
  <c r="P979" i="4" s="1"/>
  <c r="M979" i="4"/>
  <c r="O979" i="4" s="1"/>
  <c r="N978" i="4"/>
  <c r="P978" i="4" s="1"/>
  <c r="M978" i="4"/>
  <c r="O978" i="4" s="1"/>
  <c r="N972" i="4"/>
  <c r="P972" i="4" s="1"/>
  <c r="M972" i="4"/>
  <c r="O972" i="4" s="1"/>
  <c r="N971" i="4"/>
  <c r="P971" i="4" s="1"/>
  <c r="M971" i="4"/>
  <c r="O971" i="4" s="1"/>
  <c r="N950" i="4"/>
  <c r="P950" i="4" s="1"/>
  <c r="M950" i="4"/>
  <c r="O950" i="4" s="1"/>
  <c r="N949" i="4"/>
  <c r="P949" i="4" s="1"/>
  <c r="M949" i="4"/>
  <c r="O949" i="4" s="1"/>
  <c r="N948" i="4"/>
  <c r="P948" i="4" s="1"/>
  <c r="M948" i="4"/>
  <c r="O948" i="4" s="1"/>
  <c r="N947" i="4"/>
  <c r="P947" i="4" s="1"/>
  <c r="M947" i="4"/>
  <c r="O947" i="4" s="1"/>
  <c r="N946" i="4"/>
  <c r="P946" i="4" s="1"/>
  <c r="M946" i="4"/>
  <c r="O946" i="4" s="1"/>
  <c r="N945" i="4"/>
  <c r="P945" i="4" s="1"/>
  <c r="M945" i="4"/>
  <c r="O945" i="4" s="1"/>
  <c r="N944" i="4"/>
  <c r="P944" i="4" s="1"/>
  <c r="M944" i="4"/>
  <c r="O944" i="4" s="1"/>
  <c r="N943" i="4"/>
  <c r="P943" i="4" s="1"/>
  <c r="M943" i="4"/>
  <c r="O943" i="4" s="1"/>
  <c r="N942" i="4"/>
  <c r="P942" i="4" s="1"/>
  <c r="M942" i="4"/>
  <c r="O942" i="4" s="1"/>
  <c r="N941" i="4"/>
  <c r="P941" i="4" s="1"/>
  <c r="M941" i="4"/>
  <c r="O941" i="4" s="1"/>
  <c r="N940" i="4"/>
  <c r="P940" i="4" s="1"/>
  <c r="M940" i="4"/>
  <c r="O940" i="4" s="1"/>
  <c r="N939" i="4"/>
  <c r="P939" i="4" s="1"/>
  <c r="M939" i="4"/>
  <c r="O939" i="4" s="1"/>
  <c r="N938" i="4"/>
  <c r="P938" i="4" s="1"/>
  <c r="M938" i="4"/>
  <c r="O938" i="4" s="1"/>
  <c r="N937" i="4"/>
  <c r="P937" i="4" s="1"/>
  <c r="M937" i="4"/>
  <c r="O937" i="4" s="1"/>
  <c r="N936" i="4"/>
  <c r="P936" i="4" s="1"/>
  <c r="M936" i="4"/>
  <c r="O936" i="4" s="1"/>
  <c r="N935" i="4"/>
  <c r="P935" i="4" s="1"/>
  <c r="M935" i="4"/>
  <c r="O935" i="4" s="1"/>
  <c r="N934" i="4"/>
  <c r="P934" i="4" s="1"/>
  <c r="M934" i="4"/>
  <c r="O934" i="4" s="1"/>
  <c r="N933" i="4"/>
  <c r="P933" i="4" s="1"/>
  <c r="M933" i="4"/>
  <c r="O933" i="4" s="1"/>
  <c r="N932" i="4"/>
  <c r="P932" i="4" s="1"/>
  <c r="M932" i="4"/>
  <c r="O932" i="4" s="1"/>
  <c r="N931" i="4"/>
  <c r="P931" i="4" s="1"/>
  <c r="M931" i="4"/>
  <c r="O931" i="4" s="1"/>
  <c r="N930" i="4"/>
  <c r="P930" i="4" s="1"/>
  <c r="M930" i="4"/>
  <c r="O930" i="4" s="1"/>
  <c r="N929" i="4"/>
  <c r="P929" i="4" s="1"/>
  <c r="M929" i="4"/>
  <c r="O929" i="4" s="1"/>
  <c r="N928" i="4"/>
  <c r="P928" i="4" s="1"/>
  <c r="M928" i="4"/>
  <c r="O928" i="4" s="1"/>
  <c r="N927" i="4"/>
  <c r="P927" i="4" s="1"/>
  <c r="M927" i="4"/>
  <c r="O927" i="4" s="1"/>
  <c r="N926" i="4"/>
  <c r="P926" i="4" s="1"/>
  <c r="M926" i="4"/>
  <c r="O926" i="4" s="1"/>
  <c r="N925" i="4"/>
  <c r="P925" i="4" s="1"/>
  <c r="M925" i="4"/>
  <c r="O925" i="4" s="1"/>
  <c r="N924" i="4"/>
  <c r="P924" i="4" s="1"/>
  <c r="M924" i="4"/>
  <c r="O924" i="4" s="1"/>
  <c r="N923" i="4"/>
  <c r="P923" i="4" s="1"/>
  <c r="M923" i="4"/>
  <c r="O923" i="4" s="1"/>
  <c r="N922" i="4"/>
  <c r="P922" i="4" s="1"/>
  <c r="M922" i="4"/>
  <c r="O922" i="4" s="1"/>
  <c r="N921" i="4"/>
  <c r="P921" i="4" s="1"/>
  <c r="M921" i="4"/>
  <c r="O921" i="4" s="1"/>
  <c r="N920" i="4"/>
  <c r="P920" i="4" s="1"/>
  <c r="M920" i="4"/>
  <c r="O920" i="4" s="1"/>
  <c r="N919" i="4"/>
  <c r="P919" i="4" s="1"/>
  <c r="M919" i="4"/>
  <c r="O919" i="4" s="1"/>
  <c r="N918" i="4"/>
  <c r="P918" i="4" s="1"/>
  <c r="M918" i="4"/>
  <c r="O918" i="4" s="1"/>
  <c r="N917" i="4"/>
  <c r="P917" i="4" s="1"/>
  <c r="M917" i="4"/>
  <c r="O917" i="4" s="1"/>
  <c r="N916" i="4"/>
  <c r="P916" i="4" s="1"/>
  <c r="M916" i="4"/>
  <c r="O916" i="4" s="1"/>
  <c r="N915" i="4"/>
  <c r="P915" i="4" s="1"/>
  <c r="M915" i="4"/>
  <c r="O915" i="4" s="1"/>
  <c r="N883" i="4"/>
  <c r="P883" i="4" s="1"/>
  <c r="M883" i="4"/>
  <c r="O883" i="4" s="1"/>
  <c r="N882" i="4"/>
  <c r="P882" i="4" s="1"/>
  <c r="M882" i="4"/>
  <c r="O882" i="4" s="1"/>
  <c r="N876" i="4"/>
  <c r="P876" i="4" s="1"/>
  <c r="M876" i="4"/>
  <c r="O876" i="4" s="1"/>
  <c r="N875" i="4"/>
  <c r="P875" i="4" s="1"/>
  <c r="M875" i="4"/>
  <c r="O875" i="4" s="1"/>
  <c r="N874" i="4"/>
  <c r="P874" i="4" s="1"/>
  <c r="M874" i="4"/>
  <c r="O874" i="4" s="1"/>
  <c r="N873" i="4"/>
  <c r="P873" i="4" s="1"/>
  <c r="M873" i="4"/>
  <c r="O873" i="4" s="1"/>
  <c r="N872" i="4"/>
  <c r="P872" i="4" s="1"/>
  <c r="M872" i="4"/>
  <c r="O872" i="4" s="1"/>
  <c r="N871" i="4"/>
  <c r="P871" i="4" s="1"/>
  <c r="M871" i="4"/>
  <c r="O871" i="4" s="1"/>
  <c r="N870" i="4"/>
  <c r="P870" i="4" s="1"/>
  <c r="M870" i="4"/>
  <c r="O870" i="4" s="1"/>
  <c r="N869" i="4"/>
  <c r="P869" i="4" s="1"/>
  <c r="M869" i="4"/>
  <c r="O869" i="4" s="1"/>
  <c r="N868" i="4"/>
  <c r="P868" i="4" s="1"/>
  <c r="M868" i="4"/>
  <c r="O868" i="4" s="1"/>
  <c r="N867" i="4"/>
  <c r="P867" i="4" s="1"/>
  <c r="M867" i="4"/>
  <c r="O867" i="4" s="1"/>
  <c r="N866" i="4"/>
  <c r="P866" i="4" s="1"/>
  <c r="M866" i="4"/>
  <c r="O866" i="4" s="1"/>
  <c r="N865" i="4"/>
  <c r="P865" i="4" s="1"/>
  <c r="M865" i="4"/>
  <c r="O865" i="4" s="1"/>
  <c r="N864" i="4"/>
  <c r="P864" i="4" s="1"/>
  <c r="M864" i="4"/>
  <c r="O864" i="4" s="1"/>
  <c r="N863" i="4"/>
  <c r="P863" i="4" s="1"/>
  <c r="M863" i="4"/>
  <c r="O863" i="4" s="1"/>
  <c r="N862" i="4"/>
  <c r="P862" i="4" s="1"/>
  <c r="M862" i="4"/>
  <c r="O862" i="4" s="1"/>
  <c r="N861" i="4"/>
  <c r="P861" i="4" s="1"/>
  <c r="M861" i="4"/>
  <c r="O861" i="4" s="1"/>
  <c r="N860" i="4"/>
  <c r="P860" i="4" s="1"/>
  <c r="M860" i="4"/>
  <c r="O860" i="4" s="1"/>
  <c r="N859" i="4"/>
  <c r="P859" i="4" s="1"/>
  <c r="M859" i="4"/>
  <c r="O859" i="4" s="1"/>
  <c r="N858" i="4"/>
  <c r="P858" i="4" s="1"/>
  <c r="M858" i="4"/>
  <c r="O858" i="4" s="1"/>
  <c r="N826" i="4"/>
  <c r="P826" i="4" s="1"/>
  <c r="M826" i="4"/>
  <c r="O826" i="4" s="1"/>
  <c r="N825" i="4"/>
  <c r="P825" i="4" s="1"/>
  <c r="M825" i="4"/>
  <c r="O825" i="4" s="1"/>
  <c r="N824" i="4"/>
  <c r="P824" i="4" s="1"/>
  <c r="M824" i="4"/>
  <c r="O824" i="4" s="1"/>
  <c r="N803" i="4"/>
  <c r="P803" i="4" s="1"/>
  <c r="M803" i="4"/>
  <c r="O803" i="4" s="1"/>
  <c r="N802" i="4"/>
  <c r="P802" i="4" s="1"/>
  <c r="M802" i="4"/>
  <c r="O802" i="4" s="1"/>
  <c r="N801" i="4"/>
  <c r="P801" i="4" s="1"/>
  <c r="M801" i="4"/>
  <c r="O801" i="4" s="1"/>
  <c r="N800" i="4"/>
  <c r="P800" i="4" s="1"/>
  <c r="M800" i="4"/>
  <c r="O800" i="4" s="1"/>
  <c r="N799" i="4"/>
  <c r="P799" i="4" s="1"/>
  <c r="M799" i="4"/>
  <c r="O799" i="4" s="1"/>
  <c r="N798" i="4"/>
  <c r="P798" i="4" s="1"/>
  <c r="M798" i="4"/>
  <c r="O798" i="4" s="1"/>
  <c r="N797" i="4"/>
  <c r="P797" i="4" s="1"/>
  <c r="M797" i="4"/>
  <c r="O797" i="4" s="1"/>
  <c r="N796" i="4"/>
  <c r="P796" i="4" s="1"/>
  <c r="M796" i="4"/>
  <c r="O796" i="4" s="1"/>
  <c r="N795" i="4"/>
  <c r="P795" i="4" s="1"/>
  <c r="M795" i="4"/>
  <c r="O795" i="4" s="1"/>
  <c r="N794" i="4"/>
  <c r="P794" i="4" s="1"/>
  <c r="M794" i="4"/>
  <c r="O794" i="4" s="1"/>
  <c r="N793" i="4"/>
  <c r="P793" i="4" s="1"/>
  <c r="M793" i="4"/>
  <c r="O793" i="4" s="1"/>
  <c r="N792" i="4"/>
  <c r="P792" i="4" s="1"/>
  <c r="M792" i="4"/>
  <c r="O792" i="4" s="1"/>
  <c r="N791" i="4"/>
  <c r="P791" i="4" s="1"/>
  <c r="M791" i="4"/>
  <c r="O791" i="4" s="1"/>
  <c r="N790" i="4"/>
  <c r="P790" i="4" s="1"/>
  <c r="M790" i="4"/>
  <c r="O790" i="4" s="1"/>
  <c r="N789" i="4"/>
  <c r="P789" i="4" s="1"/>
  <c r="M789" i="4"/>
  <c r="O789" i="4" s="1"/>
  <c r="N788" i="4"/>
  <c r="P788" i="4" s="1"/>
  <c r="M788" i="4"/>
  <c r="O788" i="4" s="1"/>
  <c r="N787" i="4"/>
  <c r="P787" i="4" s="1"/>
  <c r="M787" i="4"/>
  <c r="O787" i="4" s="1"/>
  <c r="N786" i="4"/>
  <c r="P786" i="4" s="1"/>
  <c r="M786" i="4"/>
  <c r="O786" i="4" s="1"/>
  <c r="N780" i="4"/>
  <c r="P780" i="4" s="1"/>
  <c r="M780" i="4"/>
  <c r="O780" i="4" s="1"/>
  <c r="N779" i="4"/>
  <c r="P779" i="4" s="1"/>
  <c r="M779" i="4"/>
  <c r="O779" i="4" s="1"/>
  <c r="N758" i="4"/>
  <c r="P758" i="4" s="1"/>
  <c r="M758" i="4"/>
  <c r="O758" i="4" s="1"/>
  <c r="N757" i="4"/>
  <c r="P757" i="4" s="1"/>
  <c r="M757" i="4"/>
  <c r="O757" i="4" s="1"/>
  <c r="N756" i="4"/>
  <c r="P756" i="4" s="1"/>
  <c r="M756" i="4"/>
  <c r="O756" i="4" s="1"/>
  <c r="N755" i="4"/>
  <c r="P755" i="4" s="1"/>
  <c r="M755" i="4"/>
  <c r="O755" i="4" s="1"/>
  <c r="N754" i="4"/>
  <c r="P754" i="4" s="1"/>
  <c r="M754" i="4"/>
  <c r="O754" i="4" s="1"/>
  <c r="N753" i="4"/>
  <c r="P753" i="4" s="1"/>
  <c r="M753" i="4"/>
  <c r="O753" i="4" s="1"/>
  <c r="N752" i="4"/>
  <c r="P752" i="4" s="1"/>
  <c r="M752" i="4"/>
  <c r="O752" i="4" s="1"/>
  <c r="N751" i="4"/>
  <c r="P751" i="4" s="1"/>
  <c r="M751" i="4"/>
  <c r="O751" i="4" s="1"/>
  <c r="N750" i="4"/>
  <c r="P750" i="4" s="1"/>
  <c r="M750" i="4"/>
  <c r="O750" i="4" s="1"/>
  <c r="N749" i="4"/>
  <c r="P749" i="4" s="1"/>
  <c r="M749" i="4"/>
  <c r="O749" i="4" s="1"/>
  <c r="N748" i="4"/>
  <c r="P748" i="4" s="1"/>
  <c r="M748" i="4"/>
  <c r="O748" i="4" s="1"/>
  <c r="N747" i="4"/>
  <c r="P747" i="4" s="1"/>
  <c r="M747" i="4"/>
  <c r="O747" i="4" s="1"/>
  <c r="N746" i="4"/>
  <c r="P746" i="4" s="1"/>
  <c r="M746" i="4"/>
  <c r="O746" i="4" s="1"/>
  <c r="N745" i="4"/>
  <c r="P745" i="4" s="1"/>
  <c r="M745" i="4"/>
  <c r="O745" i="4" s="1"/>
  <c r="N744" i="4"/>
  <c r="P744" i="4" s="1"/>
  <c r="M744" i="4"/>
  <c r="O744" i="4" s="1"/>
  <c r="N743" i="4"/>
  <c r="P743" i="4" s="1"/>
  <c r="M743" i="4"/>
  <c r="O743" i="4" s="1"/>
  <c r="N742" i="4"/>
  <c r="P742" i="4" s="1"/>
  <c r="M742" i="4"/>
  <c r="O742" i="4" s="1"/>
  <c r="N741" i="4"/>
  <c r="P741" i="4" s="1"/>
  <c r="M741" i="4"/>
  <c r="O741" i="4" s="1"/>
  <c r="N740" i="4"/>
  <c r="P740" i="4" s="1"/>
  <c r="M740" i="4"/>
  <c r="O740" i="4" s="1"/>
  <c r="N739" i="4"/>
  <c r="P739" i="4" s="1"/>
  <c r="M739" i="4"/>
  <c r="O739" i="4" s="1"/>
  <c r="N738" i="4"/>
  <c r="P738" i="4" s="1"/>
  <c r="M738" i="4"/>
  <c r="O738" i="4" s="1"/>
  <c r="N737" i="4"/>
  <c r="P737" i="4" s="1"/>
  <c r="M737" i="4"/>
  <c r="O737" i="4" s="1"/>
  <c r="N736" i="4"/>
  <c r="P736" i="4" s="1"/>
  <c r="M736" i="4"/>
  <c r="O736" i="4" s="1"/>
  <c r="N735" i="4"/>
  <c r="P735" i="4" s="1"/>
  <c r="M735" i="4"/>
  <c r="O735" i="4" s="1"/>
  <c r="N734" i="4"/>
  <c r="P734" i="4" s="1"/>
  <c r="M734" i="4"/>
  <c r="O734" i="4" s="1"/>
  <c r="N733" i="4"/>
  <c r="P733" i="4" s="1"/>
  <c r="M733" i="4"/>
  <c r="O733" i="4" s="1"/>
  <c r="N732" i="4"/>
  <c r="P732" i="4" s="1"/>
  <c r="M732" i="4"/>
  <c r="O732" i="4" s="1"/>
  <c r="N731" i="4"/>
  <c r="P731" i="4" s="1"/>
  <c r="M731" i="4"/>
  <c r="O731" i="4" s="1"/>
  <c r="N730" i="4"/>
  <c r="P730" i="4" s="1"/>
  <c r="M730" i="4"/>
  <c r="O730" i="4" s="1"/>
  <c r="N729" i="4"/>
  <c r="P729" i="4" s="1"/>
  <c r="M729" i="4"/>
  <c r="O729" i="4" s="1"/>
  <c r="N728" i="4"/>
  <c r="P728" i="4" s="1"/>
  <c r="M728" i="4"/>
  <c r="O728" i="4" s="1"/>
  <c r="N727" i="4"/>
  <c r="P727" i="4" s="1"/>
  <c r="M727" i="4"/>
  <c r="O727" i="4" s="1"/>
  <c r="N695" i="4"/>
  <c r="P695" i="4" s="1"/>
  <c r="M695" i="4"/>
  <c r="O695" i="4" s="1"/>
  <c r="N694" i="4"/>
  <c r="P694" i="4" s="1"/>
  <c r="M694" i="4"/>
  <c r="O694" i="4" s="1"/>
  <c r="N693" i="4"/>
  <c r="P693" i="4" s="1"/>
  <c r="M693" i="4"/>
  <c r="O693" i="4" s="1"/>
  <c r="N692" i="4"/>
  <c r="P692" i="4" s="1"/>
  <c r="M692" i="4"/>
  <c r="O692" i="4" s="1"/>
  <c r="N691" i="4"/>
  <c r="P691" i="4" s="1"/>
  <c r="M691" i="4"/>
  <c r="O691" i="4" s="1"/>
  <c r="N690" i="4"/>
  <c r="P690" i="4" s="1"/>
  <c r="M690" i="4"/>
  <c r="O690" i="4" s="1"/>
  <c r="N684" i="4"/>
  <c r="P684" i="4" s="1"/>
  <c r="M684" i="4"/>
  <c r="O684" i="4" s="1"/>
  <c r="N683" i="4"/>
  <c r="P683" i="4" s="1"/>
  <c r="M683" i="4"/>
  <c r="O683" i="4" s="1"/>
  <c r="N642" i="4"/>
  <c r="P642" i="4" s="1"/>
  <c r="M642" i="4"/>
  <c r="O642" i="4" s="1"/>
  <c r="N641" i="4"/>
  <c r="P641" i="4" s="1"/>
  <c r="M641" i="4"/>
  <c r="O641" i="4" s="1"/>
  <c r="N640" i="4"/>
  <c r="P640" i="4" s="1"/>
  <c r="M640" i="4"/>
  <c r="O640" i="4" s="1"/>
  <c r="N639" i="4"/>
  <c r="P639" i="4" s="1"/>
  <c r="M639" i="4"/>
  <c r="O639" i="4" s="1"/>
  <c r="N638" i="4"/>
  <c r="P638" i="4" s="1"/>
  <c r="M638" i="4"/>
  <c r="O638" i="4" s="1"/>
  <c r="N637" i="4"/>
  <c r="P637" i="4" s="1"/>
  <c r="M637" i="4"/>
  <c r="O637" i="4" s="1"/>
  <c r="N636" i="4"/>
  <c r="P636" i="4" s="1"/>
  <c r="M636" i="4"/>
  <c r="O636" i="4" s="1"/>
  <c r="N635" i="4"/>
  <c r="P635" i="4" s="1"/>
  <c r="M635" i="4"/>
  <c r="O635" i="4" s="1"/>
  <c r="N634" i="4"/>
  <c r="P634" i="4" s="1"/>
  <c r="M634" i="4"/>
  <c r="O634" i="4" s="1"/>
  <c r="N633" i="4"/>
  <c r="P633" i="4" s="1"/>
  <c r="M633" i="4"/>
  <c r="O633" i="4" s="1"/>
  <c r="N632" i="4"/>
  <c r="P632" i="4" s="1"/>
  <c r="M632" i="4"/>
  <c r="O632" i="4" s="1"/>
  <c r="N631" i="4"/>
  <c r="P631" i="4" s="1"/>
  <c r="M631" i="4"/>
  <c r="O631" i="4" s="1"/>
  <c r="N599" i="4"/>
  <c r="P599" i="4" s="1"/>
  <c r="M599" i="4"/>
  <c r="O599" i="4" s="1"/>
  <c r="N598" i="4"/>
  <c r="P598" i="4" s="1"/>
  <c r="M598" i="4"/>
  <c r="O598" i="4" s="1"/>
  <c r="N597" i="4"/>
  <c r="P597" i="4" s="1"/>
  <c r="M597" i="4"/>
  <c r="O597" i="4" s="1"/>
  <c r="N596" i="4"/>
  <c r="P596" i="4" s="1"/>
  <c r="M596" i="4"/>
  <c r="O596" i="4" s="1"/>
  <c r="N595" i="4"/>
  <c r="P595" i="4" s="1"/>
  <c r="M595" i="4"/>
  <c r="O595" i="4" s="1"/>
  <c r="N594" i="4"/>
  <c r="P594" i="4" s="1"/>
  <c r="M594" i="4"/>
  <c r="O594" i="4" s="1"/>
  <c r="N588" i="4"/>
  <c r="P588" i="4" s="1"/>
  <c r="M588" i="4"/>
  <c r="O588" i="4" s="1"/>
  <c r="N587" i="4"/>
  <c r="P587" i="4" s="1"/>
  <c r="M587" i="4"/>
  <c r="O587" i="4" s="1"/>
  <c r="N566" i="4"/>
  <c r="P566" i="4" s="1"/>
  <c r="M566" i="4"/>
  <c r="O566" i="4" s="1"/>
  <c r="N565" i="4"/>
  <c r="P565" i="4" s="1"/>
  <c r="M565" i="4"/>
  <c r="O565" i="4" s="1"/>
  <c r="N564" i="4"/>
  <c r="P564" i="4" s="1"/>
  <c r="M564" i="4"/>
  <c r="O564" i="4" s="1"/>
  <c r="N563" i="4"/>
  <c r="P563" i="4" s="1"/>
  <c r="M563" i="4"/>
  <c r="O563" i="4" s="1"/>
  <c r="N562" i="4"/>
  <c r="P562" i="4" s="1"/>
  <c r="M562" i="4"/>
  <c r="O562" i="4" s="1"/>
  <c r="N561" i="4"/>
  <c r="P561" i="4" s="1"/>
  <c r="M561" i="4"/>
  <c r="O561" i="4" s="1"/>
  <c r="N560" i="4"/>
  <c r="P560" i="4" s="1"/>
  <c r="M560" i="4"/>
  <c r="O560" i="4" s="1"/>
  <c r="N559" i="4"/>
  <c r="P559" i="4" s="1"/>
  <c r="M559" i="4"/>
  <c r="O559" i="4" s="1"/>
  <c r="N558" i="4"/>
  <c r="P558" i="4" s="1"/>
  <c r="M558" i="4"/>
  <c r="O558" i="4" s="1"/>
  <c r="N557" i="4"/>
  <c r="P557" i="4" s="1"/>
  <c r="M557" i="4"/>
  <c r="O557" i="4" s="1"/>
  <c r="N556" i="4"/>
  <c r="P556" i="4" s="1"/>
  <c r="M556" i="4"/>
  <c r="O556" i="4" s="1"/>
  <c r="N555" i="4"/>
  <c r="P555" i="4" s="1"/>
  <c r="M555" i="4"/>
  <c r="O555" i="4" s="1"/>
  <c r="N554" i="4"/>
  <c r="P554" i="4" s="1"/>
  <c r="M554" i="4"/>
  <c r="O554" i="4" s="1"/>
  <c r="N553" i="4"/>
  <c r="P553" i="4" s="1"/>
  <c r="M553" i="4"/>
  <c r="O553" i="4" s="1"/>
  <c r="N552" i="4"/>
  <c r="P552" i="4" s="1"/>
  <c r="M552" i="4"/>
  <c r="O552" i="4" s="1"/>
  <c r="N551" i="4"/>
  <c r="P551" i="4" s="1"/>
  <c r="M551" i="4"/>
  <c r="O551" i="4" s="1"/>
  <c r="N550" i="4"/>
  <c r="P550" i="4" s="1"/>
  <c r="M550" i="4"/>
  <c r="O550" i="4" s="1"/>
  <c r="N549" i="4"/>
  <c r="P549" i="4" s="1"/>
  <c r="M549" i="4"/>
  <c r="O549" i="4" s="1"/>
  <c r="N548" i="4"/>
  <c r="P548" i="4" s="1"/>
  <c r="M548" i="4"/>
  <c r="O548" i="4" s="1"/>
  <c r="N516" i="4"/>
  <c r="P516" i="4" s="1"/>
  <c r="M516" i="4"/>
  <c r="O516" i="4" s="1"/>
  <c r="N515" i="4"/>
  <c r="P515" i="4" s="1"/>
  <c r="M515" i="4"/>
  <c r="O515" i="4" s="1"/>
  <c r="N514" i="4"/>
  <c r="P514" i="4" s="1"/>
  <c r="M514" i="4"/>
  <c r="O514" i="4" s="1"/>
  <c r="N513" i="4"/>
  <c r="P513" i="4" s="1"/>
  <c r="M513" i="4"/>
  <c r="O513" i="4" s="1"/>
  <c r="N512" i="4"/>
  <c r="P512" i="4" s="1"/>
  <c r="M512" i="4"/>
  <c r="O512" i="4" s="1"/>
  <c r="N511" i="4"/>
  <c r="P511" i="4" s="1"/>
  <c r="M511" i="4"/>
  <c r="O511" i="4" s="1"/>
  <c r="N510" i="4"/>
  <c r="P510" i="4" s="1"/>
  <c r="M510" i="4"/>
  <c r="O510" i="4" s="1"/>
  <c r="N509" i="4"/>
  <c r="P509" i="4" s="1"/>
  <c r="M509" i="4"/>
  <c r="O509" i="4" s="1"/>
  <c r="N508" i="4"/>
  <c r="P508" i="4" s="1"/>
  <c r="M508" i="4"/>
  <c r="O508" i="4" s="1"/>
  <c r="N507" i="4"/>
  <c r="P507" i="4" s="1"/>
  <c r="M507" i="4"/>
  <c r="O507" i="4" s="1"/>
  <c r="N506" i="4"/>
  <c r="P506" i="4" s="1"/>
  <c r="M506" i="4"/>
  <c r="O506" i="4" s="1"/>
  <c r="N505" i="4"/>
  <c r="P505" i="4" s="1"/>
  <c r="M505" i="4"/>
  <c r="O505" i="4" s="1"/>
  <c r="N504" i="4"/>
  <c r="P504" i="4" s="1"/>
  <c r="M504" i="4"/>
  <c r="O504" i="4" s="1"/>
  <c r="N503" i="4"/>
  <c r="P503" i="4" s="1"/>
  <c r="M503" i="4"/>
  <c r="O503" i="4" s="1"/>
  <c r="N502" i="4"/>
  <c r="P502" i="4" s="1"/>
  <c r="M502" i="4"/>
  <c r="O502" i="4" s="1"/>
  <c r="N501" i="4"/>
  <c r="P501" i="4" s="1"/>
  <c r="M501" i="4"/>
  <c r="O501" i="4" s="1"/>
  <c r="N500" i="4"/>
  <c r="P500" i="4" s="1"/>
  <c r="M500" i="4"/>
  <c r="O500" i="4" s="1"/>
  <c r="N499" i="4"/>
  <c r="P499" i="4" s="1"/>
  <c r="M499" i="4"/>
  <c r="O499" i="4" s="1"/>
  <c r="N498" i="4"/>
  <c r="P498" i="4" s="1"/>
  <c r="M498" i="4"/>
  <c r="O498" i="4" s="1"/>
  <c r="N492" i="4"/>
  <c r="P492" i="4" s="1"/>
  <c r="M492" i="4"/>
  <c r="O492" i="4" s="1"/>
  <c r="N491" i="4"/>
  <c r="P491" i="4" s="1"/>
  <c r="M491" i="4"/>
  <c r="O491" i="4" s="1"/>
  <c r="N490" i="4"/>
  <c r="P490" i="4" s="1"/>
  <c r="M490" i="4"/>
  <c r="O490" i="4" s="1"/>
  <c r="N438" i="4"/>
  <c r="P438" i="4" s="1"/>
  <c r="M438" i="4"/>
  <c r="O438" i="4" s="1"/>
  <c r="N437" i="4"/>
  <c r="P437" i="4" s="1"/>
  <c r="M437" i="4"/>
  <c r="O437" i="4" s="1"/>
  <c r="N436" i="4"/>
  <c r="P436" i="4" s="1"/>
  <c r="M436" i="4"/>
  <c r="O436" i="4" s="1"/>
  <c r="N435" i="4"/>
  <c r="P435" i="4" s="1"/>
  <c r="M435" i="4"/>
  <c r="O435" i="4" s="1"/>
  <c r="N434" i="4"/>
  <c r="P434" i="4" s="1"/>
  <c r="M434" i="4"/>
  <c r="O434" i="4" s="1"/>
  <c r="N433" i="4"/>
  <c r="P433" i="4" s="1"/>
  <c r="M433" i="4"/>
  <c r="O433" i="4" s="1"/>
  <c r="N432" i="4"/>
  <c r="P432" i="4" s="1"/>
  <c r="M432" i="4"/>
  <c r="O432" i="4" s="1"/>
  <c r="N431" i="4"/>
  <c r="P431" i="4" s="1"/>
  <c r="M431" i="4"/>
  <c r="O431" i="4" s="1"/>
  <c r="N430" i="4"/>
  <c r="P430" i="4" s="1"/>
  <c r="M430" i="4"/>
  <c r="O430" i="4" s="1"/>
  <c r="N429" i="4"/>
  <c r="P429" i="4" s="1"/>
  <c r="M429" i="4"/>
  <c r="O429" i="4" s="1"/>
  <c r="N428" i="4"/>
  <c r="P428" i="4" s="1"/>
  <c r="M428" i="4"/>
  <c r="O428" i="4" s="1"/>
  <c r="N427" i="4"/>
  <c r="P427" i="4" s="1"/>
  <c r="M427" i="4"/>
  <c r="O427" i="4" s="1"/>
  <c r="N426" i="4"/>
  <c r="P426" i="4" s="1"/>
  <c r="M426" i="4"/>
  <c r="O426" i="4" s="1"/>
  <c r="N425" i="4"/>
  <c r="P425" i="4" s="1"/>
  <c r="M425" i="4"/>
  <c r="O425" i="4" s="1"/>
  <c r="N424" i="4"/>
  <c r="P424" i="4" s="1"/>
  <c r="M424" i="4"/>
  <c r="O424" i="4" s="1"/>
  <c r="N423" i="4"/>
  <c r="P423" i="4" s="1"/>
  <c r="M423" i="4"/>
  <c r="O423" i="4" s="1"/>
  <c r="N422" i="4"/>
  <c r="P422" i="4" s="1"/>
  <c r="M422" i="4"/>
  <c r="O422" i="4" s="1"/>
  <c r="N421" i="4"/>
  <c r="P421" i="4" s="1"/>
  <c r="M421" i="4"/>
  <c r="O421" i="4" s="1"/>
  <c r="N420" i="4"/>
  <c r="P420" i="4" s="1"/>
  <c r="M420" i="4"/>
  <c r="O420" i="4" s="1"/>
  <c r="N419" i="4"/>
  <c r="P419" i="4" s="1"/>
  <c r="M419" i="4"/>
  <c r="O419" i="4" s="1"/>
  <c r="N418" i="4"/>
  <c r="P418" i="4" s="1"/>
  <c r="M418" i="4"/>
  <c r="O418" i="4" s="1"/>
  <c r="N417" i="4"/>
  <c r="P417" i="4" s="1"/>
  <c r="M417" i="4"/>
  <c r="O417" i="4" s="1"/>
  <c r="N416" i="4"/>
  <c r="P416" i="4" s="1"/>
  <c r="M416" i="4"/>
  <c r="O416" i="4" s="1"/>
  <c r="N415" i="4"/>
  <c r="P415" i="4" s="1"/>
  <c r="M415" i="4"/>
  <c r="O415" i="4" s="1"/>
  <c r="N414" i="4"/>
  <c r="P414" i="4" s="1"/>
  <c r="M414" i="4"/>
  <c r="O414" i="4" s="1"/>
  <c r="N413" i="4"/>
  <c r="P413" i="4" s="1"/>
  <c r="M413" i="4"/>
  <c r="O413" i="4" s="1"/>
  <c r="N412" i="4"/>
  <c r="P412" i="4" s="1"/>
  <c r="M412" i="4"/>
  <c r="O412" i="4" s="1"/>
  <c r="N411" i="4"/>
  <c r="P411" i="4" s="1"/>
  <c r="M411" i="4"/>
  <c r="O411" i="4" s="1"/>
  <c r="N410" i="4"/>
  <c r="P410" i="4" s="1"/>
  <c r="M410" i="4"/>
  <c r="O410" i="4" s="1"/>
  <c r="N409" i="4"/>
  <c r="P409" i="4" s="1"/>
  <c r="M409" i="4"/>
  <c r="O409" i="4" s="1"/>
  <c r="N408" i="4"/>
  <c r="P408" i="4" s="1"/>
  <c r="M408" i="4"/>
  <c r="O408" i="4" s="1"/>
  <c r="N407" i="4"/>
  <c r="P407" i="4" s="1"/>
  <c r="M407" i="4"/>
  <c r="O407" i="4" s="1"/>
  <c r="N406" i="4"/>
  <c r="P406" i="4" s="1"/>
  <c r="M406" i="4"/>
  <c r="O406" i="4" s="1"/>
  <c r="N405" i="4"/>
  <c r="P405" i="4" s="1"/>
  <c r="M405" i="4"/>
  <c r="O405" i="4" s="1"/>
  <c r="N404" i="4"/>
  <c r="P404" i="4" s="1"/>
  <c r="M404" i="4"/>
  <c r="O404" i="4" s="1"/>
  <c r="N403" i="4"/>
  <c r="P403" i="4" s="1"/>
  <c r="M403" i="4"/>
  <c r="O403" i="4" s="1"/>
  <c r="N402" i="4"/>
  <c r="P402" i="4" s="1"/>
  <c r="M402" i="4"/>
  <c r="O402" i="4" s="1"/>
  <c r="N396" i="4"/>
  <c r="P396" i="4" s="1"/>
  <c r="M396" i="4"/>
  <c r="O396" i="4" s="1"/>
  <c r="N395" i="4"/>
  <c r="P395" i="4" s="1"/>
  <c r="M395" i="4"/>
  <c r="O395" i="4" s="1"/>
  <c r="N394" i="4"/>
  <c r="P394" i="4" s="1"/>
  <c r="M394" i="4"/>
  <c r="O394" i="4" s="1"/>
  <c r="N393" i="4"/>
  <c r="P393" i="4" s="1"/>
  <c r="M393" i="4"/>
  <c r="O393" i="4" s="1"/>
  <c r="N392" i="4"/>
  <c r="P392" i="4" s="1"/>
  <c r="M392" i="4"/>
  <c r="O392" i="4" s="1"/>
  <c r="N340" i="4"/>
  <c r="P340" i="4" s="1"/>
  <c r="M340" i="4"/>
  <c r="O340" i="4" s="1"/>
  <c r="N339" i="4"/>
  <c r="P339" i="4" s="1"/>
  <c r="M339" i="4"/>
  <c r="O339" i="4" s="1"/>
  <c r="N338" i="4"/>
  <c r="P338" i="4" s="1"/>
  <c r="M338" i="4"/>
  <c r="O338" i="4" s="1"/>
  <c r="N337" i="4"/>
  <c r="P337" i="4" s="1"/>
  <c r="M337" i="4"/>
  <c r="O337" i="4" s="1"/>
  <c r="N336" i="4"/>
  <c r="P336" i="4" s="1"/>
  <c r="M336" i="4"/>
  <c r="O336" i="4" s="1"/>
  <c r="N335" i="4"/>
  <c r="P335" i="4" s="1"/>
  <c r="M335" i="4"/>
  <c r="O335" i="4" s="1"/>
  <c r="N334" i="4"/>
  <c r="P334" i="4" s="1"/>
  <c r="M334" i="4"/>
  <c r="O334" i="4" s="1"/>
  <c r="N333" i="4"/>
  <c r="P333" i="4" s="1"/>
  <c r="M333" i="4"/>
  <c r="O333" i="4" s="1"/>
  <c r="N332" i="4"/>
  <c r="P332" i="4" s="1"/>
  <c r="M332" i="4"/>
  <c r="O332" i="4" s="1"/>
  <c r="N331" i="4"/>
  <c r="P331" i="4" s="1"/>
  <c r="M331" i="4"/>
  <c r="O331" i="4" s="1"/>
  <c r="N330" i="4"/>
  <c r="P330" i="4" s="1"/>
  <c r="M330" i="4"/>
  <c r="O330" i="4" s="1"/>
  <c r="N329" i="4"/>
  <c r="P329" i="4" s="1"/>
  <c r="M329" i="4"/>
  <c r="O329" i="4" s="1"/>
  <c r="N328" i="4"/>
  <c r="P328" i="4" s="1"/>
  <c r="M328" i="4"/>
  <c r="O328" i="4" s="1"/>
  <c r="N327" i="4"/>
  <c r="P327" i="4" s="1"/>
  <c r="M327" i="4"/>
  <c r="O327" i="4" s="1"/>
  <c r="N326" i="4"/>
  <c r="P326" i="4" s="1"/>
  <c r="M326" i="4"/>
  <c r="O326" i="4" s="1"/>
  <c r="N325" i="4"/>
  <c r="P325" i="4" s="1"/>
  <c r="M325" i="4"/>
  <c r="O325" i="4" s="1"/>
  <c r="N324" i="4"/>
  <c r="P324" i="4" s="1"/>
  <c r="M324" i="4"/>
  <c r="O324" i="4" s="1"/>
  <c r="N323" i="4"/>
  <c r="P323" i="4" s="1"/>
  <c r="M323" i="4"/>
  <c r="O323" i="4" s="1"/>
  <c r="N322" i="4"/>
  <c r="P322" i="4" s="1"/>
  <c r="M322" i="4"/>
  <c r="O322" i="4" s="1"/>
  <c r="N321" i="4"/>
  <c r="P321" i="4" s="1"/>
  <c r="M321" i="4"/>
  <c r="O321" i="4" s="1"/>
  <c r="N320" i="4"/>
  <c r="P320" i="4" s="1"/>
  <c r="M320" i="4"/>
  <c r="O320" i="4" s="1"/>
  <c r="N319" i="4"/>
  <c r="P319" i="4" s="1"/>
  <c r="M319" i="4"/>
  <c r="O319" i="4" s="1"/>
  <c r="N318" i="4"/>
  <c r="P318" i="4" s="1"/>
  <c r="M318" i="4"/>
  <c r="O318" i="4" s="1"/>
  <c r="N317" i="4"/>
  <c r="P317" i="4" s="1"/>
  <c r="M317" i="4"/>
  <c r="O317" i="4" s="1"/>
  <c r="N316" i="4"/>
  <c r="P316" i="4" s="1"/>
  <c r="M316" i="4"/>
  <c r="O316" i="4" s="1"/>
  <c r="N315" i="4"/>
  <c r="P315" i="4" s="1"/>
  <c r="M315" i="4"/>
  <c r="O315" i="4" s="1"/>
  <c r="N314" i="4"/>
  <c r="P314" i="4" s="1"/>
  <c r="M314" i="4"/>
  <c r="O314" i="4" s="1"/>
  <c r="N313" i="4"/>
  <c r="P313" i="4" s="1"/>
  <c r="M313" i="4"/>
  <c r="O313" i="4" s="1"/>
  <c r="N312" i="4"/>
  <c r="P312" i="4" s="1"/>
  <c r="M312" i="4"/>
  <c r="O312" i="4" s="1"/>
  <c r="N311" i="4"/>
  <c r="P311" i="4" s="1"/>
  <c r="M311" i="4"/>
  <c r="O311" i="4" s="1"/>
  <c r="N310" i="4"/>
  <c r="P310" i="4" s="1"/>
  <c r="M310" i="4"/>
  <c r="O310" i="4" s="1"/>
  <c r="N309" i="4"/>
  <c r="P309" i="4" s="1"/>
  <c r="M309" i="4"/>
  <c r="O309" i="4" s="1"/>
  <c r="N308" i="4"/>
  <c r="P308" i="4" s="1"/>
  <c r="M308" i="4"/>
  <c r="O308" i="4" s="1"/>
  <c r="N307" i="4"/>
  <c r="P307" i="4" s="1"/>
  <c r="M307" i="4"/>
  <c r="O307" i="4" s="1"/>
  <c r="N306" i="4"/>
  <c r="P306" i="4" s="1"/>
  <c r="M306" i="4"/>
  <c r="O306" i="4" s="1"/>
  <c r="N300" i="4"/>
  <c r="P300" i="4" s="1"/>
  <c r="M300" i="4"/>
  <c r="O300" i="4" s="1"/>
  <c r="N299" i="4"/>
  <c r="P299" i="4" s="1"/>
  <c r="M299" i="4"/>
  <c r="O299" i="4" s="1"/>
  <c r="N298" i="4"/>
  <c r="P298" i="4" s="1"/>
  <c r="M298" i="4"/>
  <c r="O298" i="4" s="1"/>
  <c r="N297" i="4"/>
  <c r="P297" i="4" s="1"/>
  <c r="M297" i="4"/>
  <c r="O297" i="4" s="1"/>
  <c r="N296" i="4"/>
  <c r="P296" i="4" s="1"/>
  <c r="M296" i="4"/>
  <c r="O296" i="4" s="1"/>
  <c r="N295" i="4"/>
  <c r="P295" i="4" s="1"/>
  <c r="M295" i="4"/>
  <c r="O295" i="4" s="1"/>
  <c r="N294" i="4"/>
  <c r="P294" i="4" s="1"/>
  <c r="M294" i="4"/>
  <c r="O294" i="4" s="1"/>
  <c r="N293" i="4"/>
  <c r="P293" i="4" s="1"/>
  <c r="M293" i="4"/>
  <c r="O293" i="4" s="1"/>
  <c r="N292" i="4"/>
  <c r="P292" i="4" s="1"/>
  <c r="M292" i="4"/>
  <c r="O292" i="4" s="1"/>
  <c r="N291" i="4"/>
  <c r="P291" i="4" s="1"/>
  <c r="M291" i="4"/>
  <c r="O291" i="4" s="1"/>
  <c r="N290" i="4"/>
  <c r="P290" i="4" s="1"/>
  <c r="M290" i="4"/>
  <c r="O290" i="4" s="1"/>
  <c r="N289" i="4"/>
  <c r="P289" i="4" s="1"/>
  <c r="M289" i="4"/>
  <c r="O289" i="4" s="1"/>
  <c r="N288" i="4"/>
  <c r="P288" i="4" s="1"/>
  <c r="M288" i="4"/>
  <c r="O288" i="4" s="1"/>
  <c r="N287" i="4"/>
  <c r="P287" i="4" s="1"/>
  <c r="M287" i="4"/>
  <c r="O287" i="4" s="1"/>
  <c r="N286" i="4"/>
  <c r="P286" i="4" s="1"/>
  <c r="M286" i="4"/>
  <c r="O286" i="4" s="1"/>
  <c r="N285" i="4"/>
  <c r="P285" i="4" s="1"/>
  <c r="M285" i="4"/>
  <c r="O285" i="4" s="1"/>
  <c r="N284" i="4"/>
  <c r="P284" i="4" s="1"/>
  <c r="M284" i="4"/>
  <c r="O284" i="4" s="1"/>
  <c r="N283" i="4"/>
  <c r="P283" i="4" s="1"/>
  <c r="M283" i="4"/>
  <c r="O283" i="4" s="1"/>
  <c r="N282" i="4"/>
  <c r="P282" i="4" s="1"/>
  <c r="M282" i="4"/>
  <c r="O282" i="4" s="1"/>
  <c r="N281" i="4"/>
  <c r="P281" i="4" s="1"/>
  <c r="M281" i="4"/>
  <c r="O281" i="4" s="1"/>
  <c r="N280" i="4"/>
  <c r="P280" i="4" s="1"/>
  <c r="M280" i="4"/>
  <c r="O280" i="4" s="1"/>
  <c r="N279" i="4"/>
  <c r="P279" i="4" s="1"/>
  <c r="M279" i="4"/>
  <c r="O279" i="4" s="1"/>
  <c r="N278" i="4"/>
  <c r="P278" i="4" s="1"/>
  <c r="M278" i="4"/>
  <c r="O278" i="4" s="1"/>
  <c r="N277" i="4"/>
  <c r="P277" i="4" s="1"/>
  <c r="M277" i="4"/>
  <c r="O277" i="4" s="1"/>
  <c r="N224" i="4"/>
  <c r="P224" i="4" s="1"/>
  <c r="M224" i="4"/>
  <c r="O224" i="4" s="1"/>
  <c r="N223" i="4"/>
  <c r="P223" i="4" s="1"/>
  <c r="M223" i="4"/>
  <c r="O223" i="4" s="1"/>
  <c r="N222" i="4"/>
  <c r="P222" i="4" s="1"/>
  <c r="M222" i="4"/>
  <c r="O222" i="4" s="1"/>
  <c r="N221" i="4"/>
  <c r="P221" i="4" s="1"/>
  <c r="M221" i="4"/>
  <c r="O221" i="4" s="1"/>
  <c r="N220" i="4"/>
  <c r="P220" i="4" s="1"/>
  <c r="M220" i="4"/>
  <c r="O220" i="4" s="1"/>
  <c r="N219" i="4"/>
  <c r="P219" i="4" s="1"/>
  <c r="M219" i="4"/>
  <c r="O219" i="4" s="1"/>
  <c r="N218" i="4"/>
  <c r="P218" i="4" s="1"/>
  <c r="M218" i="4"/>
  <c r="O218" i="4" s="1"/>
  <c r="N217" i="4"/>
  <c r="P217" i="4" s="1"/>
  <c r="M217" i="4"/>
  <c r="O217" i="4" s="1"/>
  <c r="N216" i="4"/>
  <c r="P216" i="4" s="1"/>
  <c r="M216" i="4"/>
  <c r="O216" i="4" s="1"/>
  <c r="N215" i="4"/>
  <c r="P215" i="4" s="1"/>
  <c r="M215" i="4"/>
  <c r="O215" i="4" s="1"/>
  <c r="N214" i="4"/>
  <c r="P214" i="4" s="1"/>
  <c r="M214" i="4"/>
  <c r="O214" i="4" s="1"/>
  <c r="N213" i="4"/>
  <c r="P213" i="4" s="1"/>
  <c r="M213" i="4"/>
  <c r="O213" i="4" s="1"/>
  <c r="N212" i="4"/>
  <c r="P212" i="4" s="1"/>
  <c r="M212" i="4"/>
  <c r="O212" i="4" s="1"/>
  <c r="N211" i="4"/>
  <c r="P211" i="4" s="1"/>
  <c r="M211" i="4"/>
  <c r="O211" i="4" s="1"/>
  <c r="N210" i="4"/>
  <c r="P210" i="4" s="1"/>
  <c r="M210" i="4"/>
  <c r="O210" i="4" s="1"/>
  <c r="N204" i="4"/>
  <c r="P204" i="4" s="1"/>
  <c r="M204" i="4"/>
  <c r="O204" i="4" s="1"/>
  <c r="N203" i="4"/>
  <c r="P203" i="4" s="1"/>
  <c r="M203" i="4"/>
  <c r="O203" i="4" s="1"/>
  <c r="N202" i="4"/>
  <c r="P202" i="4" s="1"/>
  <c r="M202" i="4"/>
  <c r="O202" i="4" s="1"/>
  <c r="N181" i="4"/>
  <c r="P181" i="4" s="1"/>
  <c r="M181" i="4"/>
  <c r="O181" i="4" s="1"/>
  <c r="N180" i="4"/>
  <c r="P180" i="4" s="1"/>
  <c r="M180" i="4"/>
  <c r="O180" i="4" s="1"/>
  <c r="N179" i="4"/>
  <c r="P179" i="4" s="1"/>
  <c r="M179" i="4"/>
  <c r="O179" i="4" s="1"/>
  <c r="N178" i="4"/>
  <c r="P178" i="4" s="1"/>
  <c r="M178" i="4"/>
  <c r="O178" i="4" s="1"/>
  <c r="N177" i="4"/>
  <c r="P177" i="4" s="1"/>
  <c r="M177" i="4"/>
  <c r="O177" i="4" s="1"/>
  <c r="N176" i="4"/>
  <c r="P176" i="4" s="1"/>
  <c r="M176" i="4"/>
  <c r="O176" i="4" s="1"/>
  <c r="N175" i="4"/>
  <c r="P175" i="4" s="1"/>
  <c r="M175" i="4"/>
  <c r="O175" i="4" s="1"/>
  <c r="N174" i="4"/>
  <c r="P174" i="4" s="1"/>
  <c r="M174" i="4"/>
  <c r="O174" i="4" s="1"/>
  <c r="N173" i="4"/>
  <c r="P173" i="4" s="1"/>
  <c r="M173" i="4"/>
  <c r="O173" i="4" s="1"/>
  <c r="N172" i="4"/>
  <c r="P172" i="4" s="1"/>
  <c r="M172" i="4"/>
  <c r="O172" i="4" s="1"/>
  <c r="N171" i="4"/>
  <c r="P171" i="4" s="1"/>
  <c r="M171" i="4"/>
  <c r="O171" i="4" s="1"/>
  <c r="N170" i="4"/>
  <c r="P170" i="4" s="1"/>
  <c r="M170" i="4"/>
  <c r="O170" i="4" s="1"/>
  <c r="N169" i="4"/>
  <c r="P169" i="4" s="1"/>
  <c r="M169" i="4"/>
  <c r="O169" i="4" s="1"/>
  <c r="N137" i="4"/>
  <c r="P137" i="4" s="1"/>
  <c r="M137" i="4"/>
  <c r="O137" i="4" s="1"/>
  <c r="N136" i="4"/>
  <c r="P136" i="4" s="1"/>
  <c r="M136" i="4"/>
  <c r="O136" i="4" s="1"/>
  <c r="N135" i="4"/>
  <c r="P135" i="4" s="1"/>
  <c r="M135" i="4"/>
  <c r="O135" i="4" s="1"/>
  <c r="N134" i="4"/>
  <c r="P134" i="4" s="1"/>
  <c r="M134" i="4"/>
  <c r="O134" i="4" s="1"/>
  <c r="N133" i="4"/>
  <c r="P133" i="4" s="1"/>
  <c r="M133" i="4"/>
  <c r="O133" i="4" s="1"/>
  <c r="N132" i="4"/>
  <c r="P132" i="4" s="1"/>
  <c r="M132" i="4"/>
  <c r="O132" i="4" s="1"/>
  <c r="N131" i="4"/>
  <c r="P131" i="4" s="1"/>
  <c r="M131" i="4"/>
  <c r="O131" i="4" s="1"/>
  <c r="N130" i="4"/>
  <c r="P130" i="4" s="1"/>
  <c r="M130" i="4"/>
  <c r="O130" i="4" s="1"/>
  <c r="N129" i="4"/>
  <c r="P129" i="4" s="1"/>
  <c r="M129" i="4"/>
  <c r="O129" i="4" s="1"/>
  <c r="N128" i="4"/>
  <c r="P128" i="4" s="1"/>
  <c r="M128" i="4"/>
  <c r="O128" i="4" s="1"/>
  <c r="N127" i="4"/>
  <c r="P127" i="4" s="1"/>
  <c r="M127" i="4"/>
  <c r="O127" i="4" s="1"/>
  <c r="N126" i="4"/>
  <c r="P126" i="4" s="1"/>
  <c r="M126" i="4"/>
  <c r="O126" i="4" s="1"/>
  <c r="N125" i="4"/>
  <c r="P125" i="4" s="1"/>
  <c r="M125" i="4"/>
  <c r="O125" i="4" s="1"/>
  <c r="N124" i="4"/>
  <c r="P124" i="4" s="1"/>
  <c r="M124" i="4"/>
  <c r="O124" i="4" s="1"/>
  <c r="N123" i="4"/>
  <c r="P123" i="4" s="1"/>
  <c r="M123" i="4"/>
  <c r="O123" i="4" s="1"/>
  <c r="N122" i="4"/>
  <c r="P122" i="4" s="1"/>
  <c r="M122" i="4"/>
  <c r="O122" i="4" s="1"/>
  <c r="N121" i="4"/>
  <c r="P121" i="4" s="1"/>
  <c r="M121" i="4"/>
  <c r="O121" i="4" s="1"/>
  <c r="N120" i="4"/>
  <c r="P120" i="4" s="1"/>
  <c r="M120" i="4"/>
  <c r="O120" i="4" s="1"/>
  <c r="N119" i="4"/>
  <c r="P119" i="4" s="1"/>
  <c r="M119" i="4"/>
  <c r="O119" i="4" s="1"/>
  <c r="N118" i="4"/>
  <c r="P118" i="4" s="1"/>
  <c r="M118" i="4"/>
  <c r="O118" i="4" s="1"/>
  <c r="N117" i="4"/>
  <c r="P117" i="4" s="1"/>
  <c r="M117" i="4"/>
  <c r="O117" i="4" s="1"/>
  <c r="N116" i="4"/>
  <c r="P116" i="4" s="1"/>
  <c r="M116" i="4"/>
  <c r="O116" i="4" s="1"/>
  <c r="N21" i="4"/>
  <c r="P21" i="4" s="1"/>
  <c r="N22" i="4"/>
  <c r="P22" i="4" s="1"/>
  <c r="N23" i="4"/>
  <c r="P23" i="4" s="1"/>
  <c r="N24" i="4"/>
  <c r="P24" i="4" s="1"/>
  <c r="N25" i="4"/>
  <c r="P25" i="4" s="1"/>
  <c r="N26" i="4"/>
  <c r="P26" i="4" s="1"/>
  <c r="N27" i="4"/>
  <c r="P27" i="4" s="1"/>
  <c r="N28" i="4"/>
  <c r="P28" i="4" s="1"/>
  <c r="N29" i="4"/>
  <c r="P29" i="4" s="1"/>
  <c r="N30" i="4"/>
  <c r="P30" i="4" s="1"/>
  <c r="N31" i="4"/>
  <c r="P31" i="4" s="1"/>
  <c r="N32" i="4"/>
  <c r="P32" i="4" s="1"/>
  <c r="N33" i="4"/>
  <c r="P33" i="4" s="1"/>
  <c r="N34" i="4"/>
  <c r="P34" i="4" s="1"/>
  <c r="N35" i="4"/>
  <c r="P35" i="4" s="1"/>
  <c r="N36" i="4"/>
  <c r="P36" i="4" s="1"/>
  <c r="N37" i="4"/>
  <c r="P37" i="4" s="1"/>
  <c r="N38" i="4"/>
  <c r="P38" i="4" s="1"/>
  <c r="M55" i="4"/>
  <c r="O55" i="4" s="1"/>
  <c r="N55" i="4"/>
  <c r="P55" i="4" s="1"/>
  <c r="M56" i="4"/>
  <c r="O56" i="4" s="1"/>
  <c r="N56" i="4"/>
  <c r="P56" i="4" s="1"/>
  <c r="M57" i="4"/>
  <c r="O57" i="4" s="1"/>
  <c r="N57" i="4"/>
  <c r="P57" i="4" s="1"/>
  <c r="M58" i="4"/>
  <c r="O58" i="4" s="1"/>
  <c r="N58" i="4"/>
  <c r="P58" i="4" s="1"/>
  <c r="M59" i="4"/>
  <c r="O59" i="4" s="1"/>
  <c r="N59" i="4"/>
  <c r="P59" i="4" s="1"/>
  <c r="M60" i="4"/>
  <c r="O60" i="4" s="1"/>
  <c r="N60" i="4"/>
  <c r="P60" i="4" s="1"/>
  <c r="M61" i="4"/>
  <c r="O61" i="4" s="1"/>
  <c r="N61" i="4"/>
  <c r="P61" i="4" s="1"/>
  <c r="M62" i="4"/>
  <c r="O62" i="4" s="1"/>
  <c r="N62" i="4"/>
  <c r="P62" i="4" s="1"/>
  <c r="M63" i="4"/>
  <c r="O63" i="4" s="1"/>
  <c r="N63" i="4"/>
  <c r="P63" i="4" s="1"/>
  <c r="M64" i="4"/>
  <c r="O64" i="4" s="1"/>
  <c r="N64" i="4"/>
  <c r="P64" i="4" s="1"/>
  <c r="M70" i="4"/>
  <c r="O70" i="4" s="1"/>
  <c r="N70" i="4"/>
  <c r="P70" i="4" s="1"/>
  <c r="M71" i="4"/>
  <c r="O71" i="4" s="1"/>
  <c r="N71" i="4"/>
  <c r="P71" i="4" s="1"/>
  <c r="M72" i="4"/>
  <c r="O72" i="4" s="1"/>
  <c r="N72" i="4"/>
  <c r="P72" i="4" s="1"/>
  <c r="M73" i="4"/>
  <c r="O73" i="4" s="1"/>
  <c r="N73" i="4"/>
  <c r="P73" i="4" s="1"/>
  <c r="M104" i="4"/>
  <c r="O104" i="4" s="1"/>
  <c r="N104" i="4"/>
  <c r="P104" i="4" s="1"/>
  <c r="M105" i="4"/>
  <c r="O105" i="4" s="1"/>
  <c r="N105" i="4"/>
  <c r="P105" i="4" s="1"/>
  <c r="M106" i="4"/>
  <c r="O106" i="4" s="1"/>
  <c r="N106" i="4"/>
  <c r="P106" i="4" s="1"/>
  <c r="M107" i="4"/>
  <c r="O107" i="4" s="1"/>
  <c r="N107" i="4"/>
  <c r="P107" i="4" s="1"/>
  <c r="M108" i="4"/>
  <c r="O108" i="4" s="1"/>
  <c r="N108" i="4"/>
  <c r="P108" i="4" s="1"/>
  <c r="AK763" i="1"/>
  <c r="AK782" i="1"/>
  <c r="AK783" i="1"/>
  <c r="AK784" i="1"/>
  <c r="AK785" i="1"/>
  <c r="AK786" i="1"/>
  <c r="AK787" i="1"/>
  <c r="AK788" i="1"/>
  <c r="AK789" i="1"/>
  <c r="AK762" i="1"/>
  <c r="AQ690" i="1"/>
  <c r="AP690" i="1"/>
  <c r="AK690" i="1"/>
  <c r="N690" i="1"/>
  <c r="AQ679" i="1"/>
  <c r="AP679" i="1"/>
  <c r="AK679" i="1"/>
  <c r="N679" i="1"/>
  <c r="AQ668" i="1"/>
  <c r="AP668" i="1"/>
  <c r="AK668" i="1"/>
  <c r="N668" i="1"/>
  <c r="AQ667" i="1"/>
  <c r="AP667" i="1"/>
  <c r="AK667" i="1"/>
  <c r="N667" i="1"/>
  <c r="AQ666" i="1"/>
  <c r="AP666" i="1"/>
  <c r="AK666" i="1"/>
  <c r="N666" i="1"/>
  <c r="AQ665" i="1"/>
  <c r="AP665" i="1"/>
  <c r="AK665" i="1"/>
  <c r="N665" i="1"/>
  <c r="AQ661" i="1"/>
  <c r="AP661" i="1"/>
  <c r="AK661" i="1"/>
  <c r="N661" i="1"/>
  <c r="AQ660" i="1"/>
  <c r="AP660" i="1"/>
  <c r="AK660" i="1"/>
  <c r="N660" i="1"/>
  <c r="AQ659" i="1"/>
  <c r="AP659" i="1"/>
  <c r="AK659" i="1"/>
  <c r="N659" i="1"/>
  <c r="AQ693" i="1"/>
  <c r="AP693" i="1"/>
  <c r="AK693" i="1"/>
  <c r="N693" i="1"/>
  <c r="AQ692" i="1"/>
  <c r="AP692" i="1"/>
  <c r="AK692" i="1"/>
  <c r="N692" i="1"/>
  <c r="AQ691" i="1"/>
  <c r="AP691" i="1"/>
  <c r="AK691" i="1"/>
  <c r="N691" i="1"/>
  <c r="AQ664" i="1"/>
  <c r="AP664" i="1"/>
  <c r="AK664" i="1"/>
  <c r="N664" i="1"/>
  <c r="AQ663" i="1"/>
  <c r="AP663" i="1"/>
  <c r="AK663" i="1"/>
  <c r="N663" i="1"/>
  <c r="AQ662" i="1"/>
  <c r="AP662" i="1"/>
  <c r="AK662" i="1"/>
  <c r="N662" i="1"/>
  <c r="AQ716" i="1"/>
  <c r="AP716" i="1"/>
  <c r="N716" i="1"/>
  <c r="AQ695" i="1"/>
  <c r="AP695" i="1"/>
  <c r="AK695" i="1"/>
  <c r="N695" i="1"/>
  <c r="AQ694" i="1"/>
  <c r="AP694" i="1"/>
  <c r="AK694" i="1"/>
  <c r="N694" i="1"/>
  <c r="I108" i="4"/>
  <c r="I107" i="4"/>
  <c r="I106" i="4"/>
  <c r="I105" i="4"/>
  <c r="I104" i="4"/>
  <c r="I73" i="4"/>
  <c r="I72" i="4"/>
  <c r="I71" i="4"/>
  <c r="I70" i="4"/>
  <c r="I64" i="4"/>
  <c r="I63" i="4"/>
  <c r="I62" i="4"/>
  <c r="I61" i="4"/>
  <c r="I60" i="4"/>
  <c r="I59" i="4"/>
  <c r="I58" i="4"/>
  <c r="I57" i="4"/>
  <c r="I56" i="4"/>
  <c r="I55" i="4"/>
  <c r="I38" i="4"/>
  <c r="M38" i="4" s="1"/>
  <c r="O38" i="4" s="1"/>
  <c r="I37" i="4"/>
  <c r="M37" i="4" s="1"/>
  <c r="O37" i="4" s="1"/>
  <c r="I36" i="4"/>
  <c r="M36" i="4" s="1"/>
  <c r="O36" i="4" s="1"/>
  <c r="I35" i="4"/>
  <c r="M35" i="4" s="1"/>
  <c r="O35" i="4" s="1"/>
  <c r="I34" i="4"/>
  <c r="M34" i="4" s="1"/>
  <c r="O34" i="4" s="1"/>
  <c r="I33" i="4"/>
  <c r="M33" i="4" s="1"/>
  <c r="O33" i="4" s="1"/>
  <c r="I32" i="4"/>
  <c r="M32" i="4" s="1"/>
  <c r="O32" i="4" s="1"/>
  <c r="I31" i="4"/>
  <c r="M31" i="4" s="1"/>
  <c r="O31" i="4" s="1"/>
  <c r="I30" i="4"/>
  <c r="M30" i="4" s="1"/>
  <c r="O30" i="4" s="1"/>
  <c r="I29" i="4"/>
  <c r="M29" i="4" s="1"/>
  <c r="O29" i="4" s="1"/>
  <c r="I28" i="4"/>
  <c r="M28" i="4" s="1"/>
  <c r="O28" i="4" s="1"/>
  <c r="I27" i="4"/>
  <c r="M27" i="4" s="1"/>
  <c r="O27" i="4" s="1"/>
  <c r="I26" i="4"/>
  <c r="M26" i="4" s="1"/>
  <c r="O26" i="4" s="1"/>
  <c r="I25" i="4"/>
  <c r="M25" i="4" s="1"/>
  <c r="O25" i="4" s="1"/>
  <c r="I24" i="4"/>
  <c r="M24" i="4" s="1"/>
  <c r="O24" i="4" s="1"/>
  <c r="I23" i="4"/>
  <c r="M23" i="4" s="1"/>
  <c r="O23" i="4" s="1"/>
  <c r="I22" i="4"/>
  <c r="M22" i="4" s="1"/>
  <c r="O22" i="4" s="1"/>
  <c r="I21" i="4"/>
  <c r="M21" i="4" s="1"/>
  <c r="O21" i="4" s="1"/>
  <c r="I20" i="4"/>
  <c r="N20" i="4" s="1"/>
  <c r="P20" i="4" s="1"/>
  <c r="I19" i="4"/>
  <c r="N19" i="4" s="1"/>
  <c r="P19" i="4" s="1"/>
  <c r="I18" i="4"/>
  <c r="M18" i="4" s="1"/>
  <c r="O18" i="4" s="1"/>
  <c r="I204" i="4"/>
  <c r="I203" i="4"/>
  <c r="I202" i="4"/>
  <c r="I181" i="4"/>
  <c r="I180" i="4"/>
  <c r="I179" i="4"/>
  <c r="I178" i="4"/>
  <c r="I177" i="4"/>
  <c r="I176" i="4"/>
  <c r="I175" i="4"/>
  <c r="I174" i="4"/>
  <c r="I173" i="4"/>
  <c r="I172" i="4"/>
  <c r="I171" i="4"/>
  <c r="I170" i="4"/>
  <c r="I169" i="4"/>
  <c r="I137" i="4"/>
  <c r="I136" i="4"/>
  <c r="I135" i="4"/>
  <c r="I134" i="4"/>
  <c r="I133" i="4"/>
  <c r="I132" i="4"/>
  <c r="I131" i="4"/>
  <c r="I130" i="4"/>
  <c r="I129" i="4"/>
  <c r="I128" i="4"/>
  <c r="I127" i="4"/>
  <c r="I126" i="4"/>
  <c r="I125" i="4"/>
  <c r="I124" i="4"/>
  <c r="I123" i="4"/>
  <c r="I122" i="4"/>
  <c r="I121" i="4"/>
  <c r="I120" i="4"/>
  <c r="I119" i="4"/>
  <c r="I118" i="4"/>
  <c r="I117" i="4"/>
  <c r="I116" i="4"/>
  <c r="I115" i="4"/>
  <c r="N115" i="4" s="1"/>
  <c r="P115" i="4" s="1"/>
  <c r="I300" i="4"/>
  <c r="I299" i="4"/>
  <c r="I298" i="4"/>
  <c r="I297" i="4"/>
  <c r="I296" i="4"/>
  <c r="I295" i="4"/>
  <c r="I294" i="4"/>
  <c r="I293" i="4"/>
  <c r="I292" i="4"/>
  <c r="I291" i="4"/>
  <c r="I290" i="4"/>
  <c r="I289" i="4"/>
  <c r="I288" i="4"/>
  <c r="I287" i="4"/>
  <c r="I286" i="4"/>
  <c r="I285" i="4"/>
  <c r="I284" i="4"/>
  <c r="I283" i="4"/>
  <c r="I282" i="4"/>
  <c r="I281" i="4"/>
  <c r="I280" i="4"/>
  <c r="I279" i="4"/>
  <c r="I278" i="4"/>
  <c r="I277" i="4"/>
  <c r="I224" i="4"/>
  <c r="I223" i="4"/>
  <c r="I222" i="4"/>
  <c r="I221" i="4"/>
  <c r="I220" i="4"/>
  <c r="I219" i="4"/>
  <c r="I218" i="4"/>
  <c r="I217" i="4"/>
  <c r="I216" i="4"/>
  <c r="I215" i="4"/>
  <c r="I214" i="4"/>
  <c r="I213" i="4"/>
  <c r="I212" i="4"/>
  <c r="I211" i="4"/>
  <c r="I210" i="4"/>
  <c r="I396" i="4"/>
  <c r="I395" i="4"/>
  <c r="I394" i="4"/>
  <c r="I393" i="4"/>
  <c r="I392" i="4"/>
  <c r="I340" i="4"/>
  <c r="I339" i="4"/>
  <c r="I338" i="4"/>
  <c r="I337" i="4"/>
  <c r="I336" i="4"/>
  <c r="I335" i="4"/>
  <c r="I334" i="4"/>
  <c r="I333" i="4"/>
  <c r="I332" i="4"/>
  <c r="I331" i="4"/>
  <c r="I330" i="4"/>
  <c r="I329" i="4"/>
  <c r="I328" i="4"/>
  <c r="I327" i="4"/>
  <c r="I326" i="4"/>
  <c r="I325" i="4"/>
  <c r="I324" i="4"/>
  <c r="I323" i="4"/>
  <c r="I322" i="4"/>
  <c r="I321" i="4"/>
  <c r="I320" i="4"/>
  <c r="I319" i="4"/>
  <c r="I318" i="4"/>
  <c r="I317" i="4"/>
  <c r="I316" i="4"/>
  <c r="I315" i="4"/>
  <c r="I314" i="4"/>
  <c r="I313" i="4"/>
  <c r="I312" i="4"/>
  <c r="I311" i="4"/>
  <c r="I310" i="4"/>
  <c r="I309" i="4"/>
  <c r="I308" i="4"/>
  <c r="I307" i="4"/>
  <c r="I306" i="4"/>
  <c r="I492" i="4"/>
  <c r="I491" i="4"/>
  <c r="I490" i="4"/>
  <c r="I438" i="4"/>
  <c r="I437" i="4"/>
  <c r="I436" i="4"/>
  <c r="I435" i="4"/>
  <c r="I434" i="4"/>
  <c r="I433" i="4"/>
  <c r="I432" i="4"/>
  <c r="I431" i="4"/>
  <c r="I430" i="4"/>
  <c r="I429" i="4"/>
  <c r="I428" i="4"/>
  <c r="I427" i="4"/>
  <c r="I426" i="4"/>
  <c r="I425" i="4"/>
  <c r="I424" i="4"/>
  <c r="I423" i="4"/>
  <c r="I422" i="4"/>
  <c r="I421" i="4"/>
  <c r="I420" i="4"/>
  <c r="I419" i="4"/>
  <c r="I418" i="4"/>
  <c r="I417" i="4"/>
  <c r="I416" i="4"/>
  <c r="I415" i="4"/>
  <c r="I414" i="4"/>
  <c r="I413" i="4"/>
  <c r="I412" i="4"/>
  <c r="I411" i="4"/>
  <c r="I410" i="4"/>
  <c r="I409" i="4"/>
  <c r="I408" i="4"/>
  <c r="I407" i="4"/>
  <c r="I406" i="4"/>
  <c r="I405" i="4"/>
  <c r="I404" i="4"/>
  <c r="I403" i="4"/>
  <c r="I402" i="4"/>
  <c r="I1068" i="4"/>
  <c r="I1067" i="4"/>
  <c r="I1066" i="4"/>
  <c r="I1065" i="4"/>
  <c r="I1064" i="4"/>
  <c r="I1063" i="4"/>
  <c r="I1062" i="4"/>
  <c r="I1061" i="4"/>
  <c r="I1060" i="4"/>
  <c r="I1059" i="4"/>
  <c r="I1058" i="4"/>
  <c r="I1057" i="4"/>
  <c r="I1056" i="4"/>
  <c r="I1055" i="4"/>
  <c r="I1054" i="4"/>
  <c r="I1053" i="4"/>
  <c r="I1052" i="4"/>
  <c r="I1051" i="4"/>
  <c r="I1050" i="4"/>
  <c r="I1049" i="4"/>
  <c r="I1048" i="4"/>
  <c r="I1047" i="4"/>
  <c r="I1026" i="4"/>
  <c r="I1025" i="4"/>
  <c r="I1024" i="4"/>
  <c r="I1023" i="4"/>
  <c r="I1022" i="4"/>
  <c r="I1021" i="4"/>
  <c r="I1020" i="4"/>
  <c r="I988" i="4"/>
  <c r="I987" i="4"/>
  <c r="I986" i="4"/>
  <c r="I985" i="4"/>
  <c r="I984" i="4"/>
  <c r="I983" i="4"/>
  <c r="I982" i="4"/>
  <c r="I981" i="4"/>
  <c r="I980" i="4"/>
  <c r="I979" i="4"/>
  <c r="I978" i="4"/>
  <c r="I972" i="4"/>
  <c r="I971" i="4"/>
  <c r="I950" i="4"/>
  <c r="I949" i="4"/>
  <c r="I948" i="4"/>
  <c r="I947" i="4"/>
  <c r="I946" i="4"/>
  <c r="I945" i="4"/>
  <c r="I944" i="4"/>
  <c r="I943" i="4"/>
  <c r="I942" i="4"/>
  <c r="I941" i="4"/>
  <c r="I940" i="4"/>
  <c r="I939" i="4"/>
  <c r="I938" i="4"/>
  <c r="I937" i="4"/>
  <c r="I936" i="4"/>
  <c r="I935" i="4"/>
  <c r="I934" i="4"/>
  <c r="I933" i="4"/>
  <c r="I932" i="4"/>
  <c r="I931" i="4"/>
  <c r="I930" i="4"/>
  <c r="I929" i="4"/>
  <c r="I928" i="4"/>
  <c r="I927" i="4"/>
  <c r="I926" i="4"/>
  <c r="I925" i="4"/>
  <c r="I924" i="4"/>
  <c r="I923" i="4"/>
  <c r="I922" i="4"/>
  <c r="I921" i="4"/>
  <c r="I920" i="4"/>
  <c r="I919" i="4"/>
  <c r="I918" i="4"/>
  <c r="I917" i="4"/>
  <c r="I916" i="4"/>
  <c r="I915" i="4"/>
  <c r="I883" i="4"/>
  <c r="I882" i="4"/>
  <c r="I876" i="4"/>
  <c r="I875" i="4"/>
  <c r="I874" i="4"/>
  <c r="I873" i="4"/>
  <c r="I872" i="4"/>
  <c r="I871" i="4"/>
  <c r="I870" i="4"/>
  <c r="I869" i="4"/>
  <c r="I868" i="4"/>
  <c r="I867" i="4"/>
  <c r="I866" i="4"/>
  <c r="I865" i="4"/>
  <c r="I864" i="4"/>
  <c r="I863" i="4"/>
  <c r="I862" i="4"/>
  <c r="I861" i="4"/>
  <c r="I860" i="4"/>
  <c r="I859" i="4"/>
  <c r="I858" i="4"/>
  <c r="I826" i="4"/>
  <c r="I825" i="4"/>
  <c r="I824" i="4"/>
  <c r="I803" i="4"/>
  <c r="I802" i="4"/>
  <c r="I801" i="4"/>
  <c r="I800" i="4"/>
  <c r="I799" i="4"/>
  <c r="I798" i="4"/>
  <c r="I797" i="4"/>
  <c r="I796" i="4"/>
  <c r="I795" i="4"/>
  <c r="I794" i="4"/>
  <c r="I793" i="4"/>
  <c r="I792" i="4"/>
  <c r="I791" i="4"/>
  <c r="I790" i="4"/>
  <c r="I789" i="4"/>
  <c r="I788" i="4"/>
  <c r="I787" i="4"/>
  <c r="I786" i="4"/>
  <c r="I780" i="4"/>
  <c r="I779" i="4"/>
  <c r="I758" i="4"/>
  <c r="I757" i="4"/>
  <c r="I756" i="4"/>
  <c r="I755" i="4"/>
  <c r="I754" i="4"/>
  <c r="I753" i="4"/>
  <c r="I752" i="4"/>
  <c r="I751" i="4"/>
  <c r="I750" i="4"/>
  <c r="I749" i="4"/>
  <c r="I748" i="4"/>
  <c r="I747" i="4"/>
  <c r="I746" i="4"/>
  <c r="I745" i="4"/>
  <c r="I744" i="4"/>
  <c r="I743" i="4"/>
  <c r="I742" i="4"/>
  <c r="I741" i="4"/>
  <c r="I740" i="4"/>
  <c r="I739" i="4"/>
  <c r="I738" i="4"/>
  <c r="I737" i="4"/>
  <c r="I736" i="4"/>
  <c r="I735" i="4"/>
  <c r="I734" i="4"/>
  <c r="I733" i="4"/>
  <c r="I732" i="4"/>
  <c r="I731" i="4"/>
  <c r="I730" i="4"/>
  <c r="I729" i="4"/>
  <c r="I728" i="4"/>
  <c r="I727" i="4"/>
  <c r="I695" i="4"/>
  <c r="I694" i="4"/>
  <c r="I693" i="4"/>
  <c r="I692" i="4"/>
  <c r="I691" i="4"/>
  <c r="I690" i="4"/>
  <c r="I684" i="4"/>
  <c r="I683" i="4"/>
  <c r="I642" i="4"/>
  <c r="I641" i="4"/>
  <c r="I640" i="4"/>
  <c r="I639" i="4"/>
  <c r="I638" i="4"/>
  <c r="I637" i="4"/>
  <c r="I636" i="4"/>
  <c r="I635" i="4"/>
  <c r="I634" i="4"/>
  <c r="I633" i="4"/>
  <c r="I632" i="4"/>
  <c r="I631" i="4"/>
  <c r="I599" i="4"/>
  <c r="I598" i="4"/>
  <c r="I597" i="4"/>
  <c r="I596" i="4"/>
  <c r="I595" i="4"/>
  <c r="I594" i="4"/>
  <c r="I588" i="4"/>
  <c r="I587" i="4"/>
  <c r="I566" i="4"/>
  <c r="I565" i="4"/>
  <c r="I564" i="4"/>
  <c r="I563" i="4"/>
  <c r="I562" i="4"/>
  <c r="I561" i="4"/>
  <c r="I560" i="4"/>
  <c r="I559" i="4"/>
  <c r="I558" i="4"/>
  <c r="I557" i="4"/>
  <c r="I556" i="4"/>
  <c r="I555" i="4"/>
  <c r="I554" i="4"/>
  <c r="I553" i="4"/>
  <c r="I552" i="4"/>
  <c r="I551" i="4"/>
  <c r="I550" i="4"/>
  <c r="I549" i="4"/>
  <c r="I548" i="4"/>
  <c r="I516" i="4"/>
  <c r="I515" i="4"/>
  <c r="I514" i="4"/>
  <c r="I513" i="4"/>
  <c r="I512" i="4"/>
  <c r="I511" i="4"/>
  <c r="I510" i="4"/>
  <c r="I509" i="4"/>
  <c r="I508" i="4"/>
  <c r="I507" i="4"/>
  <c r="I506" i="4"/>
  <c r="I505" i="4"/>
  <c r="I504" i="4"/>
  <c r="I503" i="4"/>
  <c r="I502" i="4"/>
  <c r="I501" i="4"/>
  <c r="I500" i="4"/>
  <c r="I499" i="4"/>
  <c r="I498" i="4"/>
  <c r="AK570" i="1"/>
  <c r="N570" i="1"/>
  <c r="AK569" i="1"/>
  <c r="N569" i="1"/>
  <c r="AK568" i="1"/>
  <c r="N568" i="1"/>
  <c r="AK567" i="1"/>
  <c r="N567" i="1"/>
  <c r="AK566" i="1"/>
  <c r="N566" i="1"/>
  <c r="AK565" i="1"/>
  <c r="N565" i="1"/>
  <c r="AK564" i="1"/>
  <c r="N564" i="1"/>
  <c r="AQ577" i="1"/>
  <c r="AP577" i="1"/>
  <c r="AK577" i="1"/>
  <c r="N577" i="1"/>
  <c r="AQ576" i="1"/>
  <c r="AP576" i="1"/>
  <c r="AK576" i="1"/>
  <c r="N576" i="1"/>
  <c r="AQ575" i="1"/>
  <c r="AP575" i="1"/>
  <c r="AK575" i="1"/>
  <c r="N575" i="1"/>
  <c r="AQ574" i="1"/>
  <c r="AP574" i="1"/>
  <c r="AK574" i="1"/>
  <c r="N574" i="1"/>
  <c r="AK573" i="1"/>
  <c r="N573" i="1"/>
  <c r="AK572" i="1"/>
  <c r="N572" i="1"/>
  <c r="AK571" i="1"/>
  <c r="N571" i="1"/>
  <c r="AQ622" i="1"/>
  <c r="AP622" i="1"/>
  <c r="AK622" i="1"/>
  <c r="N622" i="1"/>
  <c r="AQ621" i="1"/>
  <c r="AP621" i="1"/>
  <c r="AK621" i="1"/>
  <c r="N621" i="1"/>
  <c r="AQ620" i="1"/>
  <c r="AP620" i="1"/>
  <c r="AK620" i="1"/>
  <c r="N620" i="1"/>
  <c r="AQ619" i="1"/>
  <c r="AP619" i="1"/>
  <c r="AK619" i="1"/>
  <c r="N619" i="1"/>
  <c r="AQ618" i="1"/>
  <c r="AP618" i="1"/>
  <c r="AK618" i="1"/>
  <c r="N618" i="1"/>
  <c r="AQ617" i="1"/>
  <c r="AP617" i="1"/>
  <c r="AK617" i="1"/>
  <c r="N617" i="1"/>
  <c r="AQ589" i="1"/>
  <c r="AP589" i="1"/>
  <c r="AK589" i="1"/>
  <c r="N589" i="1"/>
  <c r="AQ483" i="1"/>
  <c r="AP483" i="1"/>
  <c r="AK483" i="1"/>
  <c r="N483" i="1"/>
  <c r="AQ482" i="1"/>
  <c r="AP482" i="1"/>
  <c r="AK482" i="1"/>
  <c r="N482" i="1"/>
  <c r="AQ481" i="1"/>
  <c r="AP481" i="1"/>
  <c r="AK481" i="1"/>
  <c r="N481" i="1"/>
  <c r="AQ480" i="1"/>
  <c r="AP480" i="1"/>
  <c r="AK480" i="1"/>
  <c r="N480" i="1"/>
  <c r="AQ479" i="1"/>
  <c r="AP479" i="1"/>
  <c r="AK479" i="1"/>
  <c r="N479" i="1"/>
  <c r="AQ478" i="1"/>
  <c r="AP478" i="1"/>
  <c r="AK478" i="1"/>
  <c r="N478" i="1"/>
  <c r="AQ489" i="1"/>
  <c r="AP489" i="1"/>
  <c r="AK489" i="1"/>
  <c r="N489" i="1"/>
  <c r="AQ488" i="1"/>
  <c r="AP488" i="1"/>
  <c r="AK488" i="1"/>
  <c r="N488" i="1"/>
  <c r="AQ487" i="1"/>
  <c r="AP487" i="1"/>
  <c r="AK487" i="1"/>
  <c r="N487" i="1"/>
  <c r="AQ486" i="1"/>
  <c r="AP486" i="1"/>
  <c r="AK486" i="1"/>
  <c r="N486" i="1"/>
  <c r="AQ485" i="1"/>
  <c r="AP485" i="1"/>
  <c r="AK485" i="1"/>
  <c r="N485" i="1"/>
  <c r="AQ484" i="1"/>
  <c r="AP484" i="1"/>
  <c r="AK484" i="1"/>
  <c r="N484" i="1"/>
  <c r="AQ547" i="1"/>
  <c r="AP547" i="1"/>
  <c r="AK547" i="1"/>
  <c r="N547" i="1"/>
  <c r="AQ546" i="1"/>
  <c r="AP546" i="1"/>
  <c r="AK546" i="1"/>
  <c r="N546" i="1"/>
  <c r="AQ515" i="1"/>
  <c r="AP515" i="1"/>
  <c r="AK515" i="1"/>
  <c r="N515" i="1"/>
  <c r="AQ514" i="1"/>
  <c r="AP514" i="1"/>
  <c r="AK514" i="1"/>
  <c r="N514" i="1"/>
  <c r="AQ513" i="1"/>
  <c r="AP513" i="1"/>
  <c r="AK513" i="1"/>
  <c r="N513" i="1"/>
  <c r="AQ512" i="1"/>
  <c r="AP512" i="1"/>
  <c r="AK512" i="1"/>
  <c r="N512" i="1"/>
  <c r="AS469" i="1"/>
  <c r="AR469" i="1"/>
  <c r="AS318" i="1"/>
  <c r="AR318" i="1"/>
  <c r="H4" i="7"/>
  <c r="F4" i="7"/>
  <c r="E3" i="7"/>
  <c r="C3" i="7"/>
  <c r="E2" i="7"/>
  <c r="C2" i="7"/>
  <c r="E1" i="7"/>
  <c r="C1" i="7"/>
  <c r="AP195" i="1" l="1"/>
  <c r="AO224" i="1"/>
  <c r="AO202" i="1"/>
  <c r="N201" i="1"/>
  <c r="AL201" i="1" s="1"/>
  <c r="AM201" i="1"/>
  <c r="AM204" i="1"/>
  <c r="AP204" i="1" s="1"/>
  <c r="AQ211" i="1"/>
  <c r="AN211" i="1"/>
  <c r="AQ205" i="1"/>
  <c r="AN205" i="1"/>
  <c r="AP191" i="1"/>
  <c r="AQ209" i="1"/>
  <c r="AN209" i="1"/>
  <c r="AP219" i="1"/>
  <c r="AM219" i="1"/>
  <c r="AQ207" i="1"/>
  <c r="AN207" i="1"/>
  <c r="AQ221" i="1"/>
  <c r="AN221" i="1"/>
  <c r="AQ210" i="1"/>
  <c r="AN210" i="1"/>
  <c r="AM199" i="1"/>
  <c r="AP199" i="1" s="1"/>
  <c r="N183" i="1"/>
  <c r="AL183" i="1" s="1"/>
  <c r="AN183" i="1"/>
  <c r="N178" i="1"/>
  <c r="AN178" i="1"/>
  <c r="N177" i="1"/>
  <c r="AL177" i="1" s="1"/>
  <c r="AM177" i="1"/>
  <c r="N175" i="1"/>
  <c r="AN175" i="1"/>
  <c r="AP334" i="1"/>
  <c r="AO334" i="1"/>
  <c r="AQ328" i="1"/>
  <c r="AN328" i="1"/>
  <c r="AQ333" i="1"/>
  <c r="AN333" i="1"/>
  <c r="AQ330" i="1"/>
  <c r="AN330" i="1"/>
  <c r="AQ336" i="1"/>
  <c r="AN336" i="1"/>
  <c r="AQ329" i="1"/>
  <c r="AN329" i="1"/>
  <c r="AQ334" i="1"/>
  <c r="AN334" i="1"/>
  <c r="AQ327" i="1"/>
  <c r="AN327" i="1"/>
  <c r="AQ332" i="1"/>
  <c r="AN332" i="1"/>
  <c r="AQ335" i="1"/>
  <c r="AN335" i="1"/>
  <c r="AN325" i="1"/>
  <c r="AQ325" i="1" s="1"/>
  <c r="AQ331" i="1"/>
  <c r="AN331" i="1"/>
  <c r="N326" i="1"/>
  <c r="F228" i="1"/>
  <c r="F229" i="1"/>
  <c r="F226" i="1"/>
  <c r="F329" i="1"/>
  <c r="AO332" i="1"/>
  <c r="F331" i="1"/>
  <c r="F333" i="1"/>
  <c r="F336" i="1"/>
  <c r="F334" i="1"/>
  <c r="F327" i="1"/>
  <c r="F328" i="1"/>
  <c r="F332" i="1"/>
  <c r="F335" i="1"/>
  <c r="AP332" i="1"/>
  <c r="C326" i="1"/>
  <c r="F330" i="1"/>
  <c r="F325" i="1"/>
  <c r="F175" i="1"/>
  <c r="F177" i="1"/>
  <c r="F197" i="1"/>
  <c r="F186" i="1"/>
  <c r="F205" i="1"/>
  <c r="F207" i="1"/>
  <c r="F208" i="1"/>
  <c r="F206" i="1"/>
  <c r="F220" i="1"/>
  <c r="F187" i="1"/>
  <c r="F185" i="1"/>
  <c r="F201" i="1"/>
  <c r="F183" i="1"/>
  <c r="F204" i="1"/>
  <c r="F174" i="1"/>
  <c r="F209" i="1"/>
  <c r="F221" i="1"/>
  <c r="F196" i="1"/>
  <c r="F198" i="1"/>
  <c r="F210" i="1"/>
  <c r="F199" i="1"/>
  <c r="F184" i="1"/>
  <c r="F211" i="1"/>
  <c r="AT573" i="1"/>
  <c r="AT572" i="1"/>
  <c r="AL332" i="1"/>
  <c r="AL333" i="1"/>
  <c r="AL334" i="1"/>
  <c r="AL336" i="1"/>
  <c r="AT571" i="1"/>
  <c r="AT570" i="1"/>
  <c r="AT569" i="1"/>
  <c r="AT568" i="1"/>
  <c r="AT567" i="1"/>
  <c r="AO66" i="1"/>
  <c r="AO48" i="1"/>
  <c r="AO108" i="1"/>
  <c r="AO102" i="1"/>
  <c r="AO54" i="1"/>
  <c r="AO144" i="1"/>
  <c r="AF336" i="1"/>
  <c r="T336" i="1"/>
  <c r="AD336" i="1"/>
  <c r="W336" i="1"/>
  <c r="AE336" i="1"/>
  <c r="S336" i="1"/>
  <c r="R336" i="1"/>
  <c r="AC336" i="1"/>
  <c r="Q336" i="1"/>
  <c r="Y336" i="1"/>
  <c r="AB336" i="1"/>
  <c r="P336" i="1"/>
  <c r="AJ336" i="1"/>
  <c r="AI336" i="1"/>
  <c r="AA336" i="1"/>
  <c r="O336" i="1"/>
  <c r="AK336" i="1"/>
  <c r="X336" i="1"/>
  <c r="Z336" i="1"/>
  <c r="AH336" i="1"/>
  <c r="V336" i="1"/>
  <c r="AG336" i="1"/>
  <c r="U336" i="1"/>
  <c r="AD334" i="1"/>
  <c r="R334" i="1"/>
  <c r="AB334" i="1"/>
  <c r="P334" i="1"/>
  <c r="AC334" i="1"/>
  <c r="Q334" i="1"/>
  <c r="U334" i="1"/>
  <c r="AA334" i="1"/>
  <c r="O334" i="1"/>
  <c r="AG334" i="1"/>
  <c r="Z334" i="1"/>
  <c r="W334" i="1"/>
  <c r="AK334" i="1"/>
  <c r="Y334" i="1"/>
  <c r="AI334" i="1"/>
  <c r="AH334" i="1"/>
  <c r="V334" i="1"/>
  <c r="AJ334" i="1"/>
  <c r="X334" i="1"/>
  <c r="AF334" i="1"/>
  <c r="T334" i="1"/>
  <c r="AE334" i="1"/>
  <c r="S334" i="1"/>
  <c r="AE335" i="1"/>
  <c r="S335" i="1"/>
  <c r="AC335" i="1"/>
  <c r="AI335" i="1"/>
  <c r="AD335" i="1"/>
  <c r="R335" i="1"/>
  <c r="Q335" i="1"/>
  <c r="AH335" i="1"/>
  <c r="AB335" i="1"/>
  <c r="P335" i="1"/>
  <c r="AA335" i="1"/>
  <c r="O335" i="1"/>
  <c r="X335" i="1"/>
  <c r="Z335" i="1"/>
  <c r="AJ335" i="1"/>
  <c r="AK335" i="1"/>
  <c r="Y335" i="1"/>
  <c r="AG335" i="1"/>
  <c r="U335" i="1"/>
  <c r="AF335" i="1"/>
  <c r="T335" i="1"/>
  <c r="W335" i="1"/>
  <c r="V335" i="1"/>
  <c r="AL335" i="1"/>
  <c r="AB332" i="1"/>
  <c r="P332" i="1"/>
  <c r="Z332" i="1"/>
  <c r="AE332" i="1"/>
  <c r="AA332" i="1"/>
  <c r="O332" i="1"/>
  <c r="AK332" i="1"/>
  <c r="Y332" i="1"/>
  <c r="U332" i="1"/>
  <c r="AJ332" i="1"/>
  <c r="X332" i="1"/>
  <c r="AG332" i="1"/>
  <c r="AF332" i="1"/>
  <c r="AI332" i="1"/>
  <c r="W332" i="1"/>
  <c r="T332" i="1"/>
  <c r="AH332" i="1"/>
  <c r="V332" i="1"/>
  <c r="AD332" i="1"/>
  <c r="R332" i="1"/>
  <c r="AC332" i="1"/>
  <c r="Q332" i="1"/>
  <c r="S332" i="1"/>
  <c r="AL331" i="1"/>
  <c r="AA331" i="1"/>
  <c r="O331" i="1"/>
  <c r="AK331" i="1"/>
  <c r="Y331" i="1"/>
  <c r="Z331" i="1"/>
  <c r="R331" i="1"/>
  <c r="AJ331" i="1"/>
  <c r="X331" i="1"/>
  <c r="AD331" i="1"/>
  <c r="AI331" i="1"/>
  <c r="W331" i="1"/>
  <c r="T331" i="1"/>
  <c r="AE331" i="1"/>
  <c r="AH331" i="1"/>
  <c r="V331" i="1"/>
  <c r="AF331" i="1"/>
  <c r="S331" i="1"/>
  <c r="AG331" i="1"/>
  <c r="U331" i="1"/>
  <c r="AC331" i="1"/>
  <c r="Q331" i="1"/>
  <c r="AB331" i="1"/>
  <c r="P331" i="1"/>
  <c r="AC333" i="1"/>
  <c r="Q333" i="1"/>
  <c r="AA333" i="1"/>
  <c r="O333" i="1"/>
  <c r="AB333" i="1"/>
  <c r="P333" i="1"/>
  <c r="Z333" i="1"/>
  <c r="AH333" i="1"/>
  <c r="AK333" i="1"/>
  <c r="Y333" i="1"/>
  <c r="AG333" i="1"/>
  <c r="AF333" i="1"/>
  <c r="AJ333" i="1"/>
  <c r="X333" i="1"/>
  <c r="V333" i="1"/>
  <c r="U333" i="1"/>
  <c r="T333" i="1"/>
  <c r="AI333" i="1"/>
  <c r="W333" i="1"/>
  <c r="AE333" i="1"/>
  <c r="S333" i="1"/>
  <c r="AD333" i="1"/>
  <c r="R333" i="1"/>
  <c r="AH325" i="1"/>
  <c r="V325" i="1"/>
  <c r="AG325" i="1"/>
  <c r="U325" i="1"/>
  <c r="AF325" i="1"/>
  <c r="T325" i="1"/>
  <c r="W325" i="1"/>
  <c r="AE325" i="1"/>
  <c r="S325" i="1"/>
  <c r="Y325" i="1"/>
  <c r="AD325" i="1"/>
  <c r="R325" i="1"/>
  <c r="P325" i="1"/>
  <c r="AC325" i="1"/>
  <c r="Q325" i="1"/>
  <c r="AB325" i="1"/>
  <c r="AI325" i="1"/>
  <c r="AA325" i="1"/>
  <c r="O325" i="1"/>
  <c r="AK325" i="1"/>
  <c r="AL325" i="1" s="1"/>
  <c r="Z325" i="1"/>
  <c r="AJ325" i="1"/>
  <c r="X325" i="1"/>
  <c r="AO328" i="1"/>
  <c r="AD327" i="1"/>
  <c r="R327" i="1"/>
  <c r="AC327" i="1"/>
  <c r="Q327" i="1"/>
  <c r="AB327" i="1"/>
  <c r="P327" i="1"/>
  <c r="AG327" i="1"/>
  <c r="AA327" i="1"/>
  <c r="O327" i="1"/>
  <c r="Z327" i="1"/>
  <c r="AK327" i="1"/>
  <c r="Y327" i="1"/>
  <c r="AJ327" i="1"/>
  <c r="X327" i="1"/>
  <c r="U327" i="1"/>
  <c r="AI327" i="1"/>
  <c r="W327" i="1"/>
  <c r="AH327" i="1"/>
  <c r="V327" i="1"/>
  <c r="AF327" i="1"/>
  <c r="T327" i="1"/>
  <c r="AE327" i="1"/>
  <c r="S327" i="1"/>
  <c r="AP327" i="1"/>
  <c r="AD328" i="1"/>
  <c r="R328" i="1"/>
  <c r="AA328" i="1"/>
  <c r="AC328" i="1"/>
  <c r="Q328" i="1"/>
  <c r="AB328" i="1"/>
  <c r="P328" i="1"/>
  <c r="O328" i="1"/>
  <c r="S328" i="1"/>
  <c r="Z328" i="1"/>
  <c r="AK328" i="1"/>
  <c r="AL328" i="1" s="1"/>
  <c r="Y328" i="1"/>
  <c r="AG328" i="1"/>
  <c r="AJ328" i="1"/>
  <c r="X328" i="1"/>
  <c r="AE328" i="1"/>
  <c r="AI328" i="1"/>
  <c r="W328" i="1"/>
  <c r="AH328" i="1"/>
  <c r="V328" i="1"/>
  <c r="U328" i="1"/>
  <c r="AF328" i="1"/>
  <c r="T328" i="1"/>
  <c r="AP328" i="1"/>
  <c r="AB326" i="1"/>
  <c r="P326" i="1"/>
  <c r="AA326" i="1"/>
  <c r="O326" i="1"/>
  <c r="S326" i="1"/>
  <c r="Z326" i="1"/>
  <c r="AK326" i="1"/>
  <c r="Y326" i="1"/>
  <c r="AJ326" i="1"/>
  <c r="X326" i="1"/>
  <c r="AI326" i="1"/>
  <c r="W326" i="1"/>
  <c r="AH326" i="1"/>
  <c r="V326" i="1"/>
  <c r="AG326" i="1"/>
  <c r="U326" i="1"/>
  <c r="AE326" i="1"/>
  <c r="AF326" i="1"/>
  <c r="T326" i="1"/>
  <c r="AD326" i="1"/>
  <c r="R326" i="1"/>
  <c r="AC326" i="1"/>
  <c r="Q326" i="1"/>
  <c r="AQ326" i="1"/>
  <c r="AJ330" i="1"/>
  <c r="X330" i="1"/>
  <c r="U330" i="1"/>
  <c r="AI330" i="1"/>
  <c r="W330" i="1"/>
  <c r="Y330" i="1"/>
  <c r="AH330" i="1"/>
  <c r="V330" i="1"/>
  <c r="AA330" i="1"/>
  <c r="AG330" i="1"/>
  <c r="AF330" i="1"/>
  <c r="T330" i="1"/>
  <c r="AE330" i="1"/>
  <c r="S330" i="1"/>
  <c r="R330" i="1"/>
  <c r="AD330" i="1"/>
  <c r="O330" i="1"/>
  <c r="AC330" i="1"/>
  <c r="Q330" i="1"/>
  <c r="AB330" i="1"/>
  <c r="P330" i="1"/>
  <c r="Z330" i="1"/>
  <c r="AK330" i="1"/>
  <c r="AL330" i="1" s="1"/>
  <c r="AI329" i="1"/>
  <c r="W329" i="1"/>
  <c r="AH329" i="1"/>
  <c r="V329" i="1"/>
  <c r="T329" i="1"/>
  <c r="AG329" i="1"/>
  <c r="U329" i="1"/>
  <c r="AF329" i="1"/>
  <c r="AE329" i="1"/>
  <c r="S329" i="1"/>
  <c r="AD329" i="1"/>
  <c r="R329" i="1"/>
  <c r="Z329" i="1"/>
  <c r="AC329" i="1"/>
  <c r="Q329" i="1"/>
  <c r="AB329" i="1"/>
  <c r="P329" i="1"/>
  <c r="X329" i="1"/>
  <c r="AA329" i="1"/>
  <c r="O329" i="1"/>
  <c r="AJ329" i="1"/>
  <c r="AK329" i="1"/>
  <c r="Y329" i="1"/>
  <c r="AL327" i="1"/>
  <c r="AL329" i="1"/>
  <c r="AO114" i="1"/>
  <c r="AR566" i="1"/>
  <c r="AS566" i="1"/>
  <c r="AR565" i="1"/>
  <c r="AS565" i="1"/>
  <c r="AO44" i="1"/>
  <c r="AP60" i="1"/>
  <c r="AO38" i="1"/>
  <c r="AO96" i="1"/>
  <c r="P493" i="4"/>
  <c r="AQ567" i="1" s="1"/>
  <c r="P397" i="4"/>
  <c r="AQ566" i="1" s="1"/>
  <c r="P877" i="4"/>
  <c r="AQ571" i="1" s="1"/>
  <c r="AO138" i="1"/>
  <c r="AO157" i="1"/>
  <c r="AO162" i="1"/>
  <c r="O397" i="4"/>
  <c r="AP566" i="1" s="1"/>
  <c r="O493" i="4"/>
  <c r="AP567" i="1" s="1"/>
  <c r="O589" i="4"/>
  <c r="AP568" i="1" s="1"/>
  <c r="P589" i="4"/>
  <c r="AQ568" i="1" s="1"/>
  <c r="O685" i="4"/>
  <c r="AP569" i="1" s="1"/>
  <c r="P685" i="4"/>
  <c r="AQ569" i="1" s="1"/>
  <c r="O781" i="4"/>
  <c r="AP570" i="1" s="1"/>
  <c r="P781" i="4"/>
  <c r="AQ570" i="1" s="1"/>
  <c r="O877" i="4"/>
  <c r="AP571" i="1" s="1"/>
  <c r="O973" i="4"/>
  <c r="AP572" i="1" s="1"/>
  <c r="P973" i="4"/>
  <c r="AQ572" i="1" s="1"/>
  <c r="O1069" i="4"/>
  <c r="AP573" i="1" s="1"/>
  <c r="P1069" i="4"/>
  <c r="AQ573" i="1" s="1"/>
  <c r="P301" i="4"/>
  <c r="AQ565" i="1" s="1"/>
  <c r="O301" i="4"/>
  <c r="AP565" i="1" s="1"/>
  <c r="M115" i="4"/>
  <c r="O115" i="4" s="1"/>
  <c r="N18" i="4"/>
  <c r="P18" i="4" s="1"/>
  <c r="P109" i="4" s="1"/>
  <c r="M20" i="4"/>
  <c r="O20" i="4" s="1"/>
  <c r="M19" i="4"/>
  <c r="O19" i="4" s="1"/>
  <c r="AP201" i="1"/>
  <c r="L23" i="1"/>
  <c r="AM23" i="1" s="1"/>
  <c r="AP23" i="1" s="1"/>
  <c r="N219" i="1"/>
  <c r="AL219" i="1" s="1"/>
  <c r="AQ198" i="1"/>
  <c r="AO219" i="1"/>
  <c r="AL202" i="1"/>
  <c r="N200" i="1"/>
  <c r="AL200" i="1" s="1"/>
  <c r="AO200" i="1"/>
  <c r="N199" i="1"/>
  <c r="AL199" i="1" s="1"/>
  <c r="AP198" i="1"/>
  <c r="N198" i="1"/>
  <c r="AL198" i="1" s="1"/>
  <c r="AQ60" i="1"/>
  <c r="I114" i="4"/>
  <c r="N589" i="4"/>
  <c r="AN568" i="1" s="1"/>
  <c r="AL178" i="1"/>
  <c r="AO150" i="1"/>
  <c r="AQ202" i="1"/>
  <c r="AO374" i="1"/>
  <c r="AP374" i="1"/>
  <c r="AO161" i="1"/>
  <c r="AO145" i="1"/>
  <c r="AO158" i="1"/>
  <c r="AO159" i="1"/>
  <c r="AO165" i="1"/>
  <c r="AO164" i="1"/>
  <c r="AO155" i="1"/>
  <c r="AO160" i="1"/>
  <c r="AO166" i="1"/>
  <c r="AO149" i="1"/>
  <c r="AO152" i="1"/>
  <c r="AO147" i="1"/>
  <c r="AO148" i="1"/>
  <c r="AQ217" i="1"/>
  <c r="AO151" i="1"/>
  <c r="AO153" i="1"/>
  <c r="N220" i="1"/>
  <c r="AL220" i="1" s="1"/>
  <c r="AQ220" i="1"/>
  <c r="N211" i="1"/>
  <c r="AL211" i="1" s="1"/>
  <c r="AO215" i="1"/>
  <c r="AP215" i="1"/>
  <c r="N210" i="1"/>
  <c r="AL210" i="1" s="1"/>
  <c r="N221" i="1"/>
  <c r="AL221" i="1" s="1"/>
  <c r="N208" i="1"/>
  <c r="AL208" i="1" s="1"/>
  <c r="N205" i="1"/>
  <c r="AL205" i="1" s="1"/>
  <c r="N204" i="1"/>
  <c r="AL204" i="1" s="1"/>
  <c r="N209" i="1"/>
  <c r="AL209" i="1" s="1"/>
  <c r="N207" i="1"/>
  <c r="AL207" i="1" s="1"/>
  <c r="AO204" i="1"/>
  <c r="AQ208" i="1"/>
  <c r="N206" i="1"/>
  <c r="AL206" i="1" s="1"/>
  <c r="AP206" i="1"/>
  <c r="AQ206" i="1"/>
  <c r="N174" i="1"/>
  <c r="AL174" i="1" s="1"/>
  <c r="N185" i="1"/>
  <c r="AL185" i="1" s="1"/>
  <c r="AL184" i="1"/>
  <c r="AL175" i="1"/>
  <c r="AO90" i="1"/>
  <c r="AO141" i="1"/>
  <c r="AO140" i="1"/>
  <c r="AO134" i="1"/>
  <c r="AQ136" i="1"/>
  <c r="AO133" i="1"/>
  <c r="AO135" i="1"/>
  <c r="AO131" i="1"/>
  <c r="AO137" i="1"/>
  <c r="AO139" i="1"/>
  <c r="AO112" i="1"/>
  <c r="AO118" i="1"/>
  <c r="AO116" i="1"/>
  <c r="AO109" i="1"/>
  <c r="AO115" i="1"/>
  <c r="AO107" i="1"/>
  <c r="AO110" i="1"/>
  <c r="AO113" i="1"/>
  <c r="AO124" i="1"/>
  <c r="AQ123" i="1"/>
  <c r="AO119" i="1"/>
  <c r="AO121" i="1"/>
  <c r="AO122" i="1"/>
  <c r="AO129" i="1"/>
  <c r="AO128" i="1"/>
  <c r="AO127" i="1"/>
  <c r="AO130" i="1"/>
  <c r="AO125" i="1"/>
  <c r="AO104" i="1"/>
  <c r="AO103" i="1"/>
  <c r="AO106" i="1"/>
  <c r="AO101" i="1"/>
  <c r="AO98" i="1"/>
  <c r="AO100" i="1"/>
  <c r="AO97" i="1"/>
  <c r="AO95" i="1"/>
  <c r="AO74" i="1"/>
  <c r="AO76" i="1"/>
  <c r="AO80" i="1"/>
  <c r="AO81" i="1"/>
  <c r="AO73" i="1"/>
  <c r="AO82" i="1"/>
  <c r="AO79" i="1"/>
  <c r="AO77" i="1"/>
  <c r="AO71" i="1"/>
  <c r="AO94" i="1"/>
  <c r="AO87" i="1"/>
  <c r="AO93" i="1"/>
  <c r="AO86" i="1"/>
  <c r="AO88" i="1"/>
  <c r="AO91" i="1"/>
  <c r="AO92" i="1"/>
  <c r="AO85" i="1"/>
  <c r="AQ83" i="1"/>
  <c r="AQ89" i="1"/>
  <c r="AO63" i="1"/>
  <c r="AO64" i="1"/>
  <c r="AO65" i="1"/>
  <c r="AO68" i="1"/>
  <c r="AO62" i="1"/>
  <c r="AO70" i="1"/>
  <c r="AO61" i="1"/>
  <c r="AO59" i="1"/>
  <c r="AO67" i="1"/>
  <c r="AO69" i="1"/>
  <c r="AA23" i="1"/>
  <c r="O23" i="1"/>
  <c r="Z23" i="1"/>
  <c r="M23" i="1"/>
  <c r="AN23" i="1" s="1"/>
  <c r="AC23" i="1"/>
  <c r="P23" i="1"/>
  <c r="Y23" i="1"/>
  <c r="X23" i="1"/>
  <c r="W23" i="1"/>
  <c r="AJ23" i="1"/>
  <c r="V23" i="1"/>
  <c r="AI23" i="1"/>
  <c r="U23" i="1"/>
  <c r="AH23" i="1"/>
  <c r="AB23" i="1"/>
  <c r="T23" i="1"/>
  <c r="AG23" i="1"/>
  <c r="Q23" i="1"/>
  <c r="AE23" i="1"/>
  <c r="S23" i="1"/>
  <c r="AF23" i="1"/>
  <c r="AD23" i="1"/>
  <c r="R23" i="1"/>
  <c r="AO52" i="1"/>
  <c r="AO53" i="1"/>
  <c r="AO56" i="1"/>
  <c r="AO57" i="1"/>
  <c r="AO50" i="1"/>
  <c r="AO51" i="1"/>
  <c r="AO49" i="1"/>
  <c r="AO47" i="1"/>
  <c r="AO58" i="1"/>
  <c r="AO55" i="1"/>
  <c r="AO41" i="1"/>
  <c r="AO36" i="1"/>
  <c r="AO42" i="1"/>
  <c r="AO39" i="1"/>
  <c r="AO35" i="1"/>
  <c r="AO45" i="1"/>
  <c r="AO40" i="1"/>
  <c r="AO46" i="1"/>
  <c r="AO37" i="1"/>
  <c r="AO43" i="1"/>
  <c r="AP325" i="1"/>
  <c r="K801" i="1"/>
  <c r="L801" i="1"/>
  <c r="AL663" i="1"/>
  <c r="J589" i="4"/>
  <c r="AP333" i="1"/>
  <c r="AO333" i="1"/>
  <c r="AO329" i="1"/>
  <c r="AP335" i="1"/>
  <c r="AO335" i="1"/>
  <c r="AP336" i="1"/>
  <c r="AO336" i="1"/>
  <c r="K34" i="7"/>
  <c r="J34" i="7"/>
  <c r="N34" i="7"/>
  <c r="D34" i="7"/>
  <c r="M34" i="7"/>
  <c r="L34" i="7"/>
  <c r="N877" i="4"/>
  <c r="AN571" i="1" s="1"/>
  <c r="M877" i="4"/>
  <c r="AM571" i="1" s="1"/>
  <c r="M493" i="4"/>
  <c r="AM567" i="1" s="1"/>
  <c r="M781" i="4"/>
  <c r="AM570" i="1" s="1"/>
  <c r="M1069" i="4"/>
  <c r="AM573" i="1" s="1"/>
  <c r="N781" i="4"/>
  <c r="AN570" i="1" s="1"/>
  <c r="N1069" i="4"/>
  <c r="AN573" i="1" s="1"/>
  <c r="M589" i="4"/>
  <c r="AM568" i="1" s="1"/>
  <c r="M397" i="4"/>
  <c r="AM566" i="1" s="1"/>
  <c r="M685" i="4"/>
  <c r="AM569" i="1" s="1"/>
  <c r="M973" i="4"/>
  <c r="AM572" i="1" s="1"/>
  <c r="N397" i="4"/>
  <c r="AN566" i="1" s="1"/>
  <c r="N685" i="4"/>
  <c r="AN569" i="1" s="1"/>
  <c r="N973" i="4"/>
  <c r="AN572" i="1" s="1"/>
  <c r="M301" i="4"/>
  <c r="AM565" i="1" s="1"/>
  <c r="N301" i="4"/>
  <c r="AN565" i="1" s="1"/>
  <c r="N493" i="4"/>
  <c r="AN567" i="1" s="1"/>
  <c r="J301" i="4"/>
  <c r="J397" i="4"/>
  <c r="J493" i="4"/>
  <c r="J685" i="4"/>
  <c r="J1069" i="4"/>
  <c r="J877" i="4"/>
  <c r="J781" i="4"/>
  <c r="J973" i="4"/>
  <c r="AL666" i="1"/>
  <c r="AL679" i="1"/>
  <c r="AL569" i="1"/>
  <c r="AL667" i="1"/>
  <c r="AL576" i="1"/>
  <c r="AL692" i="1"/>
  <c r="AL660" i="1"/>
  <c r="AL665" i="1"/>
  <c r="AL668" i="1"/>
  <c r="AL690" i="1"/>
  <c r="AL695" i="1"/>
  <c r="AL659" i="1"/>
  <c r="AL661" i="1"/>
  <c r="AL662" i="1"/>
  <c r="AL691" i="1"/>
  <c r="AL564" i="1"/>
  <c r="AL664" i="1"/>
  <c r="AL693" i="1"/>
  <c r="AL618" i="1"/>
  <c r="AL621" i="1"/>
  <c r="AL573" i="1"/>
  <c r="AL566" i="1"/>
  <c r="AL694" i="1"/>
  <c r="AL716" i="1"/>
  <c r="AL565" i="1"/>
  <c r="AL568" i="1"/>
  <c r="AL567" i="1"/>
  <c r="AL570" i="1"/>
  <c r="AL546" i="1"/>
  <c r="AL485" i="1"/>
  <c r="AL488" i="1"/>
  <c r="AL479" i="1"/>
  <c r="AL572" i="1"/>
  <c r="AL575" i="1"/>
  <c r="AL571" i="1"/>
  <c r="AL574" i="1"/>
  <c r="AL577" i="1"/>
  <c r="AL617" i="1"/>
  <c r="AL620" i="1"/>
  <c r="AL482" i="1"/>
  <c r="AL589" i="1"/>
  <c r="AL619" i="1"/>
  <c r="AL622" i="1"/>
  <c r="AL478" i="1"/>
  <c r="AL481" i="1"/>
  <c r="AL480" i="1"/>
  <c r="AL483" i="1"/>
  <c r="AL513" i="1"/>
  <c r="AL484" i="1"/>
  <c r="AL487" i="1"/>
  <c r="AL486" i="1"/>
  <c r="AL489" i="1"/>
  <c r="AL512" i="1"/>
  <c r="AL515" i="1"/>
  <c r="AL514" i="1"/>
  <c r="AL547" i="1"/>
  <c r="AO752" i="1"/>
  <c r="AO751" i="1"/>
  <c r="AO748" i="1"/>
  <c r="AO747" i="1"/>
  <c r="AO746" i="1"/>
  <c r="AO745" i="1"/>
  <c r="AO744" i="1"/>
  <c r="AO743" i="1"/>
  <c r="AO742" i="1"/>
  <c r="AO741" i="1"/>
  <c r="AO740" i="1"/>
  <c r="AO739" i="1"/>
  <c r="AO738" i="1"/>
  <c r="AP738" i="1" s="1"/>
  <c r="AO737" i="1"/>
  <c r="AP737" i="1" s="1"/>
  <c r="AO736" i="1"/>
  <c r="AP736" i="1" s="1"/>
  <c r="AO735" i="1"/>
  <c r="AP735" i="1" s="1"/>
  <c r="AO734" i="1"/>
  <c r="AP734" i="1" s="1"/>
  <c r="AO733" i="1"/>
  <c r="AP733" i="1" s="1"/>
  <c r="AO732" i="1"/>
  <c r="AP732" i="1" s="1"/>
  <c r="AO731" i="1"/>
  <c r="AO753" i="1"/>
  <c r="AO754" i="1"/>
  <c r="AO199" i="1" l="1"/>
  <c r="AL326" i="1"/>
  <c r="F326" i="1"/>
  <c r="AO201" i="1"/>
  <c r="AT566" i="1"/>
  <c r="AT565" i="1"/>
  <c r="O109" i="4"/>
  <c r="M114" i="4"/>
  <c r="N114" i="4"/>
  <c r="M109" i="4"/>
  <c r="AM563" i="1" s="1"/>
  <c r="AO198" i="1"/>
  <c r="AQ200" i="1"/>
  <c r="AO206" i="1"/>
  <c r="AP221" i="1"/>
  <c r="AO221" i="1"/>
  <c r="AP211" i="1"/>
  <c r="AO211" i="1"/>
  <c r="AP210" i="1"/>
  <c r="AO210" i="1"/>
  <c r="AO220" i="1"/>
  <c r="AP220" i="1"/>
  <c r="AQ204" i="1"/>
  <c r="AP207" i="1"/>
  <c r="AO207" i="1"/>
  <c r="AP205" i="1"/>
  <c r="AO205" i="1"/>
  <c r="AP209" i="1"/>
  <c r="AO209" i="1"/>
  <c r="AP208" i="1"/>
  <c r="AO208" i="1"/>
  <c r="AO325" i="1"/>
  <c r="AP329" i="1"/>
  <c r="AO755" i="1"/>
  <c r="M801" i="1"/>
  <c r="C44" i="45" s="1"/>
  <c r="G34" i="7"/>
  <c r="H34" i="7"/>
  <c r="C34" i="7"/>
  <c r="AO331" i="1"/>
  <c r="AP331" i="1"/>
  <c r="AP330" i="1"/>
  <c r="AO330" i="1"/>
  <c r="I34" i="7"/>
  <c r="E34" i="7"/>
  <c r="N626" i="1"/>
  <c r="N627" i="1"/>
  <c r="N648" i="1"/>
  <c r="N649" i="1"/>
  <c r="AK717" i="1"/>
  <c r="AK718" i="1"/>
  <c r="AK719" i="1"/>
  <c r="AK720" i="1"/>
  <c r="AK623" i="1"/>
  <c r="AK624" i="1"/>
  <c r="AK625" i="1"/>
  <c r="AK626" i="1"/>
  <c r="AK627" i="1"/>
  <c r="AK648" i="1"/>
  <c r="AK649" i="1"/>
  <c r="AK650" i="1"/>
  <c r="AK477" i="1"/>
  <c r="AK548" i="1"/>
  <c r="AK549" i="1"/>
  <c r="AK550" i="1"/>
  <c r="AK551" i="1"/>
  <c r="AK552" i="1"/>
  <c r="AK553" i="1"/>
  <c r="AK554" i="1"/>
  <c r="AK555" i="1"/>
  <c r="AK476" i="1"/>
  <c r="AK563" i="1"/>
  <c r="AK658" i="1"/>
  <c r="I4" i="4"/>
  <c r="H4" i="3"/>
  <c r="N205" i="4" l="1"/>
  <c r="P114" i="4"/>
  <c r="P205" i="4" s="1"/>
  <c r="M205" i="4"/>
  <c r="AM564" i="1" s="1"/>
  <c r="O114" i="4"/>
  <c r="O205" i="4" s="1"/>
  <c r="AB24" i="1"/>
  <c r="P24" i="1"/>
  <c r="AA24" i="1"/>
  <c r="O24" i="1"/>
  <c r="AD24" i="1"/>
  <c r="AC24" i="1"/>
  <c r="Q24" i="1"/>
  <c r="Z24" i="1"/>
  <c r="M24" i="1"/>
  <c r="Y24" i="1"/>
  <c r="L24" i="1"/>
  <c r="AM24" i="1" s="1"/>
  <c r="AP24" i="1" s="1"/>
  <c r="AJ24" i="1"/>
  <c r="X24" i="1"/>
  <c r="R24" i="1"/>
  <c r="AI24" i="1"/>
  <c r="W24" i="1"/>
  <c r="AH24" i="1"/>
  <c r="V24" i="1"/>
  <c r="AG24" i="1"/>
  <c r="U24" i="1"/>
  <c r="AF24" i="1"/>
  <c r="T24" i="1"/>
  <c r="AE24" i="1"/>
  <c r="S24" i="1"/>
  <c r="Z27" i="1"/>
  <c r="M27" i="1"/>
  <c r="AN27" i="1" s="1"/>
  <c r="L27" i="1"/>
  <c r="W26" i="1"/>
  <c r="AJ26" i="1"/>
  <c r="V26" i="1"/>
  <c r="AI26" i="1"/>
  <c r="L26" i="1"/>
  <c r="X26" i="1"/>
  <c r="U26" i="1"/>
  <c r="AH26" i="1"/>
  <c r="T26" i="1"/>
  <c r="AG26" i="1"/>
  <c r="AE26" i="1"/>
  <c r="S26" i="1"/>
  <c r="AF26" i="1"/>
  <c r="AD26" i="1"/>
  <c r="R26" i="1"/>
  <c r="AC26" i="1"/>
  <c r="Q26" i="1"/>
  <c r="AB26" i="1"/>
  <c r="P26" i="1"/>
  <c r="Y26" i="1"/>
  <c r="AA26" i="1"/>
  <c r="O26" i="1"/>
  <c r="Z26" i="1"/>
  <c r="M26" i="1"/>
  <c r="AJ28" i="1"/>
  <c r="L28" i="1"/>
  <c r="M28" i="1"/>
  <c r="AD31" i="1"/>
  <c r="M31" i="1"/>
  <c r="L31" i="1"/>
  <c r="AF30" i="1"/>
  <c r="M30" i="1"/>
  <c r="AN30" i="1" s="1"/>
  <c r="L30" i="1"/>
  <c r="Z33" i="1"/>
  <c r="M33" i="1"/>
  <c r="L33" i="1"/>
  <c r="AJ34" i="1"/>
  <c r="L34" i="1"/>
  <c r="M34" i="1"/>
  <c r="AN34" i="1" s="1"/>
  <c r="AG25" i="1"/>
  <c r="U25" i="1"/>
  <c r="AF25" i="1"/>
  <c r="T25" i="1"/>
  <c r="AE25" i="1"/>
  <c r="S25" i="1"/>
  <c r="AD25" i="1"/>
  <c r="R25" i="1"/>
  <c r="AC25" i="1"/>
  <c r="Q25" i="1"/>
  <c r="W25" i="1"/>
  <c r="AH25" i="1"/>
  <c r="AB25" i="1"/>
  <c r="P25" i="1"/>
  <c r="AA25" i="1"/>
  <c r="O25" i="1"/>
  <c r="AI25" i="1"/>
  <c r="Z25" i="1"/>
  <c r="M25" i="1"/>
  <c r="AN25" i="1" s="1"/>
  <c r="V25" i="1"/>
  <c r="Y25" i="1"/>
  <c r="L25" i="1"/>
  <c r="AJ25" i="1"/>
  <c r="X25" i="1"/>
  <c r="AB32" i="1"/>
  <c r="M32" i="1"/>
  <c r="L32" i="1"/>
  <c r="AQ179" i="1"/>
  <c r="AF33" i="1"/>
  <c r="V33" i="1"/>
  <c r="AH33" i="1"/>
  <c r="AC31" i="1"/>
  <c r="S31" i="1"/>
  <c r="AA32" i="1"/>
  <c r="AJ30" i="1"/>
  <c r="AA27" i="1"/>
  <c r="AG27" i="1"/>
  <c r="AD27" i="1"/>
  <c r="S33" i="1"/>
  <c r="R27" i="1"/>
  <c r="Y33" i="1"/>
  <c r="AA33" i="1"/>
  <c r="O32" i="1"/>
  <c r="Q32" i="1"/>
  <c r="AC33" i="1"/>
  <c r="AC32" i="1"/>
  <c r="O30" i="1"/>
  <c r="O27" i="1"/>
  <c r="X30" i="1"/>
  <c r="Q33" i="1"/>
  <c r="Y34" i="1"/>
  <c r="Y27" i="1"/>
  <c r="T33" i="1"/>
  <c r="U33" i="1"/>
  <c r="S27" i="1"/>
  <c r="AH27" i="1"/>
  <c r="Y30" i="1"/>
  <c r="AE31" i="1"/>
  <c r="R33" i="1"/>
  <c r="AG33" i="1"/>
  <c r="T27" i="1"/>
  <c r="AA30" i="1"/>
  <c r="AH31" i="1"/>
  <c r="U27" i="1"/>
  <c r="AE30" i="1"/>
  <c r="V27" i="1"/>
  <c r="AG30" i="1"/>
  <c r="AB27" i="1"/>
  <c r="AC27" i="1"/>
  <c r="Q31" i="1"/>
  <c r="AB33" i="1"/>
  <c r="P27" i="1"/>
  <c r="AE27" i="1"/>
  <c r="S30" i="1"/>
  <c r="V31" i="1"/>
  <c r="O33" i="1"/>
  <c r="AD33" i="1"/>
  <c r="Q27" i="1"/>
  <c r="AF27" i="1"/>
  <c r="U30" i="1"/>
  <c r="Y31" i="1"/>
  <c r="P33" i="1"/>
  <c r="AE33" i="1"/>
  <c r="Z28" i="1"/>
  <c r="V30" i="1"/>
  <c r="AH30" i="1"/>
  <c r="T31" i="1"/>
  <c r="AF31" i="1"/>
  <c r="R32" i="1"/>
  <c r="AD32" i="1"/>
  <c r="Z34" i="1"/>
  <c r="Y28" i="1"/>
  <c r="O28" i="1"/>
  <c r="AA28" i="1"/>
  <c r="W30" i="1"/>
  <c r="AI30" i="1"/>
  <c r="U31" i="1"/>
  <c r="AG31" i="1"/>
  <c r="S32" i="1"/>
  <c r="AE32" i="1"/>
  <c r="O34" i="1"/>
  <c r="AA34" i="1"/>
  <c r="AQ23" i="1"/>
  <c r="P28" i="1"/>
  <c r="AB28" i="1"/>
  <c r="T32" i="1"/>
  <c r="AF32" i="1"/>
  <c r="P34" i="1"/>
  <c r="AB34" i="1"/>
  <c r="Q28" i="1"/>
  <c r="AC28" i="1"/>
  <c r="W31" i="1"/>
  <c r="AI31" i="1"/>
  <c r="U32" i="1"/>
  <c r="AG32" i="1"/>
  <c r="Q34" i="1"/>
  <c r="AC34" i="1"/>
  <c r="R28" i="1"/>
  <c r="AD28" i="1"/>
  <c r="Z30" i="1"/>
  <c r="X31" i="1"/>
  <c r="AJ31" i="1"/>
  <c r="V32" i="1"/>
  <c r="AH32" i="1"/>
  <c r="R34" i="1"/>
  <c r="AD34" i="1"/>
  <c r="S28" i="1"/>
  <c r="W32" i="1"/>
  <c r="AI32" i="1"/>
  <c r="S34" i="1"/>
  <c r="T28" i="1"/>
  <c r="AF28" i="1"/>
  <c r="P30" i="1"/>
  <c r="AB30" i="1"/>
  <c r="Z31" i="1"/>
  <c r="X32" i="1"/>
  <c r="AJ32" i="1"/>
  <c r="T34" i="1"/>
  <c r="AF34" i="1"/>
  <c r="AE28" i="1"/>
  <c r="W27" i="1"/>
  <c r="AI27" i="1"/>
  <c r="U28" i="1"/>
  <c r="AG28" i="1"/>
  <c r="Q30" i="1"/>
  <c r="AC30" i="1"/>
  <c r="O31" i="1"/>
  <c r="AA31" i="1"/>
  <c r="Y32" i="1"/>
  <c r="W33" i="1"/>
  <c r="AI33" i="1"/>
  <c r="U34" i="1"/>
  <c r="AG34" i="1"/>
  <c r="AE34" i="1"/>
  <c r="X27" i="1"/>
  <c r="AJ27" i="1"/>
  <c r="V28" i="1"/>
  <c r="AH28" i="1"/>
  <c r="R30" i="1"/>
  <c r="AD30" i="1"/>
  <c r="P31" i="1"/>
  <c r="AB31" i="1"/>
  <c r="Z32" i="1"/>
  <c r="X33" i="1"/>
  <c r="AJ33" i="1"/>
  <c r="V34" i="1"/>
  <c r="AH34" i="1"/>
  <c r="W28" i="1"/>
  <c r="AI28" i="1"/>
  <c r="W34" i="1"/>
  <c r="AI34" i="1"/>
  <c r="X28" i="1"/>
  <c r="T30" i="1"/>
  <c r="R31" i="1"/>
  <c r="P32" i="1"/>
  <c r="X34" i="1"/>
  <c r="AP754" i="1"/>
  <c r="AP753" i="1"/>
  <c r="AP752" i="1"/>
  <c r="AP751" i="1"/>
  <c r="AL626" i="1"/>
  <c r="AL627" i="1"/>
  <c r="AL648" i="1"/>
  <c r="AL649" i="1"/>
  <c r="AL650" i="1"/>
  <c r="AQ25" i="1" l="1"/>
  <c r="AM34" i="1"/>
  <c r="AP34" i="1"/>
  <c r="AM28" i="1"/>
  <c r="AP28" i="1" s="1"/>
  <c r="AM25" i="1"/>
  <c r="AP25" i="1" s="1"/>
  <c r="AN33" i="1"/>
  <c r="AQ33" i="1" s="1"/>
  <c r="AN26" i="1"/>
  <c r="AQ26" i="1" s="1"/>
  <c r="AM30" i="1"/>
  <c r="AP30" i="1" s="1"/>
  <c r="AM27" i="1"/>
  <c r="AP27" i="1" s="1"/>
  <c r="AM33" i="1"/>
  <c r="AP33" i="1" s="1"/>
  <c r="AM32" i="1"/>
  <c r="AP32" i="1" s="1"/>
  <c r="AM31" i="1"/>
  <c r="AP31" i="1" s="1"/>
  <c r="AN32" i="1"/>
  <c r="AQ32" i="1" s="1"/>
  <c r="AN31" i="1"/>
  <c r="AQ31" i="1" s="1"/>
  <c r="AM26" i="1"/>
  <c r="AP26" i="1" s="1"/>
  <c r="AQ30" i="1"/>
  <c r="AN28" i="1"/>
  <c r="AQ28" i="1" s="1"/>
  <c r="AN24" i="1"/>
  <c r="AQ24" i="1" s="1"/>
  <c r="AP179" i="1"/>
  <c r="AO179" i="1"/>
  <c r="AQ469" i="1"/>
  <c r="AQ470" i="1" s="1"/>
  <c r="AP326" i="1"/>
  <c r="AO326" i="1"/>
  <c r="AN469" i="1"/>
  <c r="AM469" i="1"/>
  <c r="J205" i="4"/>
  <c r="AP564" i="1" l="1"/>
  <c r="AR564" i="1"/>
  <c r="AS564" i="1"/>
  <c r="AN564" i="1"/>
  <c r="AQ564" i="1"/>
  <c r="AQ27" i="1"/>
  <c r="AQ34" i="1"/>
  <c r="AP469" i="1"/>
  <c r="AP470" i="1" s="1"/>
  <c r="AO469" i="1"/>
  <c r="AS790" i="1"/>
  <c r="L806" i="1" s="1"/>
  <c r="AR790" i="1"/>
  <c r="K806" i="1" s="1"/>
  <c r="AP789" i="1"/>
  <c r="AP782" i="1"/>
  <c r="AP783" i="1"/>
  <c r="AP784" i="1"/>
  <c r="AP785" i="1"/>
  <c r="AP786" i="1"/>
  <c r="AP787" i="1"/>
  <c r="AP788" i="1"/>
  <c r="AP763" i="1"/>
  <c r="AQ762" i="1"/>
  <c r="AP762" i="1"/>
  <c r="N789" i="1"/>
  <c r="N782" i="1"/>
  <c r="N783" i="1"/>
  <c r="N784" i="1"/>
  <c r="N785" i="1"/>
  <c r="N786" i="1"/>
  <c r="N787" i="1"/>
  <c r="N788" i="1"/>
  <c r="N763" i="1"/>
  <c r="N762" i="1"/>
  <c r="AL762" i="1" s="1"/>
  <c r="AS721" i="1"/>
  <c r="L804" i="1" s="1"/>
  <c r="AR721" i="1"/>
  <c r="K804" i="1" s="1"/>
  <c r="AP718" i="1"/>
  <c r="AQ718" i="1"/>
  <c r="AP719" i="1"/>
  <c r="AQ719" i="1"/>
  <c r="AP720" i="1"/>
  <c r="AQ720" i="1"/>
  <c r="N717" i="1"/>
  <c r="N718" i="1"/>
  <c r="N719" i="1"/>
  <c r="N720" i="1"/>
  <c r="N658" i="1"/>
  <c r="AL658" i="1" s="1"/>
  <c r="AQ717" i="1"/>
  <c r="AP717" i="1"/>
  <c r="AQ658" i="1"/>
  <c r="AP658" i="1"/>
  <c r="AP627" i="1"/>
  <c r="AQ627" i="1"/>
  <c r="AP648" i="1"/>
  <c r="AQ648" i="1"/>
  <c r="AP649" i="1"/>
  <c r="AQ649" i="1"/>
  <c r="AP650" i="1"/>
  <c r="AQ650" i="1"/>
  <c r="AQ626" i="1"/>
  <c r="AP626" i="1"/>
  <c r="AQ625" i="1"/>
  <c r="AP625" i="1"/>
  <c r="AQ624" i="1"/>
  <c r="AP624" i="1"/>
  <c r="AQ623" i="1"/>
  <c r="AP623" i="1"/>
  <c r="AQ477" i="1"/>
  <c r="AQ548" i="1"/>
  <c r="AQ549" i="1"/>
  <c r="AQ550" i="1"/>
  <c r="AQ551" i="1"/>
  <c r="AQ552" i="1"/>
  <c r="AQ553" i="1"/>
  <c r="AQ554" i="1"/>
  <c r="AQ555" i="1"/>
  <c r="AQ476" i="1"/>
  <c r="N625" i="1"/>
  <c r="N624" i="1"/>
  <c r="N623" i="1"/>
  <c r="N563" i="1"/>
  <c r="AL563" i="1" s="1"/>
  <c r="AP477" i="1"/>
  <c r="AP548" i="1"/>
  <c r="AP549" i="1"/>
  <c r="AP550" i="1"/>
  <c r="AP551" i="1"/>
  <c r="AP552" i="1"/>
  <c r="AP553" i="1"/>
  <c r="AP554" i="1"/>
  <c r="AP555" i="1"/>
  <c r="AS556" i="1"/>
  <c r="L802" i="1" s="1"/>
  <c r="AR556" i="1"/>
  <c r="K802" i="1" s="1"/>
  <c r="AP476" i="1"/>
  <c r="N477" i="1"/>
  <c r="AL477" i="1" s="1"/>
  <c r="N548" i="1"/>
  <c r="N549" i="1"/>
  <c r="N550" i="1"/>
  <c r="N551" i="1"/>
  <c r="N552" i="1"/>
  <c r="N553" i="1"/>
  <c r="N554" i="1"/>
  <c r="N555" i="1"/>
  <c r="N476" i="1"/>
  <c r="AL476" i="1" s="1"/>
  <c r="AQ185" i="1"/>
  <c r="AP185" i="1"/>
  <c r="AQ184" i="1"/>
  <c r="AP184" i="1"/>
  <c r="AQ183" i="1"/>
  <c r="AP183" i="1"/>
  <c r="AQ182" i="1"/>
  <c r="AQ181" i="1"/>
  <c r="AP181" i="1"/>
  <c r="AQ180" i="1"/>
  <c r="AP180" i="1"/>
  <c r="AQ178" i="1"/>
  <c r="AP178" i="1"/>
  <c r="AQ177" i="1"/>
  <c r="AQ176" i="1"/>
  <c r="AT564" i="1" l="1"/>
  <c r="M806" i="1"/>
  <c r="C49" i="45" s="1"/>
  <c r="M804" i="1"/>
  <c r="C47" i="45" s="1"/>
  <c r="M802" i="1"/>
  <c r="C45" i="45" s="1"/>
  <c r="AM790" i="1"/>
  <c r="C806" i="1" s="1"/>
  <c r="AN790" i="1"/>
  <c r="D806" i="1" s="1"/>
  <c r="AL548" i="1"/>
  <c r="AL549" i="1"/>
  <c r="AL555" i="1"/>
  <c r="AL554" i="1"/>
  <c r="AL551" i="1"/>
  <c r="AL553" i="1"/>
  <c r="AL552" i="1"/>
  <c r="AL550" i="1"/>
  <c r="AL720" i="1"/>
  <c r="AL719" i="1"/>
  <c r="AL718" i="1"/>
  <c r="AQ788" i="1"/>
  <c r="AL788" i="1"/>
  <c r="AQ789" i="1"/>
  <c r="AL789" i="1"/>
  <c r="AL717" i="1"/>
  <c r="AQ787" i="1"/>
  <c r="AL787" i="1"/>
  <c r="AQ786" i="1"/>
  <c r="AL786" i="1"/>
  <c r="AL623" i="1"/>
  <c r="AQ785" i="1"/>
  <c r="AL785" i="1"/>
  <c r="AL624" i="1"/>
  <c r="AQ784" i="1"/>
  <c r="AL784" i="1"/>
  <c r="AQ763" i="1"/>
  <c r="AL763" i="1"/>
  <c r="AL625" i="1"/>
  <c r="AQ783" i="1"/>
  <c r="AL783" i="1"/>
  <c r="AQ782" i="1"/>
  <c r="AL782" i="1"/>
  <c r="AO762" i="1"/>
  <c r="AP177" i="1"/>
  <c r="AN556" i="1"/>
  <c r="D802" i="1" s="1"/>
  <c r="AM556" i="1"/>
  <c r="C802" i="1" s="1"/>
  <c r="AN721" i="1"/>
  <c r="D804" i="1" s="1"/>
  <c r="AO658" i="1"/>
  <c r="AP721" i="1" s="1"/>
  <c r="AM721" i="1"/>
  <c r="C804" i="1" s="1"/>
  <c r="AO476" i="1"/>
  <c r="AO178" i="1"/>
  <c r="AO183" i="1"/>
  <c r="AO181" i="1"/>
  <c r="AO180" i="1"/>
  <c r="AO184" i="1"/>
  <c r="AO185" i="1"/>
  <c r="AS167" i="1"/>
  <c r="AR167" i="1"/>
  <c r="AP722" i="1" l="1"/>
  <c r="F804" i="1"/>
  <c r="K800" i="1"/>
  <c r="L800" i="1"/>
  <c r="AO177" i="1"/>
  <c r="AO182" i="1"/>
  <c r="AP182" i="1"/>
  <c r="AP176" i="1"/>
  <c r="AP790" i="1"/>
  <c r="N26" i="1"/>
  <c r="N32" i="1"/>
  <c r="N27" i="1"/>
  <c r="N25" i="1"/>
  <c r="N31" i="1"/>
  <c r="AO27" i="1"/>
  <c r="AO24" i="1"/>
  <c r="AO30" i="1"/>
  <c r="AO33" i="1"/>
  <c r="AO28" i="1"/>
  <c r="AO34" i="1"/>
  <c r="AO176" i="1"/>
  <c r="N28" i="1"/>
  <c r="N23" i="1"/>
  <c r="N30" i="1"/>
  <c r="N33" i="1"/>
  <c r="N34" i="1"/>
  <c r="N24" i="1"/>
  <c r="E3" i="4"/>
  <c r="E2" i="4"/>
  <c r="E1" i="4"/>
  <c r="F4" i="4"/>
  <c r="E3" i="3"/>
  <c r="E2" i="3"/>
  <c r="E1" i="3"/>
  <c r="AR563" i="1" l="1"/>
  <c r="AR651" i="1" s="1"/>
  <c r="AS563" i="1"/>
  <c r="AQ563" i="1"/>
  <c r="AP563" i="1"/>
  <c r="AP791" i="1"/>
  <c r="F806" i="1"/>
  <c r="M800" i="1"/>
  <c r="C43" i="45" s="1"/>
  <c r="J109" i="4"/>
  <c r="AO25" i="1"/>
  <c r="AO26" i="1"/>
  <c r="AO31" i="1"/>
  <c r="AO32" i="1"/>
  <c r="AP745" i="1"/>
  <c r="AP742" i="1"/>
  <c r="AP743" i="1"/>
  <c r="AP746" i="1"/>
  <c r="AP744" i="1"/>
  <c r="AP748" i="1"/>
  <c r="AP747" i="1"/>
  <c r="AP741" i="1"/>
  <c r="AP740" i="1"/>
  <c r="AP739" i="1"/>
  <c r="AP731" i="1"/>
  <c r="AO23" i="1"/>
  <c r="AO790" i="1"/>
  <c r="E806" i="1" s="1"/>
  <c r="AQ790" i="1"/>
  <c r="G25" i="3"/>
  <c r="F25" i="3"/>
  <c r="E25" i="3"/>
  <c r="D25" i="3"/>
  <c r="D12" i="3" s="1"/>
  <c r="H25" i="3"/>
  <c r="AT563" i="1" l="1"/>
  <c r="AS651" i="1"/>
  <c r="K803" i="1"/>
  <c r="AR793" i="1"/>
  <c r="AQ791" i="1"/>
  <c r="G806" i="1"/>
  <c r="J806" i="1" s="1"/>
  <c r="AP755" i="1"/>
  <c r="AP756" i="1" s="1"/>
  <c r="AQ175" i="1"/>
  <c r="AQ174" i="1"/>
  <c r="E26" i="3"/>
  <c r="E54" i="3" s="1"/>
  <c r="F26" i="3"/>
  <c r="F54" i="3" s="1"/>
  <c r="G26" i="3"/>
  <c r="G54" i="3" s="1"/>
  <c r="H26" i="3"/>
  <c r="H54" i="3" s="1"/>
  <c r="D26" i="3"/>
  <c r="D54" i="3" s="1"/>
  <c r="D3" i="4"/>
  <c r="D2" i="4"/>
  <c r="D1" i="4"/>
  <c r="F4" i="3"/>
  <c r="C3" i="3"/>
  <c r="C2" i="3"/>
  <c r="C1" i="3"/>
  <c r="M16" i="3" l="1"/>
  <c r="G16" i="3"/>
  <c r="H16" i="3"/>
  <c r="F16" i="3"/>
  <c r="E16" i="3"/>
  <c r="D25" i="1" s="1"/>
  <c r="D16" i="3"/>
  <c r="D24" i="1" s="1"/>
  <c r="C16" i="3"/>
  <c r="N16" i="3"/>
  <c r="L16" i="3"/>
  <c r="K16" i="3"/>
  <c r="J16" i="3"/>
  <c r="I16" i="3"/>
  <c r="K807" i="1"/>
  <c r="L803" i="1"/>
  <c r="L807" i="1" s="1"/>
  <c r="AS793" i="1"/>
  <c r="D26" i="1"/>
  <c r="AP174" i="1"/>
  <c r="M803" i="1" l="1"/>
  <c r="AO174" i="1"/>
  <c r="AP175" i="1"/>
  <c r="AO175" i="1"/>
  <c r="E30" i="3"/>
  <c r="D27" i="1"/>
  <c r="G30" i="3"/>
  <c r="D28" i="1"/>
  <c r="H30" i="3"/>
  <c r="D30" i="3"/>
  <c r="F30" i="3"/>
  <c r="AP556" i="1"/>
  <c r="M807" i="1" l="1"/>
  <c r="C35" i="45" s="1"/>
  <c r="C46" i="45"/>
  <c r="AP557" i="1"/>
  <c r="F802" i="1"/>
  <c r="N53" i="3" l="1"/>
  <c r="AK34" i="1" s="1"/>
  <c r="AL34" i="1" s="1"/>
  <c r="M53" i="3"/>
  <c r="AK33" i="1" s="1"/>
  <c r="AL33" i="1" s="1"/>
  <c r="L53" i="3"/>
  <c r="AK32" i="1" s="1"/>
  <c r="AL32" i="1" s="1"/>
  <c r="K53" i="3"/>
  <c r="AK31" i="1" s="1"/>
  <c r="AL31" i="1" s="1"/>
  <c r="J53" i="3"/>
  <c r="AK30" i="1" s="1"/>
  <c r="AL30" i="1" s="1"/>
  <c r="I53" i="3"/>
  <c r="AK29" i="1" s="1"/>
  <c r="H53" i="3"/>
  <c r="G53" i="3"/>
  <c r="F53" i="3"/>
  <c r="E53" i="3"/>
  <c r="D53" i="3"/>
  <c r="C53" i="3"/>
  <c r="N25" i="3"/>
  <c r="M25" i="3"/>
  <c r="L25" i="3"/>
  <c r="K25" i="3"/>
  <c r="J25" i="3"/>
  <c r="I25" i="3"/>
  <c r="C25" i="3"/>
  <c r="D23" i="1" l="1"/>
  <c r="C12" i="3"/>
  <c r="AK28" i="1"/>
  <c r="AL28" i="1" s="1"/>
  <c r="AK25" i="1"/>
  <c r="AL25" i="1" s="1"/>
  <c r="AK24" i="1"/>
  <c r="AL24" i="1" s="1"/>
  <c r="AK27" i="1"/>
  <c r="AL27" i="1" s="1"/>
  <c r="AK23" i="1"/>
  <c r="AL23" i="1" s="1"/>
  <c r="AK26" i="1"/>
  <c r="AL26" i="1" s="1"/>
  <c r="C30" i="3"/>
  <c r="I30" i="3"/>
  <c r="J30" i="3"/>
  <c r="K30" i="3"/>
  <c r="L30" i="3"/>
  <c r="M30" i="3"/>
  <c r="D34" i="1"/>
  <c r="N30" i="3"/>
  <c r="C26" i="3"/>
  <c r="C54" i="3" s="1"/>
  <c r="M26" i="3"/>
  <c r="M54" i="3" s="1"/>
  <c r="K26" i="3"/>
  <c r="K54" i="3" s="1"/>
  <c r="L26" i="3"/>
  <c r="L54" i="3" s="1"/>
  <c r="J26" i="3"/>
  <c r="J54" i="3" s="1"/>
  <c r="N26" i="3"/>
  <c r="N54" i="3" s="1"/>
  <c r="I26" i="3"/>
  <c r="I54" i="3" s="1"/>
  <c r="D30" i="1" l="1"/>
  <c r="D31" i="1"/>
  <c r="D33" i="1"/>
  <c r="D32" i="1"/>
  <c r="AO721" i="1"/>
  <c r="E804" i="1" s="1"/>
  <c r="AQ721" i="1"/>
  <c r="AQ556" i="1"/>
  <c r="AO556" i="1"/>
  <c r="E802" i="1" s="1"/>
  <c r="AQ722" i="1" l="1"/>
  <c r="G804" i="1"/>
  <c r="J804" i="1" s="1"/>
  <c r="AQ557" i="1"/>
  <c r="G802" i="1"/>
  <c r="J802" i="1" s="1"/>
  <c r="N109" i="4"/>
  <c r="AN563" i="1" s="1"/>
  <c r="AQ651" i="1" l="1"/>
  <c r="AN651" i="1"/>
  <c r="D803" i="1" s="1"/>
  <c r="AQ652" i="1" l="1"/>
  <c r="G803" i="1"/>
  <c r="AP651" i="1"/>
  <c r="AP652" i="1" l="1"/>
  <c r="F803" i="1"/>
  <c r="J803" i="1" s="1"/>
  <c r="AN318" i="1"/>
  <c r="D801" i="1" s="1"/>
  <c r="AQ318" i="1"/>
  <c r="G801" i="1" l="1"/>
  <c r="AQ319" i="1"/>
  <c r="AM318" i="1"/>
  <c r="C801" i="1" s="1"/>
  <c r="AP318" i="1" l="1"/>
  <c r="AO318" i="1"/>
  <c r="F34" i="7"/>
  <c r="F801" i="1" l="1"/>
  <c r="E801" i="1"/>
  <c r="AP319" i="1"/>
  <c r="J801" i="1" l="1"/>
  <c r="M29" i="1" l="1"/>
  <c r="AN29" i="1" s="1"/>
  <c r="AN167" i="1" s="1"/>
  <c r="D800" i="1" s="1"/>
  <c r="D807" i="1" s="1"/>
  <c r="L29" i="1"/>
  <c r="Q29" i="1"/>
  <c r="W29" i="1"/>
  <c r="AF29" i="1"/>
  <c r="AG29" i="1"/>
  <c r="R29" i="1"/>
  <c r="O29" i="1"/>
  <c r="AJ29" i="1"/>
  <c r="V29" i="1"/>
  <c r="AD29" i="1"/>
  <c r="AH29" i="1"/>
  <c r="AI29" i="1"/>
  <c r="Y29" i="1"/>
  <c r="S29" i="1"/>
  <c r="AC29" i="1"/>
  <c r="U29" i="1"/>
  <c r="X29" i="1"/>
  <c r="AB29" i="1"/>
  <c r="T29" i="1"/>
  <c r="Z29" i="1"/>
  <c r="P29" i="1"/>
  <c r="AE29" i="1"/>
  <c r="AA29" i="1"/>
  <c r="D29" i="1"/>
  <c r="N29" i="1" l="1"/>
  <c r="AL29" i="1" s="1"/>
  <c r="AQ29" i="1"/>
  <c r="AQ167" i="1" s="1"/>
  <c r="AP29" i="1"/>
  <c r="AP167" i="1" s="1"/>
  <c r="AM29" i="1"/>
  <c r="AM167" i="1" l="1"/>
  <c r="C800" i="1" s="1"/>
  <c r="AO29" i="1"/>
  <c r="AO167" i="1" s="1"/>
  <c r="AP168" i="1"/>
  <c r="F800" i="1"/>
  <c r="AQ168" i="1"/>
  <c r="AQ793" i="1"/>
  <c r="G800" i="1"/>
  <c r="G807" i="1" s="1"/>
  <c r="J800" i="1" l="1"/>
  <c r="AO728" i="1"/>
  <c r="E800" i="1"/>
  <c r="AP728" i="1" l="1"/>
  <c r="C805" i="1"/>
  <c r="F805" i="1" l="1"/>
  <c r="AP793" i="1"/>
  <c r="E805" i="1"/>
  <c r="J805" i="1" l="1"/>
  <c r="J807" i="1" s="1"/>
  <c r="J809" i="1" s="1"/>
  <c r="F807" i="1"/>
  <c r="C34" i="45" l="1"/>
  <c r="C37" i="45" s="1"/>
  <c r="AM651" i="1"/>
  <c r="C803" i="1" s="1"/>
  <c r="C807" i="1" s="1"/>
  <c r="J563" i="1"/>
  <c r="AO563" i="1"/>
  <c r="J564" i="1"/>
  <c r="AO564" i="1"/>
  <c r="J566" i="1"/>
  <c r="AO566" i="1"/>
  <c r="AO565" i="1"/>
  <c r="J565" i="1"/>
  <c r="J572" i="1"/>
  <c r="AO572" i="1"/>
  <c r="J569" i="1"/>
  <c r="AO569" i="1"/>
  <c r="AO571" i="1"/>
  <c r="J571" i="1"/>
  <c r="AO567" i="1"/>
  <c r="J567" i="1"/>
  <c r="J570" i="1"/>
  <c r="AO570" i="1"/>
  <c r="AO568" i="1"/>
  <c r="J568" i="1"/>
  <c r="J573" i="1"/>
  <c r="AO573" i="1"/>
  <c r="AO651" i="1" l="1"/>
  <c r="E803" i="1" s="1"/>
  <c r="E807" i="1" s="1"/>
  <c r="C33" i="45" s="1"/>
  <c r="AO793" i="1" l="1"/>
</calcChain>
</file>

<file path=xl/sharedStrings.xml><?xml version="1.0" encoding="utf-8"?>
<sst xmlns="http://schemas.openxmlformats.org/spreadsheetml/2006/main" count="3535" uniqueCount="411">
  <si>
    <r>
      <rPr>
        <b/>
        <sz val="22"/>
        <color theme="1"/>
        <rFont val="Segoe UI Emoji"/>
        <family val="2"/>
      </rPr>
      <t>⚠</t>
    </r>
    <r>
      <rPr>
        <b/>
        <i/>
        <sz val="12"/>
        <color theme="1"/>
        <rFont val="Calibri"/>
        <family val="2"/>
        <scheme val="minor"/>
      </rPr>
      <t xml:space="preserve">  Les cellules à compléter ont un fond jaune pâle.</t>
    </r>
  </si>
  <si>
    <t>Une question sur l'utilisation du fichier ?</t>
  </si>
  <si>
    <t>christine.parent@spw.wallonie.be</t>
  </si>
  <si>
    <t>Gestion des onglets:</t>
  </si>
  <si>
    <t>12 fiches individuelles sont pré-créées pour les salariés, consultants avec prestations récurrentes et consultants avec prestations spécifiques. Affichez les onglets nécessaires à votre dossier (clic droit dans la barre des onglets / Afficher / choisir les onglets que vous souhaitez afficher)</t>
  </si>
  <si>
    <t>Pour tous les onglets, les lignes et les colonnes peuvent être affichées ou masquées afin de faciliter la vue d'ensemble.</t>
  </si>
  <si>
    <t>Ci-dessous les questions et erreurs les plus fréquentes soulevées lors des analyses.</t>
  </si>
  <si>
    <t>1B Tableau financier</t>
  </si>
  <si>
    <r>
      <t xml:space="preserve">A. Frais de personnel = frais de personnel sous contrat "salarié" </t>
    </r>
    <r>
      <rPr>
        <sz val="12"/>
        <color theme="1"/>
        <rFont val="Calibri"/>
        <family val="2"/>
        <scheme val="minor"/>
      </rPr>
      <t>(détailler les prestations au tableau 1C Time sheet salarie)</t>
    </r>
  </si>
  <si>
    <r>
      <t xml:space="preserve">Il est nécessaire de </t>
    </r>
    <r>
      <rPr>
        <b/>
        <sz val="10"/>
        <color rgb="FFFF0000"/>
        <rFont val="Calibri"/>
        <family val="2"/>
        <scheme val="minor"/>
      </rPr>
      <t>compléter d'abord les onglets 1C Time sheet salarie</t>
    </r>
    <r>
      <rPr>
        <sz val="10"/>
        <color theme="1"/>
        <rFont val="Calibri"/>
        <family val="2"/>
        <scheme val="minor"/>
      </rPr>
      <t xml:space="preserve"> et ensuite l'onglet 1B Tableau financier.</t>
    </r>
  </si>
  <si>
    <t>Le nombre d'années d'ancienneté et d'expertise est un chiffre entier déterminé sur base de pièces justificatives (CV, contrats, ...).</t>
  </si>
  <si>
    <t>Les bonus ne sont pas admissibles.</t>
  </si>
  <si>
    <t>Les lignes peuvent être affichées ou masquées. 5 intervenants sont affichés par défaut. Pour en afficher plus, sélectionner les lignes avant et après les lignes à afficher (exemple: 82 et 167), cliquer avec le bouton droit de la souris, Afficher.</t>
  </si>
  <si>
    <r>
      <t xml:space="preserve">B. Frais de sous-traitance - prestations récurrentes réalisées par des personnes sous statut indépendant (en personne physique ou en société) </t>
    </r>
    <r>
      <rPr>
        <sz val="12"/>
        <color theme="1"/>
        <rFont val="Calibri"/>
        <family val="2"/>
        <scheme val="minor"/>
      </rPr>
      <t>- (détailler les prestations au tableau 1C Time sheet consultant récur)</t>
    </r>
  </si>
  <si>
    <t xml:space="preserve">Cette rubrique concerne les indépendants sous "contrat d'emploi" </t>
  </si>
  <si>
    <r>
      <t xml:space="preserve">Il est nécessaire de </t>
    </r>
    <r>
      <rPr>
        <b/>
        <sz val="10"/>
        <color rgb="FFFF0000"/>
        <rFont val="Calibri"/>
        <family val="2"/>
        <scheme val="minor"/>
      </rPr>
      <t>compléter d'abord les onglets 1C Time sheet consultant récur</t>
    </r>
    <r>
      <rPr>
        <sz val="10"/>
        <color theme="1"/>
        <rFont val="Calibri"/>
        <family val="2"/>
        <scheme val="minor"/>
      </rPr>
      <t xml:space="preserve"> et ensuite l'onglet 1B Tableau financier.</t>
    </r>
  </si>
  <si>
    <t>Les frais de déplacements et autres refacturations de frais ne sont pas admis.</t>
  </si>
  <si>
    <t>Les lignes peuvent être affichées ou masquées. 5 intervenants sont affichés par défaut. Pour en afficher plus, sélectionner les lignes avant et après les lignes à afficher, cliquer avec le bouton droit de la souris, Afficher.</t>
  </si>
  <si>
    <t>B. Frais de sous-traitance - prestations spécifiques réalisées par des personnes sous statut indépendant (en personne physique ou en société) - (détailler les prestations au tableau 1C Time sheet consultant spéc)</t>
  </si>
  <si>
    <t>Cette rubrique concerne les indépendants effectuant des prestations spécifiques et limitées dans le temps</t>
  </si>
  <si>
    <r>
      <t xml:space="preserve">Il est nécessaire de </t>
    </r>
    <r>
      <rPr>
        <b/>
        <sz val="10"/>
        <color rgb="FFFF0000"/>
        <rFont val="Calibri"/>
        <family val="2"/>
        <scheme val="minor"/>
      </rPr>
      <t>compléter d'abord les onglets 1C Time sheet consultant spéc</t>
    </r>
    <r>
      <rPr>
        <sz val="10"/>
        <color theme="1"/>
        <rFont val="Calibri"/>
        <family val="2"/>
        <scheme val="minor"/>
      </rPr>
      <t xml:space="preserve"> et ensuite l'onglet 1B Tableau financier.</t>
    </r>
  </si>
  <si>
    <t>C. Frais de communication et d'actions</t>
  </si>
  <si>
    <t>Cette rubrique concerne les actions et événements que vous organisez et autour desquels vous communiquez.</t>
  </si>
  <si>
    <t>Les frais de team-building ne sont pas admis</t>
  </si>
  <si>
    <t>Les cadeaux divers ne sont pas admis</t>
  </si>
  <si>
    <r>
      <t xml:space="preserve">D. Frais de missions </t>
    </r>
    <r>
      <rPr>
        <sz val="12"/>
        <color theme="1"/>
        <rFont val="Calibri"/>
        <family val="2"/>
        <scheme val="minor"/>
      </rPr>
      <t>(détailler les frais de déplacement au tableau 1D)</t>
    </r>
  </si>
  <si>
    <t>Cette rubrique concerne les actions et événements auxquels vous participez.</t>
  </si>
  <si>
    <t>Compléter d'abord l'onglet 1D Frais de déplacement</t>
  </si>
  <si>
    <t>E. Petit matériel informatique et de téléphonie</t>
  </si>
  <si>
    <t>Cette rubrique concerne du matériel. Les prestations informatiques sont à reprendre en Rubrique B.</t>
  </si>
  <si>
    <t>F. Frais de fonctionnement</t>
  </si>
  <si>
    <t>Vous ne devez rien compléter ici, les calculs se font automatiquement selon la Rubrique A et les time sheet 1C consultant récur</t>
  </si>
  <si>
    <r>
      <t xml:space="preserve">G. Investissements </t>
    </r>
    <r>
      <rPr>
        <i/>
        <sz val="12"/>
        <color theme="1"/>
        <rFont val="Calibri"/>
        <family val="2"/>
        <scheme val="minor"/>
      </rPr>
      <t xml:space="preserve">[uniquement si cette catégorie de dépenses est prévue par la réglementation ou l’arrêté de subvention pour des biens durables et amortissables d'une valeur supérieure ou égale à 1 000 € hTVA] </t>
    </r>
  </si>
  <si>
    <t>Bénéficiaire :</t>
  </si>
  <si>
    <t>Pôle</t>
  </si>
  <si>
    <t>N° BCE :</t>
  </si>
  <si>
    <t>Lien vers les rubriques</t>
  </si>
  <si>
    <t>Cluster</t>
  </si>
  <si>
    <t>1B - TABLEAU FINANCIER</t>
  </si>
  <si>
    <t>Réf. Dossier (= SUBV 1):</t>
  </si>
  <si>
    <t>Aller à la rubrique A Frais de personnel</t>
  </si>
  <si>
    <t>Incubateur</t>
  </si>
  <si>
    <t>Période DC :</t>
  </si>
  <si>
    <t>du</t>
  </si>
  <si>
    <t>au</t>
  </si>
  <si>
    <t>Aller à la rubrique B prestations récurrentes</t>
  </si>
  <si>
    <t>Numérique</t>
  </si>
  <si>
    <t>Aller à la rubrique B prestations spécifiques</t>
  </si>
  <si>
    <t xml:space="preserve">Avant de compléter le fichier Excel, il est nécessaire de lire attentivement l'annexe 1 "Principes relatifs aux dépenses" jointe à l'arrêté de subvention </t>
  </si>
  <si>
    <t>Aller à la rubrique C Comm' et actions</t>
  </si>
  <si>
    <t xml:space="preserve">Plusieurs cellules comportent une formule. </t>
  </si>
  <si>
    <t>Les cellules à compléter ont un fond jaune pâle.</t>
  </si>
  <si>
    <t>Aller à la rubrique D Frais de déplacement</t>
  </si>
  <si>
    <t>Aller à la rubrique E Petit matériel informatique</t>
  </si>
  <si>
    <t>Aller à la rubrique F Forfaits</t>
  </si>
  <si>
    <t>Aller à la rubrique G Investissements</t>
  </si>
  <si>
    <t>Aller au tableau récapitulatif</t>
  </si>
  <si>
    <t xml:space="preserve">Pour les frais de la catégorie "G. Investissements" [uniquement si cette catégorie de dépenses est prévue par la réglementation ou l’arrêté de subvention pour des biens durables et amortissables d'une valeur supérieure ou égale à 1 000 € hTVA], les pièces justificatives comportent les méthodes de comptabilisation, les factures, les tableaux d’amortissements, les valeurs d’inventaires. Ces biens ne peuvent être revendus/transférés/prêtés sans l'autorisation écrite de l'Administration wallonne en charge du contrôle des dépenses de la subvention.  </t>
  </si>
  <si>
    <r>
      <rPr>
        <b/>
        <i/>
        <sz val="10"/>
        <color theme="1"/>
        <rFont val="Calibri"/>
        <family val="2"/>
        <scheme val="minor"/>
      </rPr>
      <t>Contrôle de cohérence</t>
    </r>
    <r>
      <rPr>
        <i/>
        <sz val="10"/>
        <color theme="1"/>
        <rFont val="Calibri"/>
        <family val="2"/>
        <scheme val="minor"/>
      </rPr>
      <t xml:space="preserve"> -  le taux d'affectation total repris dans la colonne "AJ"doit être 100%</t>
    </r>
  </si>
  <si>
    <t>N°
pièce</t>
  </si>
  <si>
    <t>Date paiement</t>
  </si>
  <si>
    <t xml:space="preserve">NOM prénom du
membre du personnel </t>
  </si>
  <si>
    <t>Nbre années (ancienneté et expertise)</t>
  </si>
  <si>
    <t>Période
concernée
(mois/année)</t>
  </si>
  <si>
    <t>Rémunération
brute</t>
  </si>
  <si>
    <t>Réduction salariale</t>
  </si>
  <si>
    <t>Taux de
chargement</t>
  </si>
  <si>
    <t>Taux d'affectation SUBV 1</t>
  </si>
  <si>
    <t>Taux d'affectation</t>
  </si>
  <si>
    <t>Montant présenté dans la SUBV 1</t>
  </si>
  <si>
    <t>Réservé à l'Administration</t>
  </si>
  <si>
    <t xml:space="preserve">Réponse </t>
  </si>
  <si>
    <t>Montant</t>
  </si>
  <si>
    <t>Motif</t>
  </si>
  <si>
    <t>CAT 1</t>
  </si>
  <si>
    <t>CAT 2</t>
  </si>
  <si>
    <t>Total SUBV 1</t>
  </si>
  <si>
    <t>SUBV 2</t>
  </si>
  <si>
    <t>SUBV 3</t>
  </si>
  <si>
    <t>SUBV 4</t>
  </si>
  <si>
    <t>SUBV 5</t>
  </si>
  <si>
    <t>SUBV 6</t>
  </si>
  <si>
    <t>SUBV 7</t>
  </si>
  <si>
    <t>SUBV 8</t>
  </si>
  <si>
    <t>SUBV 9</t>
  </si>
  <si>
    <t>SUBV 10</t>
  </si>
  <si>
    <t>SUBV 11</t>
  </si>
  <si>
    <t>SUBV 12</t>
  </si>
  <si>
    <t>SUBV 13</t>
  </si>
  <si>
    <t>SUBV 14</t>
  </si>
  <si>
    <t>SUBV 15</t>
  </si>
  <si>
    <t>SUBV 16</t>
  </si>
  <si>
    <t>SUBV 17</t>
  </si>
  <si>
    <t>SUBV 18</t>
  </si>
  <si>
    <t>SUBV 19</t>
  </si>
  <si>
    <t>SUBV 20</t>
  </si>
  <si>
    <t>SUBV 21</t>
  </si>
  <si>
    <t>SUBV 22</t>
  </si>
  <si>
    <t xml:space="preserve"> Fin. Privé</t>
  </si>
  <si>
    <t>Autres subventions</t>
  </si>
  <si>
    <t>Total</t>
  </si>
  <si>
    <t>Admissible
CAT 1</t>
  </si>
  <si>
    <t>Admissible
CAT 2</t>
  </si>
  <si>
    <t>Non admis
CAT 1</t>
  </si>
  <si>
    <t>Non admis
CAT 2</t>
  </si>
  <si>
    <t xml:space="preserve">SOUS-TOTAL - A. Frais de personnel </t>
  </si>
  <si>
    <t>contrôle cohérence</t>
  </si>
  <si>
    <t xml:space="preserve">Dénomination fournisseur 
[ + NOM Prénom du personnel externe]
</t>
  </si>
  <si>
    <t>Montant de la facture</t>
  </si>
  <si>
    <t>Réponse</t>
  </si>
  <si>
    <t>hors TVA</t>
  </si>
  <si>
    <t>TVA comprise</t>
  </si>
  <si>
    <t xml:space="preserve">SOUS-TOTAL - B. Frais de sous-traitance - indépendants - prestations récurrentes </t>
  </si>
  <si>
    <t>SOUS-TOTAL - B. Frais de sous-traitance - prestations spécifiques</t>
  </si>
  <si>
    <t>Fournisseur</t>
  </si>
  <si>
    <t>Nature de la dépense</t>
  </si>
  <si>
    <t>SOUS-TOTAL - C. Frais de communication et d'actions</t>
  </si>
  <si>
    <t>Nature de la dépense + Personne concernée</t>
  </si>
  <si>
    <t>SOUS-TOTAL - D. Frais de missions</t>
  </si>
  <si>
    <t>Total SUBV 2</t>
  </si>
  <si>
    <t>Total SUBV 3</t>
  </si>
  <si>
    <t>Total SUBV 4</t>
  </si>
  <si>
    <t>Total SUBV 5</t>
  </si>
  <si>
    <t>Total SUBV 6</t>
  </si>
  <si>
    <t>Total SUBV 7</t>
  </si>
  <si>
    <t>Total SUBV 8</t>
  </si>
  <si>
    <t>Total SUBV 9</t>
  </si>
  <si>
    <t>Total SUBV 10</t>
  </si>
  <si>
    <t>Total SUBV 11</t>
  </si>
  <si>
    <t>Total SUBV 12</t>
  </si>
  <si>
    <t>Total SUBV 13</t>
  </si>
  <si>
    <t>Total SUBV 14</t>
  </si>
  <si>
    <t>Total SUBV 15</t>
  </si>
  <si>
    <t>Total SUBV 16</t>
  </si>
  <si>
    <t>Total SUBV 17</t>
  </si>
  <si>
    <t>Total SUBV 18</t>
  </si>
  <si>
    <t>Total SUBV 19</t>
  </si>
  <si>
    <t>Total SUBV 20</t>
  </si>
  <si>
    <t>Total SUBV 21</t>
  </si>
  <si>
    <t>Total SUBV 22</t>
  </si>
  <si>
    <t>SOUS-TOTAL - E. Petit matériel informatique et de téléphonie</t>
  </si>
  <si>
    <t>Type de forfait pour les frais de fonctionnement</t>
  </si>
  <si>
    <t>FORFAIT 1</t>
  </si>
  <si>
    <t xml:space="preserve">Admissible
</t>
  </si>
  <si>
    <t>Non admis</t>
  </si>
  <si>
    <r>
      <rPr>
        <b/>
        <sz val="10"/>
        <color theme="1"/>
        <rFont val="Calibri"/>
        <family val="2"/>
        <scheme val="minor"/>
      </rPr>
      <t>FORFAIT 1</t>
    </r>
    <r>
      <rPr>
        <sz val="10"/>
        <color theme="1"/>
        <rFont val="Calibri"/>
        <family val="2"/>
        <scheme val="minor"/>
      </rPr>
      <t xml:space="preserve">
</t>
    </r>
    <r>
      <rPr>
        <i/>
        <sz val="10"/>
        <color theme="1"/>
        <rFont val="Calibri"/>
        <family val="2"/>
        <scheme val="minor"/>
      </rPr>
      <t xml:space="preserve"> [= pour personnes sous la catégorie A. Frais de personnel = frais de personnel sous contrat "salarié"]</t>
    </r>
  </si>
  <si>
    <t>Rubrique A x 15 % --&gt;</t>
  </si>
  <si>
    <t>Période concernée
(mois/année)</t>
  </si>
  <si>
    <t>Nbre journées
prestées et facturées 
sous B-1°-PR-Management</t>
  </si>
  <si>
    <t>Nbre journées prestées pour le projet et respectant conditions du forfait 2</t>
  </si>
  <si>
    <t xml:space="preserve">Montant du FORFAIT 2
(en € par journée)
</t>
  </si>
  <si>
    <r>
      <rPr>
        <b/>
        <sz val="10"/>
        <color theme="1"/>
        <rFont val="Calibri"/>
        <family val="2"/>
        <scheme val="minor"/>
      </rPr>
      <t xml:space="preserve">FORFAIT 2 </t>
    </r>
    <r>
      <rPr>
        <sz val="10"/>
        <color theme="1"/>
        <rFont val="Calibri"/>
        <family val="2"/>
        <scheme val="minor"/>
      </rPr>
      <t xml:space="preserve"> [= pour personnes sous la catégorie B. Sous-traitance - forfait par journée complète de prestations</t>
    </r>
    <r>
      <rPr>
        <u/>
        <sz val="10"/>
        <color theme="1"/>
        <rFont val="Calibri"/>
        <family val="2"/>
        <scheme val="minor"/>
      </rPr>
      <t xml:space="preserve"> récurrentes</t>
    </r>
    <r>
      <rPr>
        <sz val="10"/>
        <color theme="1"/>
        <rFont val="Calibri"/>
        <family val="2"/>
        <scheme val="minor"/>
      </rPr>
      <t xml:space="preserve"> telle que définie sous B dans l'Annexe 1 - Principes des dépenses, à condition que lesdites prestations soient effectuées sur le site du bénéficiaire de la subvention et à condition que les frais de fonctionnement soient entièrement à charge du bénéficiaire]</t>
    </r>
  </si>
  <si>
    <t xml:space="preserve">Non admis
</t>
  </si>
  <si>
    <t>SOUS-TOTAL - F. Frais de fonctionnement</t>
  </si>
  <si>
    <t>SOUS-TOTAL - G. Investissements</t>
  </si>
  <si>
    <t>TOTAL GÉNÉRAL</t>
  </si>
  <si>
    <t>Tableau récapitulatif</t>
  </si>
  <si>
    <t>Total présenté</t>
  </si>
  <si>
    <t>Total Admissible</t>
  </si>
  <si>
    <t>Total refusé</t>
  </si>
  <si>
    <t>A. Frais de personnel</t>
  </si>
  <si>
    <t>B. Honoraires</t>
  </si>
  <si>
    <t xml:space="preserve">C. Frais d'action </t>
  </si>
  <si>
    <t>D. Frais de mission</t>
  </si>
  <si>
    <t>E. Frais informatiques</t>
  </si>
  <si>
    <t>F. Forfait fonctionnement</t>
  </si>
  <si>
    <t>G. Investissements</t>
  </si>
  <si>
    <t>Montant à liquider:</t>
  </si>
  <si>
    <t>1C - TIME SHEET salariés</t>
  </si>
  <si>
    <r>
      <t xml:space="preserve">Veuillez encoder les informations du </t>
    </r>
    <r>
      <rPr>
        <b/>
        <i/>
        <sz val="11"/>
        <color theme="1"/>
        <rFont val="Calibri"/>
        <family val="2"/>
        <scheme val="minor"/>
      </rPr>
      <t>Chef de projet</t>
    </r>
    <r>
      <rPr>
        <i/>
        <sz val="11"/>
        <color theme="1"/>
        <rFont val="Calibri"/>
        <family val="2"/>
        <scheme val="minor"/>
      </rPr>
      <t xml:space="preserve"> dans les cellules relatives à l'</t>
    </r>
    <r>
      <rPr>
        <b/>
        <i/>
        <sz val="11"/>
        <color theme="1"/>
        <rFont val="Calibri"/>
        <family val="2"/>
        <scheme val="minor"/>
      </rPr>
      <t>intervenant 1</t>
    </r>
    <r>
      <rPr>
        <i/>
        <sz val="11"/>
        <color theme="1"/>
        <rFont val="Calibri"/>
        <family val="2"/>
        <scheme val="minor"/>
      </rPr>
      <t xml:space="preserve"> et celles des autres personnes dans les cellules relatives aux intervenants 2 et suivants</t>
    </r>
  </si>
  <si>
    <t>Intervenant 1 : 
NOM Prénom</t>
  </si>
  <si>
    <t xml:space="preserve">Fonction : </t>
  </si>
  <si>
    <r>
      <rPr>
        <b/>
        <i/>
        <sz val="10"/>
        <rFont val="Arial"/>
        <family val="2"/>
      </rPr>
      <t>Chef de projet -</t>
    </r>
    <r>
      <rPr>
        <b/>
        <i/>
        <sz val="10"/>
        <color rgb="FF00B050"/>
        <rFont val="Arial"/>
        <family val="2"/>
      </rPr>
      <t xml:space="preserve"> Intitulé de la fonction</t>
    </r>
  </si>
  <si>
    <r>
      <t xml:space="preserve">Taux d'occupation GLOBAL (en % ETP) au sein de la structure </t>
    </r>
    <r>
      <rPr>
        <i/>
        <sz val="10"/>
        <rFont val="Arial"/>
        <family val="2"/>
      </rPr>
      <t>[à préciser mensuellement]</t>
    </r>
    <r>
      <rPr>
        <b/>
        <sz val="10"/>
        <rFont val="Arial"/>
        <family val="2"/>
      </rPr>
      <t xml:space="preserve">
</t>
    </r>
    <r>
      <rPr>
        <i/>
        <sz val="10"/>
        <rFont val="Arial"/>
        <family val="2"/>
      </rPr>
      <t>Par exemple, un contrat à 5/5 = 100% = 40 heures prestées par semaine</t>
    </r>
  </si>
  <si>
    <t>Taux d'affectation du coût des prestations aux actions réalisées dans le cadre de la subvention (= SUBV 1)</t>
  </si>
  <si>
    <r>
      <t>Unité de base = %</t>
    </r>
    <r>
      <rPr>
        <b/>
        <i/>
        <sz val="10"/>
        <rFont val="Arial"/>
        <family val="2"/>
      </rPr>
      <t xml:space="preserve"> </t>
    </r>
  </si>
  <si>
    <t>Intitulé action</t>
  </si>
  <si>
    <t>mois 1</t>
  </si>
  <si>
    <t>mois 2</t>
  </si>
  <si>
    <t>mois 3</t>
  </si>
  <si>
    <t>mois 4</t>
  </si>
  <si>
    <t>mois 5</t>
  </si>
  <si>
    <t>mois 6</t>
  </si>
  <si>
    <t>mois 7</t>
  </si>
  <si>
    <t>mois 8</t>
  </si>
  <si>
    <t>mois 9</t>
  </si>
  <si>
    <t>mois 10</t>
  </si>
  <si>
    <t>mois 11</t>
  </si>
  <si>
    <t>mois 12</t>
  </si>
  <si>
    <t>% ETP presté dans le cadre de la subvention</t>
  </si>
  <si>
    <t>Unité de base = %</t>
  </si>
  <si>
    <t>Informations générales sur les autres financements publics ou privés
(Organisme, Service, référence, nom du projet, durée, gestionnaire du dossier)</t>
  </si>
  <si>
    <t>Subv 2</t>
  </si>
  <si>
    <t>Exemple - Fédéral - SPF YYY - Dossier 3456 - NOM projet - 01/01/2020-30/09/2020 - M. AAAA Bbb</t>
  </si>
  <si>
    <t>Subv 3</t>
  </si>
  <si>
    <t>Exemple - FWB - DG YYY - Dossier T789 - NOM projet - 01/01/2020-30/06/2020 - Mme CCCC Ddd</t>
  </si>
  <si>
    <t>Subv 4</t>
  </si>
  <si>
    <t>Exemple - SPW EER - DPE - Dossier 675432 - NOM projet - 01/10/2019-30/09/2022 - M. EEEE Fff</t>
  </si>
  <si>
    <t>Subv 5</t>
  </si>
  <si>
    <t>Subv 6</t>
  </si>
  <si>
    <t>Subv 7</t>
  </si>
  <si>
    <t>Subv 8</t>
  </si>
  <si>
    <t>Subv 9</t>
  </si>
  <si>
    <t>Subv 10</t>
  </si>
  <si>
    <t>Subv 11</t>
  </si>
  <si>
    <t>Subv 12</t>
  </si>
  <si>
    <t>Subv 13</t>
  </si>
  <si>
    <t>Subv 14</t>
  </si>
  <si>
    <t>Subv 15</t>
  </si>
  <si>
    <t>Subv 16</t>
  </si>
  <si>
    <t>Subv 17</t>
  </si>
  <si>
    <t>Subv 18</t>
  </si>
  <si>
    <t>Subv 19</t>
  </si>
  <si>
    <t>Subv 20</t>
  </si>
  <si>
    <t>Subv 21</t>
  </si>
  <si>
    <t>Subv 22</t>
  </si>
  <si>
    <t>Par exemple - Sponsoring obtenu via l'entreprise ZZZ  - réf. 999888 - NOM du projet - 01/01/2020 au 31/03/2020 - Mme GGGG Hhhhh</t>
  </si>
  <si>
    <t>Taux d'affectation global du coût sur d'autres financements publics ou privés</t>
  </si>
  <si>
    <t>% ETP presté dans le cadre d'autres financements publics ou privés</t>
  </si>
  <si>
    <r>
      <t>Contrôle de cohérence: le taux d'affectation du coût</t>
    </r>
    <r>
      <rPr>
        <sz val="11"/>
        <color theme="1"/>
        <rFont val="Calibri"/>
        <family val="2"/>
        <scheme val="minor"/>
      </rPr>
      <t xml:space="preserve"> </t>
    </r>
    <r>
      <rPr>
        <i/>
        <sz val="11"/>
        <color theme="1"/>
        <rFont val="Calibri"/>
        <family val="2"/>
        <scheme val="minor"/>
      </rPr>
      <t>[pour chaque colonne le total doit être 100%]</t>
    </r>
  </si>
  <si>
    <t xml:space="preserve">Plusieurs cellules comportent une formule </t>
  </si>
  <si>
    <r>
      <t xml:space="preserve">Veuillez encoder les informations du </t>
    </r>
    <r>
      <rPr>
        <b/>
        <i/>
        <sz val="11"/>
        <color theme="1"/>
        <rFont val="Calibri"/>
        <family val="2"/>
        <scheme val="minor"/>
      </rPr>
      <t>Chef de projet</t>
    </r>
    <r>
      <rPr>
        <i/>
        <sz val="11"/>
        <color theme="1"/>
        <rFont val="Calibri"/>
        <family val="2"/>
        <scheme val="minor"/>
      </rPr>
      <t xml:space="preserve"> dans l'onglet 1C TSsalarié1</t>
    </r>
  </si>
  <si>
    <t>Intervenant 2 : 
NOM Prénom</t>
  </si>
  <si>
    <t>Intervenant 3 : 
NOM Prénom</t>
  </si>
  <si>
    <t>Intervenant 4 : 
NOM Prénom</t>
  </si>
  <si>
    <t>Intervenant 5 : 
NOM Prénom</t>
  </si>
  <si>
    <t>Intervenant 6 : 
NOM Prénom</t>
  </si>
  <si>
    <t>Intervenant 7 : 
NOM Prénom</t>
  </si>
  <si>
    <t>Intervenant 8 : 
NOM Prénom</t>
  </si>
  <si>
    <t>Intervenant 9 : 
NOM Prénom</t>
  </si>
  <si>
    <t>Intervenant 10 : 
NOM Prénom</t>
  </si>
  <si>
    <t>Intervenant 11 : 
NOM Prénom</t>
  </si>
  <si>
    <t>Intervenant 12 : 
NOM Prénom</t>
  </si>
  <si>
    <t>récurrentes</t>
  </si>
  <si>
    <t>spécifiques</t>
  </si>
  <si>
    <t>1C - TIME SHEET CONSULTANT prestations récurrentes</t>
  </si>
  <si>
    <r>
      <t xml:space="preserve">Les montants repris au FORFAIT 2 de la catégorie "F. Frais de fonctionnement" de l'onglet 1B Tableau financier sont calculés sur base des données fournies dans cet onglet, le forfait de 40€ est octroyé par journée complète de prestations </t>
    </r>
    <r>
      <rPr>
        <i/>
        <u/>
        <sz val="10"/>
        <color theme="1"/>
        <rFont val="Calibri"/>
        <family val="2"/>
        <scheme val="minor"/>
      </rPr>
      <t>récurrentes</t>
    </r>
    <r>
      <rPr>
        <i/>
        <sz val="10"/>
        <color theme="1"/>
        <rFont val="Calibri"/>
        <family val="2"/>
        <scheme val="minor"/>
      </rPr>
      <t xml:space="preserve"> telle que définie sous B dans l'Annexe 1 - Principes des dépenses, à condition que lesdites prestations soient effectuées sur le site du bénéficiaire de la subvention et à condition que les frais de fonctionnement soient entièrement à charge du bénéficiaire.</t>
    </r>
  </si>
  <si>
    <t>Pour les frais de la catégorie "F. Frais de fonctionnement", pour le FORFAIT 2, le nombre de jounées complètes repris dans la colonne "Nbre journées complètes prestées sur site dans le cadre de la subvention (selon Annexe 1 à l'Arrêté Ministériel)" est explicité sur base de pièces justificatives signées par le bénéficiaire, par le fournisseur et par le prestataire explicitement identifié avec son nom, son prénom et sa fonction.</t>
  </si>
  <si>
    <r>
      <t xml:space="preserve">Veuillez encoder les informations du </t>
    </r>
    <r>
      <rPr>
        <b/>
        <i/>
        <sz val="11"/>
        <color theme="1"/>
        <rFont val="Calibri"/>
        <family val="2"/>
        <scheme val="minor"/>
      </rPr>
      <t>Chef de projet</t>
    </r>
    <r>
      <rPr>
        <i/>
        <sz val="11"/>
        <color theme="1"/>
        <rFont val="Calibri"/>
        <family val="2"/>
        <scheme val="minor"/>
      </rPr>
      <t xml:space="preserve"> dans l'onglet 1C TSrécur1</t>
    </r>
  </si>
  <si>
    <t>Intervenant 1 : 
Fournisseur</t>
  </si>
  <si>
    <t>OUI</t>
  </si>
  <si>
    <t>La facture présentée dans l'onglet 1B Tableau financier sous la rubrique B- Frais de sous-traitance pour prestations récurrentes reprend toutes les prestations de l'intervenant au sein de la structure</t>
  </si>
  <si>
    <t>NOM Prénom</t>
  </si>
  <si>
    <t>NON</t>
  </si>
  <si>
    <r>
      <rPr>
        <b/>
        <i/>
        <sz val="10"/>
        <rFont val="Arial"/>
        <family val="2"/>
      </rPr>
      <t xml:space="preserve">Membre de l'équipe projet </t>
    </r>
    <r>
      <rPr>
        <b/>
        <i/>
        <sz val="10"/>
        <color rgb="FF00B050"/>
        <rFont val="Arial"/>
        <family val="2"/>
      </rPr>
      <t>- Intitulé de la fonction</t>
    </r>
  </si>
  <si>
    <t xml:space="preserve">Statut : </t>
  </si>
  <si>
    <t>Indépendant en personne physique sous BCE n° XXXXX
Société sous BCE n° XXXXX</t>
  </si>
  <si>
    <t xml:space="preserve">Prestations: </t>
  </si>
  <si>
    <t>Prestations liées aux actions réalisées dans le cadre de la subvention (= SUBV 1)</t>
  </si>
  <si>
    <t>Unité de base = journée (= 8h)</t>
  </si>
  <si>
    <t>Nombre de journées prestées dans le cadre de la subvention</t>
  </si>
  <si>
    <r>
      <t>Nbre journées complètes prestées sur site dans le cadre de la subvention</t>
    </r>
    <r>
      <rPr>
        <sz val="10"/>
        <rFont val="Arial"/>
        <family val="2"/>
      </rPr>
      <t xml:space="preserve"> (selon Annexe 1 à l'Arrêté Ministériel)</t>
    </r>
  </si>
  <si>
    <t>Prestations liées à d'autres financements publics ou privés</t>
  </si>
  <si>
    <t>Nombre de journées prestées sur d'autres financements publics ou privés</t>
  </si>
  <si>
    <t>Intervenant 2 : 
Fournisseur</t>
  </si>
  <si>
    <t>Intervenant 3 : 
Fournisseur</t>
  </si>
  <si>
    <t>Intervenant 4 : 
Fournisseur</t>
  </si>
  <si>
    <t>Intervenant 5 : 
Fournisseur</t>
  </si>
  <si>
    <t>Intervenant 6 : 
Fournisseur</t>
  </si>
  <si>
    <t>Intervenant 7 : 
Fournisseur</t>
  </si>
  <si>
    <t>Intervenant 8 : 
Fournisseur</t>
  </si>
  <si>
    <t>Intervenant 9 : 
Fournisseur</t>
  </si>
  <si>
    <t>Intervenant 10 : 
Fournisseur</t>
  </si>
  <si>
    <t>Intervenant 11 : 
Fournisseur</t>
  </si>
  <si>
    <t>Intervenant 12 : 
Fournisseur</t>
  </si>
  <si>
    <t>1C - TIME SHEET CONSULTANT prestations spécifiques</t>
  </si>
  <si>
    <r>
      <t xml:space="preserve">Intervenant 1 : 
</t>
    </r>
    <r>
      <rPr>
        <b/>
        <sz val="8"/>
        <rFont val="Arial"/>
        <family val="2"/>
      </rPr>
      <t>Fournisseur</t>
    </r>
  </si>
  <si>
    <t>La facture présentée dans l'onglet 1B Tableau financier sous la rubrique B- Frais de sous-traitance pour prestations spécifiques reprend toutes les prestations de l'intervenant au sein de la structure</t>
  </si>
  <si>
    <t>Intitulé de la fonction</t>
  </si>
  <si>
    <t>Indépendant en personne physique sous BCE n° XXXXX/Indépendant en société sous BCE n° XXXXX</t>
  </si>
  <si>
    <t>Nombre de jours prestés dans le cadre de la subvention</t>
  </si>
  <si>
    <t>Nombre de jours prestés sur d'autres financements publics ou privés</t>
  </si>
  <si>
    <t>Plusieurs cellules comportent une formule</t>
  </si>
  <si>
    <t>TABLEAU 1D - FRAIS DE DÉPLACEMENT</t>
  </si>
  <si>
    <t xml:space="preserve">du    </t>
  </si>
  <si>
    <r>
      <rPr>
        <b/>
        <sz val="12"/>
        <rFont val="Segoe UI Emoji"/>
        <family val="2"/>
      </rPr>
      <t>⚠</t>
    </r>
    <r>
      <rPr>
        <b/>
        <sz val="10.199999999999999"/>
        <rFont val="Calibri"/>
        <family val="2"/>
      </rPr>
      <t xml:space="preserve"> </t>
    </r>
    <r>
      <rPr>
        <b/>
        <sz val="11"/>
        <rFont val="Tahoma"/>
        <family val="2"/>
      </rPr>
      <t xml:space="preserve">Uniquement </t>
    </r>
    <r>
      <rPr>
        <b/>
        <sz val="16"/>
        <color rgb="FFFF0000"/>
        <rFont val="Tahoma"/>
        <family val="2"/>
      </rPr>
      <t>salariés</t>
    </r>
  </si>
  <si>
    <r>
      <t xml:space="preserve">En fonction de la </t>
    </r>
    <r>
      <rPr>
        <i/>
        <u/>
        <sz val="11"/>
        <rFont val="Calibri"/>
        <family val="2"/>
        <scheme val="minor"/>
      </rPr>
      <t>date</t>
    </r>
    <r>
      <rPr>
        <i/>
        <sz val="11"/>
        <rFont val="Calibri"/>
        <family val="2"/>
        <scheme val="minor"/>
      </rPr>
      <t xml:space="preserve"> du déplacement, il y a lieu d'adapter et de vérifier les formules.
Le tableau avec les indemités kilométriques est disponible sur  </t>
    </r>
  </si>
  <si>
    <t>début</t>
  </si>
  <si>
    <t>fin</t>
  </si>
  <si>
    <t>Indemnité km</t>
  </si>
  <si>
    <t>Indemnité kilométrique (€/km) :</t>
  </si>
  <si>
    <t>Economie.wallonie.be - A33-DC - D.Frais déplacements -Tableau - Indemnité KM</t>
  </si>
  <si>
    <t xml:space="preserve">
</t>
  </si>
  <si>
    <t xml:space="preserve">Par intervenant, les frais de déplacement relatifs à une mission peuvent être globalisés mensuellement sur une note de frais unique, mais le détail doit être justifié ci-dessous. </t>
  </si>
  <si>
    <t>Les intervenants sont repris dans l'ordre des Time-sheets Salariés</t>
  </si>
  <si>
    <t xml:space="preserve">Intervenant 1 : </t>
  </si>
  <si>
    <t>Moyen de
transport</t>
  </si>
  <si>
    <t>Si voiture</t>
  </si>
  <si>
    <t>Autre</t>
  </si>
  <si>
    <t>Catégorie
1 ou 2</t>
  </si>
  <si>
    <t>Montant Catégorie 1</t>
  </si>
  <si>
    <t>Montant Catégorie 2</t>
  </si>
  <si>
    <t>N° pièce
(Tab. 1B)</t>
  </si>
  <si>
    <t>Date du déplacement
(JJ/MM/AAAA)</t>
  </si>
  <si>
    <t>Localité de départ
(CP - COMMUNE)</t>
  </si>
  <si>
    <t>Localité d'arrivée
(CP - COMMUNE)</t>
  </si>
  <si>
    <t>Objet de la mission</t>
  </si>
  <si>
    <t xml:space="preserve">km parcourus
</t>
  </si>
  <si>
    <t>Indemnité (€/km)</t>
  </si>
  <si>
    <t>Montant sur base indemnité /km</t>
  </si>
  <si>
    <t>Frais de parking</t>
  </si>
  <si>
    <t xml:space="preserve">Intervenant 2 : </t>
  </si>
  <si>
    <t>Date
(JJ/MM/AAAA)</t>
  </si>
  <si>
    <t xml:space="preserve">Intervenant 3 : </t>
  </si>
  <si>
    <t xml:space="preserve">Intervenant 4 : </t>
  </si>
  <si>
    <t xml:space="preserve">Intervenant 5 : </t>
  </si>
  <si>
    <t xml:space="preserve">Intervenant 6 : </t>
  </si>
  <si>
    <t xml:space="preserve">Intervenant 7 : </t>
  </si>
  <si>
    <t xml:space="preserve">Intervenant 8 : </t>
  </si>
  <si>
    <t xml:space="preserve">Intervenant 9 : </t>
  </si>
  <si>
    <t xml:space="preserve">Intervenant 10 : </t>
  </si>
  <si>
    <t xml:space="preserve">Intervenant 11 : </t>
  </si>
  <si>
    <t xml:space="preserve">Intervenant 12 : </t>
  </si>
  <si>
    <t>Date de début d'ancienneté :</t>
  </si>
  <si>
    <r>
      <t xml:space="preserve">Taux d'affectation global du coût dans le cadre de la subvention
</t>
    </r>
    <r>
      <rPr>
        <i/>
        <sz val="10"/>
        <rFont val="Arial"/>
        <family val="2"/>
      </rPr>
      <t>[</t>
    </r>
    <r>
      <rPr>
        <b/>
        <i/>
        <sz val="14"/>
        <rFont val="Arial"/>
        <family val="2"/>
      </rPr>
      <t xml:space="preserve">* </t>
    </r>
    <r>
      <rPr>
        <i/>
        <sz val="10"/>
        <rFont val="Arial"/>
        <family val="2"/>
      </rPr>
      <t>ces pourcentages sont reportés dans l'onglet 1B Tableau financier]</t>
    </r>
  </si>
  <si>
    <r>
      <t xml:space="preserve">Taux d'affectation du coût sur d'autres financements publics ou privés
</t>
    </r>
    <r>
      <rPr>
        <i/>
        <sz val="10"/>
        <rFont val="Arial"/>
        <family val="2"/>
      </rPr>
      <t>[</t>
    </r>
    <r>
      <rPr>
        <b/>
        <i/>
        <sz val="14"/>
        <rFont val="Arial"/>
        <family val="2"/>
      </rPr>
      <t>*</t>
    </r>
    <r>
      <rPr>
        <i/>
        <sz val="10"/>
        <rFont val="Arial"/>
        <family val="2"/>
      </rPr>
      <t xml:space="preserve"> ces pourcentages sont reportés dans l'onglet 1B Tableau financier]</t>
    </r>
  </si>
  <si>
    <t>Le nombre d'années d'ancienneté est calculé automatiquement sur base de l'année de départ encodée sur l'onglet 1C Time sheet salarie.</t>
  </si>
  <si>
    <r>
      <t xml:space="preserve">Le </t>
    </r>
    <r>
      <rPr>
        <b/>
        <sz val="10"/>
        <color theme="1"/>
        <rFont val="Calibri"/>
        <family val="2"/>
        <scheme val="minor"/>
      </rPr>
      <t>taux de chargement</t>
    </r>
    <r>
      <rPr>
        <sz val="10"/>
        <color theme="1"/>
        <rFont val="Calibri"/>
        <family val="2"/>
        <scheme val="minor"/>
      </rPr>
      <t xml:space="preserve"> est celui qui est mentionné dans l'</t>
    </r>
    <r>
      <rPr>
        <b/>
        <sz val="10"/>
        <color theme="1"/>
        <rFont val="Calibri"/>
        <family val="2"/>
        <scheme val="minor"/>
      </rPr>
      <t>arrêté</t>
    </r>
    <r>
      <rPr>
        <sz val="10"/>
        <color theme="1"/>
        <rFont val="Calibri"/>
        <family val="2"/>
        <scheme val="minor"/>
      </rPr>
      <t xml:space="preserve"> de subvention.</t>
    </r>
  </si>
  <si>
    <t>La rémunération brute soumise à l'ONSS est disponible via la feuille de paie. Le pécule de vacances, le 13ème mois doivent être encodés dans la colonne suivante (en déduction).</t>
  </si>
  <si>
    <t>Nbre journées prestées au sein de la structure</t>
  </si>
  <si>
    <t>Nombre de jours prestés pour la structure</t>
  </si>
  <si>
    <t>Informations générales</t>
  </si>
  <si>
    <t>Bénéficiaire</t>
  </si>
  <si>
    <t>Subvention</t>
  </si>
  <si>
    <t>Date de l’arrêté</t>
  </si>
  <si>
    <t>Période d’éligibilité</t>
  </si>
  <si>
    <t>Agent traitant</t>
  </si>
  <si>
    <t>Correspondant comptable</t>
  </si>
  <si>
    <t>Personne de contact</t>
  </si>
  <si>
    <t>Données comptables</t>
  </si>
  <si>
    <t>N° d’engagement</t>
  </si>
  <si>
    <t>N° de VISA</t>
  </si>
  <si>
    <t>Domaine fonctionnel</t>
  </si>
  <si>
    <t>Compte budgétaire</t>
  </si>
  <si>
    <t>Compte général</t>
  </si>
  <si>
    <t>N° de BP</t>
  </si>
  <si>
    <t>Situation de la tranche en cours</t>
  </si>
  <si>
    <t>Tranche</t>
  </si>
  <si>
    <t>En-cours</t>
  </si>
  <si>
    <t>Montant éligible</t>
  </si>
  <si>
    <t>Montant inéligible</t>
  </si>
  <si>
    <t>Montant maximal prévu par l’arrêté</t>
  </si>
  <si>
    <t>Synthèse des vérifications :</t>
  </si>
  <si>
    <t>Questions :</t>
  </si>
  <si>
    <t>Reprendre référence complète de l'arrêté de subvention [Exemple: XX/nnnnnn/n°BCE/Dénomination opérateur/Intitulé du projet]</t>
  </si>
  <si>
    <t>Période couverte</t>
  </si>
  <si>
    <t>Agents traitants</t>
  </si>
  <si>
    <t>Correspondants comptables</t>
  </si>
  <si>
    <t>DPE-Marleen DUBOIS</t>
  </si>
  <si>
    <t>DPE-Marine FIGULA</t>
  </si>
  <si>
    <t>DRE-Antonin KEHL</t>
  </si>
  <si>
    <t>DRE-Jonathan HOLVOET</t>
  </si>
  <si>
    <t>DRE-Marylène HOUBEN</t>
  </si>
  <si>
    <t>DRE-Laëtitia ORY</t>
  </si>
  <si>
    <t>DRE-Christine PARENT</t>
  </si>
  <si>
    <t>DRE-Sophie TONG</t>
  </si>
  <si>
    <t>DRE-Nathalie FERIN</t>
  </si>
  <si>
    <t>DRE-Carmela IERACI</t>
  </si>
  <si>
    <t>DRE-Sophie SIMON</t>
  </si>
  <si>
    <t>Sélectionner :</t>
  </si>
  <si>
    <t>€</t>
  </si>
  <si>
    <t>Montant présenté</t>
  </si>
  <si>
    <t>Montant à liquider</t>
  </si>
  <si>
    <t>Montant total de la subvention</t>
  </si>
  <si>
    <t>Rubrique</t>
  </si>
  <si>
    <t>Montant refusé</t>
  </si>
  <si>
    <t>Nom</t>
  </si>
  <si>
    <t>Numéro BCE</t>
  </si>
  <si>
    <t>A compléter avant tout autre encodage</t>
  </si>
  <si>
    <t>Fiche signalétique</t>
  </si>
  <si>
    <t>Compléter d'abord l'onglet Fiche, puis les onglets 1C Time sheet et 1D Frais de déplacement et enfin le tableau ci-dessous.</t>
  </si>
  <si>
    <r>
      <rPr>
        <b/>
        <sz val="22"/>
        <color theme="1"/>
        <rFont val="Segoe UI Emoji"/>
        <family val="2"/>
      </rPr>
      <t>⚠⚠</t>
    </r>
    <r>
      <rPr>
        <b/>
        <i/>
        <sz val="12"/>
        <color theme="1"/>
        <rFont val="Calibri"/>
        <family val="2"/>
        <scheme val="minor"/>
      </rPr>
      <t xml:space="preserve">  Commencer en complétant l'onglet </t>
    </r>
    <r>
      <rPr>
        <b/>
        <i/>
        <sz val="24"/>
        <color rgb="FFFF0000"/>
        <rFont val="Calibri"/>
        <family val="2"/>
        <scheme val="minor"/>
      </rPr>
      <t>FICHE</t>
    </r>
  </si>
  <si>
    <t>Taux de chargement</t>
  </si>
  <si>
    <t>BE0</t>
  </si>
  <si>
    <t>DRE-François DUFRASNE</t>
  </si>
  <si>
    <t>DRE-Elodie HERBIET</t>
  </si>
  <si>
    <r>
      <rPr>
        <b/>
        <sz val="22"/>
        <color theme="1"/>
        <rFont val="Segoe UI Emoji"/>
        <family val="2"/>
      </rPr>
      <t>⚠</t>
    </r>
    <r>
      <rPr>
        <b/>
        <i/>
        <sz val="12"/>
        <color theme="1"/>
        <rFont val="Calibri"/>
        <family val="2"/>
        <scheme val="minor"/>
      </rPr>
      <t xml:space="preserve">  Les cellules à compléter ont un fond jaune pâle.
</t>
    </r>
    <r>
      <rPr>
        <b/>
        <sz val="12"/>
        <color theme="1"/>
        <rFont val="Wingdings"/>
        <charset val="2"/>
      </rPr>
      <t>èè</t>
    </r>
    <r>
      <rPr>
        <b/>
        <i/>
        <sz val="12"/>
        <color theme="1"/>
        <rFont val="Calibri"/>
        <family val="2"/>
        <scheme val="minor"/>
      </rPr>
      <t xml:space="preserve"> Veuillez vous munir de votre arrêté de subvention ⚠</t>
    </r>
  </si>
  <si>
    <t>Type de subvention</t>
  </si>
  <si>
    <t>Circular Wallonia</t>
  </si>
  <si>
    <t>Cluster (hors fonctionnement)</t>
  </si>
  <si>
    <t>Pôle (hors fonctionnement)</t>
  </si>
  <si>
    <t>S3</t>
  </si>
  <si>
    <t>DPE-BOVY Mathieu</t>
  </si>
  <si>
    <t>DPE-CHAMART Lisa</t>
  </si>
  <si>
    <t>DPE-de CLOCK Caroline</t>
  </si>
  <si>
    <t>DPE-DENIS Marceline</t>
  </si>
  <si>
    <t>DPE-DOSOGNE Mazarine</t>
  </si>
  <si>
    <t>DPE-D'UGO Giulietta</t>
  </si>
  <si>
    <t>DPE-GODERNIAUX Delphine</t>
  </si>
  <si>
    <t>DPE-GROMMERSCH Larissa</t>
  </si>
  <si>
    <t>DPE-HANIN Chloé</t>
  </si>
  <si>
    <t>DPE-HENNART Florence</t>
  </si>
  <si>
    <t>DPE-LECLERCQ France</t>
  </si>
  <si>
    <t>DPE-MARCHANT Frédéric</t>
  </si>
  <si>
    <t xml:space="preserve">DPE-NDUMBI NGENDA Chloé </t>
  </si>
  <si>
    <t>DPE-RENSONNET Mélanie</t>
  </si>
  <si>
    <t>DPE-VANDER VORST Philoé</t>
  </si>
  <si>
    <t>DPE-WARTEL Laurent</t>
  </si>
  <si>
    <t>Plafond prestations récurrentes</t>
  </si>
  <si>
    <t>Plafond prestations spécifiques</t>
  </si>
  <si>
    <t>Taux:</t>
  </si>
  <si>
    <t>Les frais de déplacement sont réservés aux salariés.</t>
  </si>
  <si>
    <t>Elle ne reprend pas d'honoraires (à inclure en rurbique B, accompagnés de timesheet)</t>
  </si>
  <si>
    <t>Régime TVA</t>
  </si>
  <si>
    <t>Régime TVA
Récupération:</t>
  </si>
  <si>
    <t>Régime TVA
Taux:</t>
  </si>
  <si>
    <t>Récupération TVA</t>
  </si>
  <si>
    <t>Taux TVA</t>
  </si>
  <si>
    <t>Aucune</t>
  </si>
  <si>
    <r>
      <t xml:space="preserve">B. Frais de sous-traitance - </t>
    </r>
    <r>
      <rPr>
        <b/>
        <sz val="14"/>
        <color theme="1"/>
        <rFont val="Calibri"/>
        <family val="2"/>
        <scheme val="minor"/>
      </rPr>
      <t>prestations spécifiques</t>
    </r>
    <r>
      <rPr>
        <b/>
        <sz val="12"/>
        <color theme="1"/>
        <rFont val="Calibri"/>
        <family val="2"/>
        <scheme val="minor"/>
      </rPr>
      <t xml:space="preserve"> réalisées par des personnes sous statut indépendant (en personne physique ou en société) - (détailler les prestations au tableau 1C Time sheet consultant spéc)</t>
    </r>
  </si>
  <si>
    <r>
      <t xml:space="preserve">B. Frais de sous-traitance - </t>
    </r>
    <r>
      <rPr>
        <b/>
        <sz val="14"/>
        <color theme="1"/>
        <rFont val="Calibri"/>
        <family val="2"/>
        <scheme val="minor"/>
      </rPr>
      <t>prestations récurrentes</t>
    </r>
    <r>
      <rPr>
        <b/>
        <sz val="12"/>
        <color theme="1"/>
        <rFont val="Calibri"/>
        <family val="2"/>
        <scheme val="minor"/>
      </rPr>
      <t xml:space="preserve"> réalisées par des personnes sous statut indépendant (en personne physique ou en société) </t>
    </r>
    <r>
      <rPr>
        <sz val="12"/>
        <color theme="1"/>
        <rFont val="Calibri"/>
        <family val="2"/>
        <scheme val="minor"/>
      </rPr>
      <t>- (détailler les prestations au tableau 1C Time sheet consultant récur)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</si>
</sst>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_-;\-* #,##0.00_-;_-* &quot;-&quot;??_-;_-@_-"/>
    <numFmt numFmtId="164" formatCode="dd/mm/yy;@"/>
    <numFmt numFmtId="165" formatCode="0.0000"/>
    <numFmt numFmtId="166" formatCode="d/mm/yy;@"/>
    <numFmt numFmtId="167" formatCode="dd/mm/yyyy;@"/>
    <numFmt numFmtId="168" formatCode="m\/yyyy;;"/>
    <numFmt numFmtId="169" formatCode="#,##0.0000"/>
    <numFmt numFmtId="170" formatCode="d/mm/yyyy;@"/>
    <numFmt numFmtId="171" formatCode="0.0"/>
    <numFmt numFmtId="172" formatCode="_-* #,##0.00\ _€_-;\-* #,##0.00\ _€_-;_-* &quot;-&quot;??\ _€_-;_-@_-"/>
    <numFmt numFmtId="173" formatCode="_-* #,##0_-;\-* #,##0_-;_-* &quot;-&quot;??_-;_-@_-"/>
    <numFmt numFmtId="174" formatCode="0.0%"/>
  </numFmts>
  <fonts count="72">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10"/>
      <color rgb="FFFF0000"/>
      <name val="Calibri"/>
      <family val="2"/>
      <scheme val="minor"/>
    </font>
    <font>
      <i/>
      <sz val="12"/>
      <color theme="1"/>
      <name val="Calibri"/>
      <family val="2"/>
      <scheme val="minor"/>
    </font>
    <font>
      <b/>
      <sz val="11"/>
      <color theme="1"/>
      <name val="Calibri"/>
      <family val="2"/>
      <scheme val="minor"/>
    </font>
    <font>
      <b/>
      <sz val="10"/>
      <name val="Arial"/>
      <family val="2"/>
    </font>
    <font>
      <b/>
      <i/>
      <sz val="10"/>
      <color rgb="FF00B050"/>
      <name val="Arial"/>
      <family val="2"/>
    </font>
    <font>
      <sz val="10"/>
      <color rgb="FF00B050"/>
      <name val="Arial"/>
      <family val="2"/>
    </font>
    <font>
      <sz val="10"/>
      <name val="Arial"/>
      <family val="2"/>
    </font>
    <font>
      <b/>
      <i/>
      <sz val="12"/>
      <name val="Calibri"/>
      <family val="2"/>
    </font>
    <font>
      <i/>
      <sz val="12"/>
      <name val="Calibri"/>
      <family val="2"/>
    </font>
    <font>
      <i/>
      <sz val="11"/>
      <color rgb="FF00B050"/>
      <name val="Calibri"/>
      <family val="2"/>
      <scheme val="minor"/>
    </font>
    <font>
      <i/>
      <sz val="10"/>
      <name val="Arial"/>
      <family val="2"/>
    </font>
    <font>
      <i/>
      <sz val="11"/>
      <color theme="1"/>
      <name val="Calibri"/>
      <family val="2"/>
      <scheme val="minor"/>
    </font>
    <font>
      <b/>
      <sz val="14"/>
      <color theme="1"/>
      <name val="Calibri"/>
      <family val="2"/>
      <scheme val="minor"/>
    </font>
    <font>
      <b/>
      <sz val="12"/>
      <name val="Calibri"/>
      <family val="2"/>
      <scheme val="minor"/>
    </font>
    <font>
      <sz val="12"/>
      <name val="Calibri"/>
      <family val="2"/>
      <scheme val="minor"/>
    </font>
    <font>
      <b/>
      <sz val="12"/>
      <name val="Arial"/>
      <family val="2"/>
    </font>
    <font>
      <b/>
      <i/>
      <sz val="12"/>
      <color rgb="FF00B050"/>
      <name val="Calibri"/>
      <family val="2"/>
      <scheme val="minor"/>
    </font>
    <font>
      <sz val="8"/>
      <name val="Calibri"/>
      <family val="2"/>
      <scheme val="minor"/>
    </font>
    <font>
      <b/>
      <i/>
      <sz val="11"/>
      <color rgb="FF00B050"/>
      <name val="Calibri"/>
      <family val="2"/>
      <scheme val="minor"/>
    </font>
    <font>
      <sz val="11"/>
      <name val="Calibri"/>
      <family val="2"/>
      <scheme val="minor"/>
    </font>
    <font>
      <b/>
      <i/>
      <sz val="10"/>
      <color rgb="FF00B050"/>
      <name val="Calibri"/>
      <family val="2"/>
      <scheme val="minor"/>
    </font>
    <font>
      <i/>
      <sz val="10"/>
      <color theme="1"/>
      <name val="Calibri"/>
      <family val="2"/>
      <scheme val="minor"/>
    </font>
    <font>
      <b/>
      <i/>
      <sz val="14"/>
      <color theme="1"/>
      <name val="Calibri"/>
      <family val="2"/>
      <scheme val="minor"/>
    </font>
    <font>
      <b/>
      <i/>
      <sz val="10"/>
      <name val="Arial"/>
      <family val="2"/>
    </font>
    <font>
      <b/>
      <i/>
      <sz val="14"/>
      <name val="Arial"/>
      <family val="2"/>
    </font>
    <font>
      <i/>
      <sz val="11"/>
      <name val="Calibri"/>
      <family val="2"/>
      <scheme val="minor"/>
    </font>
    <font>
      <b/>
      <sz val="14"/>
      <name val="Calibri"/>
      <family val="2"/>
      <scheme val="minor"/>
    </font>
    <font>
      <b/>
      <sz val="8"/>
      <name val="Arial"/>
      <family val="2"/>
    </font>
    <font>
      <b/>
      <i/>
      <sz val="11"/>
      <color theme="1"/>
      <name val="Calibri"/>
      <family val="2"/>
      <scheme val="minor"/>
    </font>
    <font>
      <i/>
      <u/>
      <sz val="11"/>
      <name val="Calibri"/>
      <family val="2"/>
      <scheme val="minor"/>
    </font>
    <font>
      <u/>
      <sz val="11"/>
      <color theme="10"/>
      <name val="Calibri"/>
      <family val="2"/>
      <scheme val="minor"/>
    </font>
    <font>
      <sz val="10"/>
      <color rgb="FFFF0000"/>
      <name val="Calibri"/>
      <family val="2"/>
      <scheme val="minor"/>
    </font>
    <font>
      <b/>
      <i/>
      <sz val="10"/>
      <color theme="1"/>
      <name val="Calibri"/>
      <family val="2"/>
      <scheme val="minor"/>
    </font>
    <font>
      <u/>
      <sz val="10"/>
      <color theme="1"/>
      <name val="Calibri"/>
      <family val="2"/>
      <scheme val="minor"/>
    </font>
    <font>
      <b/>
      <i/>
      <sz val="10"/>
      <color rgb="FFFF0000"/>
      <name val="Calibri"/>
      <family val="2"/>
      <scheme val="minor"/>
    </font>
    <font>
      <b/>
      <i/>
      <sz val="11"/>
      <color rgb="FFFF0000"/>
      <name val="Calibri"/>
      <family val="2"/>
      <scheme val="minor"/>
    </font>
    <font>
      <i/>
      <u/>
      <sz val="10"/>
      <color theme="1"/>
      <name val="Calibri"/>
      <family val="2"/>
      <scheme val="minor"/>
    </font>
    <font>
      <b/>
      <sz val="11"/>
      <color theme="1"/>
      <name val="Tahoma"/>
      <family val="2"/>
    </font>
    <font>
      <sz val="11"/>
      <color theme="0"/>
      <name val="Calibri"/>
      <family val="2"/>
      <scheme val="minor"/>
    </font>
    <font>
      <u/>
      <sz val="9"/>
      <color theme="10"/>
      <name val="Calibri"/>
      <family val="2"/>
      <scheme val="minor"/>
    </font>
    <font>
      <sz val="9"/>
      <color theme="1"/>
      <name val="Calibri"/>
      <family val="2"/>
      <scheme val="minor"/>
    </font>
    <font>
      <b/>
      <sz val="9"/>
      <color theme="1"/>
      <name val="Calibri"/>
      <family val="2"/>
      <scheme val="minor"/>
    </font>
    <font>
      <b/>
      <sz val="16"/>
      <color theme="1"/>
      <name val="Calibri"/>
      <family val="2"/>
      <scheme val="minor"/>
    </font>
    <font>
      <b/>
      <u/>
      <sz val="11"/>
      <name val="Calibri"/>
      <family val="2"/>
      <scheme val="minor"/>
    </font>
    <font>
      <b/>
      <i/>
      <sz val="10"/>
      <color theme="0" tint="-0.249977111117893"/>
      <name val="Calibri"/>
      <family val="2"/>
      <scheme val="minor"/>
    </font>
    <font>
      <b/>
      <i/>
      <sz val="14"/>
      <color rgb="FFFF0000"/>
      <name val="Calibri"/>
      <family val="2"/>
      <scheme val="minor"/>
    </font>
    <font>
      <b/>
      <sz val="12"/>
      <name val="Segoe UI Emoji"/>
      <family val="2"/>
    </font>
    <font>
      <b/>
      <sz val="10.199999999999999"/>
      <name val="Calibri"/>
      <family val="2"/>
    </font>
    <font>
      <b/>
      <sz val="12"/>
      <name val="Calibri"/>
      <family val="2"/>
    </font>
    <font>
      <b/>
      <sz val="11"/>
      <name val="Tahoma"/>
      <family val="2"/>
    </font>
    <font>
      <b/>
      <sz val="16"/>
      <color rgb="FFFF0000"/>
      <name val="Tahoma"/>
      <family val="2"/>
    </font>
    <font>
      <b/>
      <i/>
      <sz val="12"/>
      <color theme="1"/>
      <name val="Calibri"/>
      <family val="2"/>
      <scheme val="minor"/>
    </font>
    <font>
      <b/>
      <sz val="22"/>
      <color theme="1"/>
      <name val="Segoe UI Emoji"/>
      <family val="2"/>
    </font>
    <font>
      <sz val="11"/>
      <color rgb="FFFF0000"/>
      <name val="Calibri"/>
      <family val="2"/>
      <scheme val="minor"/>
    </font>
    <font>
      <b/>
      <i/>
      <sz val="12"/>
      <color rgb="FFFF0000"/>
      <name val="Calibri"/>
      <family val="2"/>
      <scheme val="minor"/>
    </font>
    <font>
      <b/>
      <sz val="11"/>
      <color theme="0"/>
      <name val="Calibri"/>
      <family val="2"/>
      <scheme val="minor"/>
    </font>
    <font>
      <b/>
      <u/>
      <sz val="16"/>
      <color theme="1"/>
      <name val="Calibri"/>
      <family val="2"/>
      <scheme val="minor"/>
    </font>
    <font>
      <sz val="10"/>
      <name val="Calibri"/>
      <family val="2"/>
      <scheme val="minor"/>
    </font>
    <font>
      <sz val="12"/>
      <color rgb="FFFF0000"/>
      <name val="Calibri"/>
      <family val="2"/>
      <scheme val="minor"/>
    </font>
    <font>
      <b/>
      <i/>
      <sz val="24"/>
      <color rgb="FFFF0000"/>
      <name val="Calibri"/>
      <family val="2"/>
      <scheme val="minor"/>
    </font>
    <font>
      <b/>
      <u/>
      <sz val="28"/>
      <color rgb="FFFF0000"/>
      <name val="Calibri"/>
      <family val="2"/>
      <scheme val="minor"/>
    </font>
    <font>
      <b/>
      <sz val="11"/>
      <name val="Calibri"/>
      <family val="2"/>
      <charset val="2"/>
      <scheme val="minor"/>
    </font>
    <font>
      <b/>
      <sz val="11"/>
      <name val="Calibri"/>
      <family val="2"/>
      <scheme val="minor"/>
    </font>
    <font>
      <b/>
      <sz val="12"/>
      <color theme="1"/>
      <name val="Wingdings"/>
      <charset val="2"/>
    </font>
    <font>
      <b/>
      <sz val="11"/>
      <color rgb="FFFF0000"/>
      <name val="Calibri"/>
      <family val="2"/>
      <scheme val="minor"/>
    </font>
  </fonts>
  <fills count="23">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99CC"/>
        <bgColor indexed="64"/>
      </patternFill>
    </fill>
    <fill>
      <patternFill patternType="solid">
        <fgColor rgb="FF00B0F0"/>
        <bgColor indexed="64"/>
      </patternFill>
    </fill>
    <fill>
      <patternFill patternType="solid">
        <fgColor theme="0" tint="-0.14999847407452621"/>
        <bgColor indexed="64"/>
      </patternFill>
    </fill>
    <fill>
      <patternFill patternType="solid">
        <fgColor rgb="FFCC9900"/>
        <bgColor indexed="64"/>
      </patternFill>
    </fill>
    <fill>
      <patternFill patternType="solid">
        <fgColor theme="5" tint="0.79998168889431442"/>
        <bgColor indexed="64"/>
      </patternFill>
    </fill>
    <fill>
      <patternFill patternType="solid">
        <fgColor theme="7" tint="0.39997558519241921"/>
        <bgColor indexed="64"/>
      </patternFill>
    </fill>
    <fill>
      <patternFill patternType="lightUp">
        <bgColor auto="1"/>
      </patternFill>
    </fill>
    <fill>
      <patternFill patternType="solid">
        <fgColor theme="7" tint="-0.249977111117893"/>
        <bgColor indexed="64"/>
      </patternFill>
    </fill>
    <fill>
      <patternFill patternType="solid">
        <fgColor theme="5" tint="0.59999389629810485"/>
        <bgColor indexed="64"/>
      </patternFill>
    </fill>
    <fill>
      <patternFill patternType="lightUp"/>
    </fill>
    <fill>
      <patternFill patternType="solid">
        <fgColor theme="2"/>
        <bgColor indexed="64"/>
      </patternFill>
    </fill>
    <fill>
      <patternFill patternType="lightUp">
        <bgColor theme="4" tint="0.39997558519241921"/>
      </patternFill>
    </fill>
  </fills>
  <borders count="1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auto="1"/>
      </left>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ashDot">
        <color indexed="64"/>
      </bottom>
      <diagonal/>
    </border>
    <border>
      <left style="thin">
        <color indexed="64"/>
      </left>
      <right style="thin">
        <color indexed="64"/>
      </right>
      <top style="thin">
        <color indexed="64"/>
      </top>
      <bottom style="dashDot">
        <color indexed="64"/>
      </bottom>
      <diagonal/>
    </border>
    <border>
      <left style="thin">
        <color indexed="64"/>
      </left>
      <right/>
      <top style="thin">
        <color indexed="64"/>
      </top>
      <bottom style="dashDot">
        <color indexed="64"/>
      </bottom>
      <diagonal/>
    </border>
    <border>
      <left style="thin">
        <color indexed="64"/>
      </left>
      <right style="medium">
        <color indexed="64"/>
      </right>
      <top style="thin">
        <color indexed="64"/>
      </top>
      <bottom style="dashDot">
        <color indexed="64"/>
      </bottom>
      <diagonal/>
    </border>
    <border>
      <left style="thin">
        <color indexed="64"/>
      </left>
      <right style="thin">
        <color indexed="64"/>
      </right>
      <top/>
      <bottom/>
      <diagonal/>
    </border>
    <border>
      <left/>
      <right style="thin">
        <color indexed="64"/>
      </right>
      <top style="thin">
        <color indexed="64"/>
      </top>
      <bottom style="dashDot">
        <color indexed="64"/>
      </bottom>
      <diagonal/>
    </border>
    <border>
      <left/>
      <right/>
      <top/>
      <bottom style="dashDot">
        <color indexed="64"/>
      </bottom>
      <diagonal/>
    </border>
    <border>
      <left style="thin">
        <color indexed="64"/>
      </left>
      <right style="thin">
        <color indexed="64"/>
      </right>
      <top/>
      <bottom style="dashDot">
        <color indexed="64"/>
      </bottom>
      <diagonal/>
    </border>
    <border>
      <left style="medium">
        <color indexed="64"/>
      </left>
      <right style="thin">
        <color indexed="64"/>
      </right>
      <top/>
      <bottom style="dashDot">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7"/>
      </left>
      <right/>
      <top style="medium">
        <color theme="7"/>
      </top>
      <bottom style="medium">
        <color theme="7"/>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ashDot">
        <color indexed="64"/>
      </bottom>
      <diagonal/>
    </border>
    <border>
      <left style="medium">
        <color indexed="64"/>
      </left>
      <right style="medium">
        <color indexed="64"/>
      </right>
      <top style="thin">
        <color indexed="64"/>
      </top>
      <bottom style="dashDot">
        <color indexed="64"/>
      </bottom>
      <diagonal/>
    </border>
    <border>
      <left style="medium">
        <color indexed="64"/>
      </left>
      <right style="thin">
        <color indexed="64"/>
      </right>
      <top style="thin">
        <color indexed="64"/>
      </top>
      <bottom style="dashDotDot">
        <color indexed="64"/>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right style="thin">
        <color indexed="64"/>
      </right>
      <top style="thin">
        <color indexed="64"/>
      </top>
      <bottom style="dashDotDot">
        <color indexed="64"/>
      </bottom>
      <diagonal/>
    </border>
    <border>
      <left style="medium">
        <color indexed="64"/>
      </left>
      <right style="medium">
        <color indexed="64"/>
      </right>
      <top style="thin">
        <color indexed="64"/>
      </top>
      <bottom style="dashDotDot">
        <color indexed="64"/>
      </bottom>
      <diagonal/>
    </border>
    <border>
      <left/>
      <right/>
      <top/>
      <bottom style="dashDotDot">
        <color indexed="64"/>
      </bottom>
      <diagonal/>
    </border>
    <border>
      <left style="thin">
        <color indexed="64"/>
      </left>
      <right style="medium">
        <color indexed="64"/>
      </right>
      <top/>
      <bottom style="dashDot">
        <color indexed="64"/>
      </bottom>
      <diagonal/>
    </border>
    <border>
      <left style="thin">
        <color indexed="64"/>
      </left>
      <right style="thin">
        <color indexed="64"/>
      </right>
      <top style="dashDot">
        <color indexed="64"/>
      </top>
      <bottom style="thin">
        <color indexed="64"/>
      </bottom>
      <diagonal/>
    </border>
    <border>
      <left/>
      <right style="medium">
        <color indexed="64"/>
      </right>
      <top style="thin">
        <color indexed="64"/>
      </top>
      <bottom style="medium">
        <color indexed="64"/>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medium">
        <color theme="7"/>
      </left>
      <right/>
      <top/>
      <bottom/>
      <diagonal/>
    </border>
    <border>
      <left/>
      <right/>
      <top style="thin">
        <color indexed="64"/>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s>
  <cellStyleXfs count="5">
    <xf numFmtId="0" fontId="0" fillId="0" borderId="0"/>
    <xf numFmtId="44" fontId="1" fillId="0" borderId="0" applyFont="0" applyFill="0" applyBorder="0" applyAlignment="0" applyProtection="0"/>
    <xf numFmtId="0" fontId="37"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222">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164" fontId="3" fillId="0" borderId="0" xfId="0" applyNumberFormat="1" applyFont="1" applyAlignment="1">
      <alignment horizontal="center" vertical="center"/>
    </xf>
    <xf numFmtId="44" fontId="3" fillId="0" borderId="0" xfId="1" applyFont="1" applyAlignment="1">
      <alignment vertical="center"/>
    </xf>
    <xf numFmtId="164" fontId="3" fillId="0" borderId="0" xfId="0" applyNumberFormat="1" applyFont="1" applyAlignment="1">
      <alignment horizontal="center" vertical="center" wrapText="1"/>
    </xf>
    <xf numFmtId="44" fontId="3" fillId="0" borderId="0" xfId="1" applyFont="1" applyAlignment="1">
      <alignment vertical="center" wrapText="1"/>
    </xf>
    <xf numFmtId="0" fontId="4" fillId="0" borderId="0" xfId="0" applyFont="1" applyAlignment="1">
      <alignment horizontal="left" vertical="center"/>
    </xf>
    <xf numFmtId="44" fontId="4" fillId="0" borderId="0" xfId="1" applyFont="1" applyAlignment="1">
      <alignment horizontal="left" vertical="center"/>
    </xf>
    <xf numFmtId="0" fontId="5" fillId="0" borderId="0" xfId="0" applyFont="1" applyAlignment="1">
      <alignment horizontal="left" vertical="center"/>
    </xf>
    <xf numFmtId="165" fontId="3" fillId="0" borderId="0" xfId="0" applyNumberFormat="1" applyFont="1" applyAlignment="1">
      <alignment vertical="center"/>
    </xf>
    <xf numFmtId="165" fontId="3" fillId="0" borderId="0" xfId="0" applyNumberFormat="1" applyFont="1" applyAlignment="1">
      <alignment vertical="center" wrapText="1"/>
    </xf>
    <xf numFmtId="10" fontId="4" fillId="0" borderId="0" xfId="0" applyNumberFormat="1" applyFont="1" applyAlignment="1">
      <alignment horizontal="left" vertical="center"/>
    </xf>
    <xf numFmtId="10" fontId="3" fillId="0" borderId="0" xfId="0" applyNumberFormat="1" applyFont="1" applyAlignment="1">
      <alignment vertical="center"/>
    </xf>
    <xf numFmtId="10" fontId="3" fillId="0" borderId="0" xfId="0" applyNumberFormat="1" applyFont="1" applyAlignment="1">
      <alignment vertical="center" wrapText="1"/>
    </xf>
    <xf numFmtId="0" fontId="4" fillId="0" borderId="0" xfId="0" applyFont="1" applyAlignment="1">
      <alignment horizontal="center" vertical="center"/>
    </xf>
    <xf numFmtId="44" fontId="2" fillId="0" borderId="0" xfId="1" applyFont="1" applyAlignment="1">
      <alignment vertical="center" wrapText="1"/>
    </xf>
    <xf numFmtId="165" fontId="2" fillId="0" borderId="0" xfId="0" applyNumberFormat="1" applyFont="1" applyAlignment="1">
      <alignment vertical="center" wrapText="1"/>
    </xf>
    <xf numFmtId="10" fontId="2" fillId="0" borderId="0" xfId="0" applyNumberFormat="1" applyFont="1" applyAlignment="1">
      <alignment vertical="center" wrapText="1"/>
    </xf>
    <xf numFmtId="0" fontId="3" fillId="0" borderId="1" xfId="0" applyFont="1" applyBorder="1" applyAlignment="1">
      <alignment vertical="center" wrapText="1"/>
    </xf>
    <xf numFmtId="1" fontId="4" fillId="0" borderId="0" xfId="0" applyNumberFormat="1" applyFont="1" applyAlignment="1">
      <alignment horizontal="left" vertical="center"/>
    </xf>
    <xf numFmtId="1" fontId="3" fillId="0" borderId="0" xfId="0" applyNumberFormat="1" applyFont="1" applyAlignment="1">
      <alignment horizontal="center" vertical="center"/>
    </xf>
    <xf numFmtId="1" fontId="3" fillId="0" borderId="0" xfId="0" applyNumberFormat="1" applyFont="1" applyAlignment="1">
      <alignment horizontal="center" vertical="center" wrapText="1"/>
    </xf>
    <xf numFmtId="0" fontId="3" fillId="0" borderId="5" xfId="0" applyFont="1" applyBorder="1" applyAlignment="1">
      <alignment vertical="center" wrapText="1"/>
    </xf>
    <xf numFmtId="0" fontId="3" fillId="0" borderId="16" xfId="0" applyFont="1" applyBorder="1" applyAlignment="1">
      <alignment vertical="center" wrapText="1"/>
    </xf>
    <xf numFmtId="0" fontId="3" fillId="0" borderId="8" xfId="0" applyFont="1" applyBorder="1" applyAlignment="1">
      <alignment vertical="center" wrapText="1"/>
    </xf>
    <xf numFmtId="0" fontId="6" fillId="0" borderId="0" xfId="0" applyFont="1" applyAlignment="1">
      <alignment horizontal="left" vertical="center"/>
    </xf>
    <xf numFmtId="10" fontId="6" fillId="0" borderId="0" xfId="0" applyNumberFormat="1" applyFont="1" applyAlignment="1">
      <alignment horizontal="left" vertical="center"/>
    </xf>
    <xf numFmtId="0" fontId="8" fillId="0" borderId="0" xfId="0" applyFont="1" applyAlignment="1">
      <alignment vertical="center" wrapText="1"/>
    </xf>
    <xf numFmtId="4" fontId="4" fillId="0" borderId="0" xfId="1" applyNumberFormat="1" applyFont="1" applyAlignment="1">
      <alignment horizontal="left" vertical="center"/>
    </xf>
    <xf numFmtId="4" fontId="2" fillId="0" borderId="0" xfId="1" applyNumberFormat="1" applyFont="1" applyAlignment="1">
      <alignment vertical="center" wrapText="1"/>
    </xf>
    <xf numFmtId="4" fontId="3" fillId="0" borderId="0" xfId="1" applyNumberFormat="1" applyFont="1" applyAlignment="1">
      <alignment vertical="center" wrapText="1"/>
    </xf>
    <xf numFmtId="4" fontId="5" fillId="0" borderId="0" xfId="1" applyNumberFormat="1" applyFont="1" applyAlignment="1">
      <alignment horizontal="left" vertical="center"/>
    </xf>
    <xf numFmtId="4" fontId="3" fillId="0" borderId="0" xfId="1" applyNumberFormat="1" applyFont="1" applyAlignment="1">
      <alignment vertical="center"/>
    </xf>
    <xf numFmtId="4" fontId="3" fillId="0" borderId="0" xfId="0" applyNumberFormat="1" applyFont="1" applyAlignment="1">
      <alignment horizontal="center" vertical="center" wrapText="1"/>
    </xf>
    <xf numFmtId="4" fontId="3" fillId="0" borderId="0" xfId="0" applyNumberFormat="1" applyFont="1" applyAlignment="1">
      <alignment vertical="center" wrapText="1"/>
    </xf>
    <xf numFmtId="4" fontId="3" fillId="0" borderId="0" xfId="0" applyNumberFormat="1" applyFont="1" applyAlignment="1">
      <alignment horizontal="center" vertical="center"/>
    </xf>
    <xf numFmtId="4" fontId="3" fillId="0" borderId="0" xfId="0" applyNumberFormat="1" applyFont="1" applyAlignment="1">
      <alignment vertical="center"/>
    </xf>
    <xf numFmtId="4" fontId="2" fillId="2" borderId="7" xfId="0" applyNumberFormat="1" applyFont="1" applyFill="1" applyBorder="1" applyAlignment="1">
      <alignment horizontal="center" vertical="center" wrapText="1"/>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center" vertical="center"/>
    </xf>
    <xf numFmtId="0" fontId="0" fillId="0" borderId="0" xfId="0" applyAlignment="1">
      <alignment vertical="center"/>
    </xf>
    <xf numFmtId="0" fontId="0" fillId="0" borderId="0" xfId="0" applyAlignment="1">
      <alignment vertical="center" wrapText="1"/>
    </xf>
    <xf numFmtId="0" fontId="10" fillId="0" borderId="0" xfId="0" applyFont="1" applyAlignment="1">
      <alignment vertical="center"/>
    </xf>
    <xf numFmtId="0" fontId="0" fillId="0" borderId="0" xfId="0" applyAlignment="1">
      <alignment horizontal="center" vertical="center"/>
    </xf>
    <xf numFmtId="0" fontId="14" fillId="0" borderId="0" xfId="0" applyFont="1" applyAlignment="1">
      <alignment horizontal="justify" vertical="center"/>
    </xf>
    <xf numFmtId="0" fontId="15" fillId="0" borderId="0" xfId="0" applyFont="1" applyAlignment="1">
      <alignment vertical="center"/>
    </xf>
    <xf numFmtId="3" fontId="10" fillId="0" borderId="0" xfId="0" applyNumberFormat="1" applyFont="1" applyAlignment="1">
      <alignment vertical="center"/>
    </xf>
    <xf numFmtId="0" fontId="19" fillId="0" borderId="0" xfId="0" applyFont="1" applyAlignment="1">
      <alignment horizontal="center" vertical="center" wrapText="1"/>
    </xf>
    <xf numFmtId="3" fontId="0" fillId="0" borderId="0" xfId="0" applyNumberFormat="1" applyAlignment="1">
      <alignment vertical="center"/>
    </xf>
    <xf numFmtId="0" fontId="20" fillId="0" borderId="0" xfId="0" applyFont="1" applyAlignment="1">
      <alignment horizontal="left" vertical="center"/>
    </xf>
    <xf numFmtId="0" fontId="21" fillId="0" borderId="0" xfId="0" applyFont="1" applyAlignment="1">
      <alignment horizontal="center" vertical="center"/>
    </xf>
    <xf numFmtId="0" fontId="5" fillId="0" borderId="0" xfId="0" applyFont="1" applyAlignment="1">
      <alignment vertical="center"/>
    </xf>
    <xf numFmtId="166" fontId="16" fillId="0" borderId="0" xfId="0" applyNumberFormat="1" applyFont="1" applyAlignment="1">
      <alignment horizontal="center" vertical="center"/>
    </xf>
    <xf numFmtId="10" fontId="2" fillId="2" borderId="4" xfId="0" applyNumberFormat="1" applyFont="1" applyFill="1" applyBorder="1" applyAlignment="1">
      <alignment horizontal="center" vertical="center" wrapText="1"/>
    </xf>
    <xf numFmtId="4" fontId="3" fillId="0" borderId="15" xfId="1" applyNumberFormat="1" applyFont="1" applyBorder="1" applyAlignment="1">
      <alignment vertical="center" wrapText="1"/>
    </xf>
    <xf numFmtId="10" fontId="2" fillId="2" borderId="45" xfId="0" applyNumberFormat="1" applyFont="1" applyFill="1" applyBorder="1" applyAlignment="1">
      <alignment horizontal="center" vertical="center" wrapText="1"/>
    </xf>
    <xf numFmtId="0" fontId="20" fillId="0" borderId="0" xfId="0" applyFont="1" applyAlignment="1">
      <alignment horizontal="center" vertical="center"/>
    </xf>
    <xf numFmtId="4" fontId="0" fillId="0" borderId="4" xfId="0" applyNumberFormat="1" applyBorder="1" applyAlignment="1">
      <alignment vertical="center"/>
    </xf>
    <xf numFmtId="4" fontId="0" fillId="0" borderId="1" xfId="0" applyNumberFormat="1" applyBorder="1" applyAlignment="1">
      <alignment vertical="center"/>
    </xf>
    <xf numFmtId="4" fontId="0" fillId="0" borderId="7" xfId="0" applyNumberFormat="1" applyBorder="1" applyAlignment="1">
      <alignment vertical="center"/>
    </xf>
    <xf numFmtId="1" fontId="4" fillId="0" borderId="0" xfId="0" applyNumberFormat="1" applyFont="1" applyAlignment="1">
      <alignment horizontal="left" vertical="center" wrapText="1"/>
    </xf>
    <xf numFmtId="0" fontId="0" fillId="0" borderId="10" xfId="0" applyBorder="1"/>
    <xf numFmtId="9" fontId="0" fillId="0" borderId="27" xfId="0" applyNumberFormat="1" applyBorder="1" applyAlignment="1">
      <alignment vertical="center"/>
    </xf>
    <xf numFmtId="9" fontId="10" fillId="5" borderId="28" xfId="0" applyNumberFormat="1" applyFont="1" applyFill="1" applyBorder="1" applyAlignment="1">
      <alignment horizontal="center" vertical="center"/>
    </xf>
    <xf numFmtId="9" fontId="10" fillId="5" borderId="29" xfId="0" applyNumberFormat="1" applyFont="1" applyFill="1" applyBorder="1" applyAlignment="1">
      <alignment horizontal="center" vertical="center"/>
    </xf>
    <xf numFmtId="10" fontId="2" fillId="7" borderId="4" xfId="0" applyNumberFormat="1" applyFont="1" applyFill="1" applyBorder="1" applyAlignment="1">
      <alignment horizontal="center" vertical="center" wrapText="1"/>
    </xf>
    <xf numFmtId="10" fontId="2" fillId="7" borderId="45" xfId="0" applyNumberFormat="1" applyFont="1" applyFill="1" applyBorder="1" applyAlignment="1">
      <alignment horizontal="center" vertical="center" wrapText="1"/>
    </xf>
    <xf numFmtId="9" fontId="3" fillId="0" borderId="4" xfId="0" applyNumberFormat="1" applyFont="1" applyBorder="1" applyAlignment="1">
      <alignment vertical="center" wrapText="1"/>
    </xf>
    <xf numFmtId="9" fontId="3" fillId="0" borderId="1" xfId="0" applyNumberFormat="1" applyFont="1" applyBorder="1" applyAlignment="1">
      <alignment vertical="center" wrapText="1"/>
    </xf>
    <xf numFmtId="9" fontId="3" fillId="0" borderId="26" xfId="0" applyNumberFormat="1" applyFont="1" applyBorder="1" applyAlignment="1">
      <alignment vertical="center" wrapText="1"/>
    </xf>
    <xf numFmtId="10" fontId="2" fillId="8" borderId="4" xfId="0" applyNumberFormat="1" applyFont="1" applyFill="1" applyBorder="1" applyAlignment="1">
      <alignment horizontal="center" vertical="center" wrapText="1"/>
    </xf>
    <xf numFmtId="0" fontId="2" fillId="8" borderId="7" xfId="0" applyFont="1" applyFill="1" applyBorder="1" applyAlignment="1">
      <alignment horizontal="center" vertical="center" wrapText="1"/>
    </xf>
    <xf numFmtId="44" fontId="2" fillId="8" borderId="7" xfId="1" applyFont="1" applyFill="1" applyBorder="1" applyAlignment="1">
      <alignment horizontal="center" vertical="center" wrapText="1"/>
    </xf>
    <xf numFmtId="10" fontId="2" fillId="8" borderId="45" xfId="0" applyNumberFormat="1" applyFont="1" applyFill="1" applyBorder="1" applyAlignment="1">
      <alignment horizontal="center" vertical="center" wrapText="1"/>
    </xf>
    <xf numFmtId="4" fontId="4" fillId="0" borderId="0" xfId="1" applyNumberFormat="1" applyFont="1" applyBorder="1" applyAlignment="1">
      <alignment horizontal="left" vertical="center"/>
    </xf>
    <xf numFmtId="1" fontId="28" fillId="0" borderId="0" xfId="0" applyNumberFormat="1" applyFont="1" applyAlignment="1">
      <alignment horizontal="left" vertical="center"/>
    </xf>
    <xf numFmtId="164" fontId="3" fillId="0" borderId="0" xfId="0" applyNumberFormat="1" applyFont="1" applyAlignment="1">
      <alignment horizontal="left" vertical="center"/>
    </xf>
    <xf numFmtId="4" fontId="29" fillId="3" borderId="2" xfId="1" applyNumberFormat="1" applyFont="1" applyFill="1" applyBorder="1" applyAlignment="1">
      <alignment vertical="center" wrapText="1"/>
    </xf>
    <xf numFmtId="164" fontId="28" fillId="0" borderId="0" xfId="0" applyNumberFormat="1" applyFont="1" applyAlignment="1">
      <alignment horizontal="left" vertical="center"/>
    </xf>
    <xf numFmtId="1" fontId="4" fillId="0" borderId="0" xfId="0" applyNumberFormat="1" applyFont="1" applyAlignment="1">
      <alignment vertical="center"/>
    </xf>
    <xf numFmtId="9" fontId="10" fillId="9" borderId="38" xfId="0" applyNumberFormat="1" applyFont="1" applyFill="1" applyBorder="1" applyAlignment="1">
      <alignment horizontal="center" vertical="center"/>
    </xf>
    <xf numFmtId="0" fontId="8" fillId="0" borderId="0" xfId="0" applyFont="1" applyAlignment="1">
      <alignment vertical="top" wrapText="1"/>
    </xf>
    <xf numFmtId="0" fontId="18" fillId="0" borderId="0" xfId="0" applyFont="1" applyAlignment="1">
      <alignment vertical="top"/>
    </xf>
    <xf numFmtId="0" fontId="4" fillId="0" borderId="0" xfId="0" applyFont="1" applyAlignment="1">
      <alignment vertical="center"/>
    </xf>
    <xf numFmtId="167" fontId="25" fillId="0" borderId="1" xfId="0" applyNumberFormat="1" applyFont="1" applyBorder="1" applyAlignment="1">
      <alignment horizontal="center" vertical="center"/>
    </xf>
    <xf numFmtId="9" fontId="10" fillId="9" borderId="27" xfId="0" applyNumberFormat="1" applyFont="1" applyFill="1" applyBorder="1" applyAlignment="1">
      <alignment horizontal="center" vertical="center"/>
    </xf>
    <xf numFmtId="9" fontId="10" fillId="9" borderId="32" xfId="0" applyNumberFormat="1" applyFont="1" applyFill="1" applyBorder="1" applyAlignment="1">
      <alignment horizontal="center" vertical="center"/>
    </xf>
    <xf numFmtId="9" fontId="10" fillId="5" borderId="27" xfId="0" applyNumberFormat="1" applyFont="1" applyFill="1" applyBorder="1" applyAlignment="1">
      <alignment horizontal="center" vertical="center"/>
    </xf>
    <xf numFmtId="9" fontId="0" fillId="0" borderId="2" xfId="0" applyNumberFormat="1" applyBorder="1" applyAlignment="1">
      <alignment vertical="center"/>
    </xf>
    <xf numFmtId="168" fontId="3" fillId="0" borderId="4" xfId="0" applyNumberFormat="1" applyFont="1" applyBorder="1" applyAlignment="1">
      <alignment horizontal="center" vertical="center" wrapText="1"/>
    </xf>
    <xf numFmtId="168" fontId="3" fillId="0" borderId="1" xfId="0" applyNumberFormat="1" applyFont="1" applyBorder="1" applyAlignment="1">
      <alignment horizontal="center" vertical="center" wrapText="1"/>
    </xf>
    <xf numFmtId="44" fontId="23" fillId="0" borderId="0" xfId="1" applyFont="1" applyAlignment="1">
      <alignment horizontal="left" vertical="center"/>
    </xf>
    <xf numFmtId="1" fontId="23" fillId="0" borderId="0" xfId="0" applyNumberFormat="1" applyFont="1" applyAlignment="1">
      <alignment vertical="center"/>
    </xf>
    <xf numFmtId="0" fontId="4" fillId="0" borderId="0" xfId="0" applyFont="1" applyAlignment="1">
      <alignment horizontal="right" vertical="center"/>
    </xf>
    <xf numFmtId="44" fontId="25" fillId="0" borderId="0" xfId="0" applyNumberFormat="1" applyFont="1" applyAlignment="1">
      <alignment vertical="center"/>
    </xf>
    <xf numFmtId="167" fontId="25" fillId="0" borderId="0" xfId="0" applyNumberFormat="1" applyFont="1" applyAlignment="1">
      <alignment horizontal="center" vertical="center"/>
    </xf>
    <xf numFmtId="0" fontId="18" fillId="0" borderId="0" xfId="0" applyFont="1" applyAlignment="1">
      <alignment vertical="center"/>
    </xf>
    <xf numFmtId="4" fontId="2" fillId="0" borderId="0" xfId="1" applyNumberFormat="1" applyFont="1" applyFill="1" applyBorder="1" applyAlignment="1">
      <alignment vertical="center" wrapText="1"/>
    </xf>
    <xf numFmtId="4" fontId="38" fillId="0" borderId="4" xfId="1" applyNumberFormat="1" applyFont="1" applyBorder="1" applyAlignment="1">
      <alignment vertical="center" wrapText="1"/>
    </xf>
    <xf numFmtId="4" fontId="38" fillId="0" borderId="1" xfId="1" applyNumberFormat="1" applyFont="1" applyBorder="1" applyAlignment="1">
      <alignment vertical="center" wrapText="1"/>
    </xf>
    <xf numFmtId="4" fontId="38" fillId="0" borderId="7" xfId="1" applyNumberFormat="1" applyFont="1" applyBorder="1" applyAlignment="1">
      <alignment vertical="center" wrapText="1"/>
    </xf>
    <xf numFmtId="1" fontId="41" fillId="0" borderId="0" xfId="0" applyNumberFormat="1" applyFont="1" applyAlignment="1">
      <alignment horizontal="left" vertical="center"/>
    </xf>
    <xf numFmtId="0" fontId="7" fillId="0" borderId="0" xfId="0" applyFont="1" applyAlignment="1">
      <alignment vertical="center" wrapText="1"/>
    </xf>
    <xf numFmtId="0" fontId="42" fillId="0" borderId="0" xfId="0" applyFont="1" applyAlignment="1">
      <alignment vertical="center"/>
    </xf>
    <xf numFmtId="10" fontId="2" fillId="8" borderId="7" xfId="0" applyNumberFormat="1" applyFont="1" applyFill="1" applyBorder="1" applyAlignment="1">
      <alignment horizontal="center" vertical="center" wrapText="1"/>
    </xf>
    <xf numFmtId="1" fontId="4" fillId="7" borderId="0" xfId="0" applyNumberFormat="1" applyFont="1" applyFill="1" applyAlignment="1">
      <alignment horizontal="left" vertical="center"/>
    </xf>
    <xf numFmtId="164" fontId="5" fillId="7" borderId="0" xfId="0" applyNumberFormat="1" applyFont="1" applyFill="1" applyAlignment="1">
      <alignment horizontal="left" vertical="center"/>
    </xf>
    <xf numFmtId="0" fontId="5" fillId="7" borderId="0" xfId="0" applyFont="1" applyFill="1" applyAlignment="1">
      <alignment horizontal="left" vertical="center"/>
    </xf>
    <xf numFmtId="0" fontId="5" fillId="7" borderId="0" xfId="0" applyFont="1" applyFill="1" applyAlignment="1">
      <alignment horizontal="center" vertical="center"/>
    </xf>
    <xf numFmtId="1" fontId="4" fillId="8" borderId="0" xfId="0" applyNumberFormat="1" applyFont="1" applyFill="1" applyAlignment="1">
      <alignment horizontal="left" vertical="center"/>
    </xf>
    <xf numFmtId="164" fontId="5" fillId="8" borderId="0" xfId="0" applyNumberFormat="1" applyFont="1" applyFill="1" applyAlignment="1">
      <alignment horizontal="left" vertical="center"/>
    </xf>
    <xf numFmtId="0" fontId="5" fillId="8" borderId="0" xfId="0" applyFont="1" applyFill="1" applyAlignment="1">
      <alignment horizontal="left" vertical="center"/>
    </xf>
    <xf numFmtId="0" fontId="5" fillId="8" borderId="0" xfId="0" applyFont="1" applyFill="1" applyAlignment="1">
      <alignment horizontal="center" vertical="center"/>
    </xf>
    <xf numFmtId="44" fontId="5" fillId="8" borderId="0" xfId="1" applyFont="1" applyFill="1" applyAlignment="1">
      <alignment horizontal="left" vertical="center"/>
    </xf>
    <xf numFmtId="165" fontId="5" fillId="8" borderId="0" xfId="0" applyNumberFormat="1" applyFont="1" applyFill="1" applyAlignment="1">
      <alignment horizontal="left" vertical="center"/>
    </xf>
    <xf numFmtId="10" fontId="3" fillId="8" borderId="0" xfId="0" applyNumberFormat="1" applyFont="1" applyFill="1" applyAlignment="1">
      <alignment vertical="center" wrapText="1"/>
    </xf>
    <xf numFmtId="1" fontId="4" fillId="2" borderId="0" xfId="0" applyNumberFormat="1" applyFont="1" applyFill="1" applyAlignment="1">
      <alignment horizontal="left" vertical="center"/>
    </xf>
    <xf numFmtId="164" fontId="5" fillId="2" borderId="0" xfId="0" applyNumberFormat="1" applyFont="1" applyFill="1" applyAlignment="1">
      <alignment horizontal="left" vertical="center"/>
    </xf>
    <xf numFmtId="0" fontId="5" fillId="2" borderId="0" xfId="0" applyFont="1" applyFill="1" applyAlignment="1">
      <alignment horizontal="left" vertical="center"/>
    </xf>
    <xf numFmtId="1" fontId="3" fillId="0" borderId="15" xfId="0" applyNumberFormat="1" applyFont="1" applyBorder="1" applyAlignment="1">
      <alignment horizontal="left" vertical="center" wrapText="1"/>
    </xf>
    <xf numFmtId="0" fontId="7" fillId="0" borderId="50" xfId="0" applyFont="1" applyBorder="1" applyAlignment="1">
      <alignment horizontal="center" vertical="center" wrapText="1"/>
    </xf>
    <xf numFmtId="0" fontId="7" fillId="0" borderId="16" xfId="0" applyFont="1" applyBorder="1" applyAlignment="1">
      <alignment horizontal="center" vertical="center" wrapText="1"/>
    </xf>
    <xf numFmtId="1" fontId="29" fillId="12" borderId="0" xfId="0" applyNumberFormat="1" applyFont="1" applyFill="1" applyAlignment="1">
      <alignment horizontal="left" vertical="center"/>
    </xf>
    <xf numFmtId="164" fontId="8" fillId="12" borderId="0" xfId="0" applyNumberFormat="1" applyFont="1" applyFill="1" applyAlignment="1">
      <alignment horizontal="center"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44" fontId="8" fillId="12" borderId="0" xfId="1" applyFont="1" applyFill="1" applyAlignment="1">
      <alignment vertical="center" wrapText="1"/>
    </xf>
    <xf numFmtId="165" fontId="8" fillId="12" borderId="0" xfId="0" applyNumberFormat="1" applyFont="1" applyFill="1" applyAlignment="1">
      <alignment vertical="center" wrapText="1"/>
    </xf>
    <xf numFmtId="10" fontId="8" fillId="12" borderId="0" xfId="0" applyNumberFormat="1" applyFont="1" applyFill="1" applyAlignment="1">
      <alignment vertical="center" wrapText="1"/>
    </xf>
    <xf numFmtId="44" fontId="5" fillId="7" borderId="0" xfId="1" applyFont="1" applyFill="1" applyAlignment="1">
      <alignment horizontal="left" vertical="center"/>
    </xf>
    <xf numFmtId="165" fontId="5" fillId="7" borderId="0" xfId="0" applyNumberFormat="1" applyFont="1" applyFill="1" applyAlignment="1">
      <alignment horizontal="left" vertical="center"/>
    </xf>
    <xf numFmtId="10" fontId="5" fillId="7" borderId="0" xfId="0" applyNumberFormat="1" applyFont="1" applyFill="1" applyAlignment="1">
      <alignment horizontal="left" vertical="center"/>
    </xf>
    <xf numFmtId="4" fontId="5" fillId="7" borderId="0" xfId="1" applyNumberFormat="1" applyFont="1" applyFill="1" applyAlignment="1">
      <alignment horizontal="left" vertical="center"/>
    </xf>
    <xf numFmtId="0" fontId="3" fillId="7" borderId="0" xfId="0" applyFont="1" applyFill="1" applyAlignment="1">
      <alignment vertical="center"/>
    </xf>
    <xf numFmtId="10" fontId="5" fillId="8" borderId="0" xfId="0" applyNumberFormat="1" applyFont="1" applyFill="1" applyAlignment="1">
      <alignment horizontal="left" vertical="center"/>
    </xf>
    <xf numFmtId="4" fontId="5" fillId="8" borderId="0" xfId="1" applyNumberFormat="1" applyFont="1" applyFill="1" applyAlignment="1">
      <alignment horizontal="left" vertical="center"/>
    </xf>
    <xf numFmtId="0" fontId="5" fillId="2" borderId="0" xfId="0" applyFont="1" applyFill="1" applyAlignment="1">
      <alignment horizontal="center" vertical="center"/>
    </xf>
    <xf numFmtId="44" fontId="5" fillId="2" borderId="0" xfId="1" applyFont="1" applyFill="1" applyAlignment="1">
      <alignment horizontal="left" vertical="center"/>
    </xf>
    <xf numFmtId="4" fontId="5" fillId="2" borderId="0" xfId="0" applyNumberFormat="1" applyFont="1" applyFill="1" applyAlignment="1">
      <alignment horizontal="center" vertical="center"/>
    </xf>
    <xf numFmtId="4" fontId="5" fillId="2" borderId="0" xfId="0" applyNumberFormat="1" applyFont="1" applyFill="1" applyAlignment="1">
      <alignment horizontal="left" vertical="center"/>
    </xf>
    <xf numFmtId="10" fontId="5" fillId="2" borderId="0" xfId="0" applyNumberFormat="1" applyFont="1" applyFill="1" applyAlignment="1">
      <alignment horizontal="left" vertical="center"/>
    </xf>
    <xf numFmtId="4" fontId="5" fillId="2" borderId="0" xfId="1" applyNumberFormat="1" applyFont="1" applyFill="1" applyAlignment="1">
      <alignment horizontal="left" vertical="center"/>
    </xf>
    <xf numFmtId="0" fontId="39" fillId="0" borderId="0" xfId="0" applyFont="1" applyAlignment="1">
      <alignment horizontal="left" vertical="center"/>
    </xf>
    <xf numFmtId="1" fontId="4" fillId="11" borderId="0" xfId="0" applyNumberFormat="1" applyFont="1" applyFill="1" applyAlignment="1">
      <alignment horizontal="left" vertical="center"/>
    </xf>
    <xf numFmtId="164" fontId="5" fillId="11" borderId="0" xfId="0" applyNumberFormat="1" applyFont="1" applyFill="1" applyAlignment="1">
      <alignment horizontal="left" vertical="center"/>
    </xf>
    <xf numFmtId="0" fontId="5" fillId="11" borderId="0" xfId="0" applyFont="1" applyFill="1" applyAlignment="1">
      <alignment horizontal="left" vertical="center"/>
    </xf>
    <xf numFmtId="0" fontId="44" fillId="11" borderId="0" xfId="0" applyFont="1" applyFill="1" applyAlignment="1">
      <alignment horizontal="justify" vertical="center"/>
    </xf>
    <xf numFmtId="44" fontId="5" fillId="11" borderId="0" xfId="1" applyFont="1" applyFill="1" applyAlignment="1">
      <alignment horizontal="left" vertical="center"/>
    </xf>
    <xf numFmtId="4" fontId="5" fillId="11" borderId="0" xfId="0" applyNumberFormat="1" applyFont="1" applyFill="1" applyAlignment="1">
      <alignment horizontal="center" vertical="center"/>
    </xf>
    <xf numFmtId="4" fontId="5" fillId="11" borderId="0" xfId="0" applyNumberFormat="1" applyFont="1" applyFill="1" applyAlignment="1">
      <alignment horizontal="left" vertical="center"/>
    </xf>
    <xf numFmtId="10" fontId="5" fillId="11" borderId="0" xfId="0" applyNumberFormat="1" applyFont="1" applyFill="1" applyAlignment="1">
      <alignment horizontal="left" vertical="center"/>
    </xf>
    <xf numFmtId="4" fontId="5" fillId="11" borderId="0" xfId="1" applyNumberFormat="1" applyFont="1" applyFill="1" applyAlignment="1">
      <alignment horizontal="left" vertical="center"/>
    </xf>
    <xf numFmtId="10" fontId="2" fillId="11" borderId="4" xfId="0" applyNumberFormat="1" applyFont="1" applyFill="1" applyBorder="1" applyAlignment="1">
      <alignment horizontal="center" vertical="center" wrapText="1"/>
    </xf>
    <xf numFmtId="4" fontId="2" fillId="11" borderId="7" xfId="0" applyNumberFormat="1" applyFont="1" applyFill="1" applyBorder="1" applyAlignment="1">
      <alignment horizontal="center" vertical="center" wrapText="1"/>
    </xf>
    <xf numFmtId="10" fontId="2" fillId="11" borderId="45" xfId="0" applyNumberFormat="1" applyFont="1" applyFill="1" applyBorder="1" applyAlignment="1">
      <alignment horizontal="center" vertical="center" wrapText="1"/>
    </xf>
    <xf numFmtId="0" fontId="0" fillId="8" borderId="34" xfId="0" applyFill="1" applyBorder="1" applyAlignment="1">
      <alignment vertical="center"/>
    </xf>
    <xf numFmtId="0" fontId="0" fillId="8" borderId="0" xfId="0" applyFill="1" applyAlignment="1">
      <alignment vertical="center"/>
    </xf>
    <xf numFmtId="17" fontId="10" fillId="8" borderId="35" xfId="0" applyNumberFormat="1" applyFont="1" applyFill="1" applyBorder="1" applyAlignment="1">
      <alignment horizontal="left" vertical="center"/>
    </xf>
    <xf numFmtId="0" fontId="17" fillId="8" borderId="0" xfId="0" applyFont="1" applyFill="1" applyAlignment="1">
      <alignment vertical="center"/>
    </xf>
    <xf numFmtId="0" fontId="10" fillId="8" borderId="0" xfId="0" applyFont="1" applyFill="1" applyAlignment="1">
      <alignment vertical="center"/>
    </xf>
    <xf numFmtId="0" fontId="0" fillId="8" borderId="36" xfId="0" applyFill="1" applyBorder="1" applyAlignment="1">
      <alignment vertical="center"/>
    </xf>
    <xf numFmtId="17" fontId="10" fillId="8" borderId="41" xfId="0" applyNumberFormat="1" applyFont="1" applyFill="1" applyBorder="1" applyAlignment="1">
      <alignment horizontal="left" vertical="center"/>
    </xf>
    <xf numFmtId="0" fontId="0" fillId="8" borderId="0" xfId="0" applyFill="1" applyAlignment="1">
      <alignment horizontal="center" vertical="center"/>
    </xf>
    <xf numFmtId="0" fontId="0" fillId="8" borderId="0" xfId="0" applyFill="1" applyAlignment="1">
      <alignment vertical="center" wrapText="1"/>
    </xf>
    <xf numFmtId="3" fontId="0" fillId="8" borderId="0" xfId="0" applyNumberFormat="1" applyFill="1" applyAlignment="1">
      <alignment vertical="center"/>
    </xf>
    <xf numFmtId="17" fontId="12" fillId="8" borderId="0" xfId="0" applyNumberFormat="1" applyFont="1" applyFill="1" applyAlignment="1">
      <alignment horizontal="left" vertical="center" wrapText="1"/>
    </xf>
    <xf numFmtId="1" fontId="4" fillId="14" borderId="0" xfId="0" applyNumberFormat="1" applyFont="1" applyFill="1" applyAlignment="1">
      <alignment horizontal="left" vertical="center"/>
    </xf>
    <xf numFmtId="164" fontId="5" fillId="14" borderId="0" xfId="0" applyNumberFormat="1" applyFont="1" applyFill="1" applyAlignment="1">
      <alignment horizontal="left" vertical="center"/>
    </xf>
    <xf numFmtId="0" fontId="5" fillId="14" borderId="0" xfId="0" applyFont="1" applyFill="1" applyAlignment="1">
      <alignment horizontal="left" vertical="center"/>
    </xf>
    <xf numFmtId="0" fontId="5" fillId="14" borderId="0" xfId="0" applyFont="1" applyFill="1" applyAlignment="1">
      <alignment horizontal="center" vertical="center"/>
    </xf>
    <xf numFmtId="44" fontId="5" fillId="14" borderId="0" xfId="1" applyFont="1" applyFill="1" applyAlignment="1">
      <alignment horizontal="left" vertical="center"/>
    </xf>
    <xf numFmtId="4" fontId="5" fillId="14" borderId="0" xfId="0" applyNumberFormat="1" applyFont="1" applyFill="1" applyAlignment="1">
      <alignment horizontal="center" vertical="center"/>
    </xf>
    <xf numFmtId="4" fontId="5" fillId="14" borderId="0" xfId="0" applyNumberFormat="1" applyFont="1" applyFill="1" applyAlignment="1">
      <alignment horizontal="left" vertical="center"/>
    </xf>
    <xf numFmtId="10" fontId="5" fillId="14" borderId="0" xfId="0" applyNumberFormat="1" applyFont="1" applyFill="1" applyAlignment="1">
      <alignment horizontal="left" vertical="center"/>
    </xf>
    <xf numFmtId="4" fontId="5" fillId="14" borderId="0" xfId="1" applyNumberFormat="1" applyFont="1" applyFill="1" applyAlignment="1">
      <alignment horizontal="left" vertical="center"/>
    </xf>
    <xf numFmtId="10" fontId="2" fillId="14" borderId="4" xfId="0" applyNumberFormat="1" applyFont="1" applyFill="1" applyBorder="1" applyAlignment="1">
      <alignment horizontal="center" vertical="center" wrapText="1"/>
    </xf>
    <xf numFmtId="4" fontId="2" fillId="14" borderId="7" xfId="0" applyNumberFormat="1" applyFont="1" applyFill="1" applyBorder="1" applyAlignment="1">
      <alignment horizontal="center" vertical="center" wrapText="1"/>
    </xf>
    <xf numFmtId="10" fontId="2" fillId="14" borderId="45" xfId="0" applyNumberFormat="1" applyFont="1" applyFill="1" applyBorder="1" applyAlignment="1">
      <alignment horizontal="center" vertical="center" wrapText="1"/>
    </xf>
    <xf numFmtId="1" fontId="4" fillId="10" borderId="0" xfId="0" applyNumberFormat="1" applyFont="1" applyFill="1" applyAlignment="1">
      <alignment horizontal="left" vertical="center"/>
    </xf>
    <xf numFmtId="164" fontId="3" fillId="10" borderId="0" xfId="0" applyNumberFormat="1" applyFont="1" applyFill="1" applyAlignment="1">
      <alignment horizontal="center" vertical="center" wrapText="1"/>
    </xf>
    <xf numFmtId="0" fontId="3" fillId="10" borderId="0" xfId="0" applyFont="1" applyFill="1" applyAlignment="1">
      <alignment vertical="center" wrapText="1"/>
    </xf>
    <xf numFmtId="0" fontId="3" fillId="10" borderId="0" xfId="0" applyFont="1" applyFill="1" applyAlignment="1">
      <alignment horizontal="center" vertical="center" wrapText="1"/>
    </xf>
    <xf numFmtId="44" fontId="3" fillId="10" borderId="0" xfId="1" applyFont="1" applyFill="1" applyAlignment="1">
      <alignment vertical="center" wrapText="1"/>
    </xf>
    <xf numFmtId="165" fontId="3" fillId="10" borderId="0" xfId="0" applyNumberFormat="1" applyFont="1" applyFill="1" applyAlignment="1">
      <alignment vertical="center" wrapText="1"/>
    </xf>
    <xf numFmtId="10" fontId="3" fillId="10" borderId="0" xfId="0" applyNumberFormat="1" applyFont="1" applyFill="1" applyAlignment="1">
      <alignment vertical="center" wrapText="1"/>
    </xf>
    <xf numFmtId="4" fontId="29" fillId="12" borderId="2" xfId="1" applyNumberFormat="1" applyFont="1" applyFill="1" applyBorder="1" applyAlignment="1">
      <alignment vertical="center" wrapText="1"/>
    </xf>
    <xf numFmtId="4" fontId="2" fillId="14" borderId="45" xfId="1" applyNumberFormat="1" applyFont="1" applyFill="1" applyBorder="1" applyAlignment="1">
      <alignment horizontal="center" vertical="center" wrapText="1"/>
    </xf>
    <xf numFmtId="4" fontId="2" fillId="11" borderId="45" xfId="1" applyNumberFormat="1" applyFont="1" applyFill="1" applyBorder="1" applyAlignment="1">
      <alignment horizontal="center" vertical="center" wrapText="1"/>
    </xf>
    <xf numFmtId="10" fontId="2" fillId="14" borderId="49" xfId="0" applyNumberFormat="1" applyFont="1" applyFill="1" applyBorder="1" applyAlignment="1">
      <alignment horizontal="center" vertical="center" wrapText="1"/>
    </xf>
    <xf numFmtId="4" fontId="7" fillId="0" borderId="45" xfId="1" applyNumberFormat="1" applyFont="1" applyFill="1" applyBorder="1" applyAlignment="1">
      <alignment horizontal="center" vertical="center" wrapText="1"/>
    </xf>
    <xf numFmtId="4" fontId="2" fillId="3" borderId="44" xfId="1" applyNumberFormat="1" applyFont="1" applyFill="1" applyBorder="1" applyAlignment="1">
      <alignment horizontal="center" vertical="center" wrapText="1"/>
    </xf>
    <xf numFmtId="4" fontId="2" fillId="13" borderId="2" xfId="1" applyNumberFormat="1" applyFont="1" applyFill="1" applyBorder="1" applyAlignment="1">
      <alignment vertical="center" wrapText="1"/>
    </xf>
    <xf numFmtId="4" fontId="2" fillId="2" borderId="2" xfId="1" applyNumberFormat="1" applyFont="1" applyFill="1" applyBorder="1" applyAlignment="1">
      <alignment vertical="center" wrapText="1"/>
    </xf>
    <xf numFmtId="4" fontId="2" fillId="14" borderId="17" xfId="1" applyNumberFormat="1" applyFont="1" applyFill="1" applyBorder="1" applyAlignment="1">
      <alignment vertical="center" wrapText="1"/>
    </xf>
    <xf numFmtId="4" fontId="2" fillId="14" borderId="2" xfId="1" applyNumberFormat="1" applyFont="1" applyFill="1" applyBorder="1" applyAlignment="1">
      <alignment vertical="center" wrapText="1"/>
    </xf>
    <xf numFmtId="4" fontId="2" fillId="3" borderId="2" xfId="1" applyNumberFormat="1" applyFont="1" applyFill="1" applyBorder="1" applyAlignment="1">
      <alignment vertical="center" wrapText="1"/>
    </xf>
    <xf numFmtId="4" fontId="3" fillId="4" borderId="22" xfId="1" applyNumberFormat="1" applyFont="1" applyFill="1" applyBorder="1" applyAlignment="1">
      <alignment vertical="center" wrapText="1"/>
    </xf>
    <xf numFmtId="4" fontId="3" fillId="4" borderId="14" xfId="1" applyNumberFormat="1" applyFont="1" applyFill="1" applyBorder="1" applyAlignment="1">
      <alignment vertical="center" wrapText="1"/>
    </xf>
    <xf numFmtId="0" fontId="2" fillId="10" borderId="9" xfId="0" applyFont="1" applyFill="1" applyBorder="1" applyAlignment="1">
      <alignment vertical="center" wrapText="1"/>
    </xf>
    <xf numFmtId="0" fontId="2" fillId="10" borderId="10" xfId="0" applyFont="1" applyFill="1" applyBorder="1" applyAlignment="1">
      <alignment vertical="center" wrapText="1"/>
    </xf>
    <xf numFmtId="10" fontId="2" fillId="11" borderId="17" xfId="0" applyNumberFormat="1" applyFont="1" applyFill="1" applyBorder="1" applyAlignment="1">
      <alignment horizontal="center" vertical="center" wrapText="1"/>
    </xf>
    <xf numFmtId="4" fontId="2" fillId="11" borderId="8" xfId="1" applyNumberFormat="1" applyFont="1" applyFill="1" applyBorder="1" applyAlignment="1">
      <alignment vertical="center" wrapText="1"/>
    </xf>
    <xf numFmtId="3" fontId="3" fillId="4" borderId="19" xfId="0" applyNumberFormat="1" applyFont="1" applyFill="1" applyBorder="1" applyAlignment="1">
      <alignment vertical="center" wrapText="1"/>
    </xf>
    <xf numFmtId="168" fontId="3" fillId="0" borderId="26" xfId="0" applyNumberFormat="1" applyFont="1" applyBorder="1" applyAlignment="1">
      <alignment horizontal="center" vertical="center" wrapText="1"/>
    </xf>
    <xf numFmtId="4" fontId="3" fillId="0" borderId="25" xfId="1" applyNumberFormat="1" applyFont="1" applyBorder="1" applyAlignment="1">
      <alignment vertical="center" wrapText="1"/>
    </xf>
    <xf numFmtId="4" fontId="38" fillId="0" borderId="26" xfId="1" applyNumberFormat="1" applyFont="1" applyBorder="1" applyAlignment="1">
      <alignment vertical="center" wrapText="1"/>
    </xf>
    <xf numFmtId="0" fontId="3" fillId="0" borderId="66" xfId="0" applyFont="1" applyBorder="1" applyAlignment="1">
      <alignment vertical="center" wrapText="1"/>
    </xf>
    <xf numFmtId="0" fontId="3" fillId="0" borderId="68" xfId="0" applyFont="1" applyBorder="1" applyAlignment="1">
      <alignment vertical="center" wrapText="1"/>
    </xf>
    <xf numFmtId="168" fontId="3" fillId="0" borderId="68" xfId="0" applyNumberFormat="1" applyFont="1" applyBorder="1" applyAlignment="1">
      <alignment horizontal="center" vertical="center" wrapText="1"/>
    </xf>
    <xf numFmtId="9" fontId="3" fillId="0" borderId="68" xfId="0" applyNumberFormat="1" applyFont="1" applyBorder="1" applyAlignment="1">
      <alignment vertical="center" wrapText="1"/>
    </xf>
    <xf numFmtId="4" fontId="38" fillId="0" borderId="68" xfId="1" applyNumberFormat="1" applyFont="1" applyBorder="1" applyAlignment="1">
      <alignment vertical="center" wrapText="1"/>
    </xf>
    <xf numFmtId="0" fontId="3" fillId="0" borderId="70" xfId="0" applyFont="1" applyBorder="1" applyAlignment="1">
      <alignment vertical="center" wrapText="1"/>
    </xf>
    <xf numFmtId="4" fontId="38" fillId="0" borderId="45" xfId="1" applyNumberFormat="1" applyFont="1" applyBorder="1" applyAlignment="1">
      <alignment vertical="center" wrapText="1"/>
    </xf>
    <xf numFmtId="17" fontId="10" fillId="8" borderId="35" xfId="0" applyNumberFormat="1" applyFont="1" applyFill="1" applyBorder="1" applyAlignment="1">
      <alignment horizontal="left" vertical="center" wrapText="1"/>
    </xf>
    <xf numFmtId="1" fontId="3" fillId="0" borderId="25" xfId="0" applyNumberFormat="1" applyFont="1" applyBorder="1" applyAlignment="1">
      <alignment horizontal="left" vertical="center" wrapText="1"/>
    </xf>
    <xf numFmtId="3" fontId="3" fillId="4" borderId="48" xfId="0" applyNumberFormat="1" applyFont="1" applyFill="1" applyBorder="1" applyAlignment="1">
      <alignment vertical="center" wrapText="1"/>
    </xf>
    <xf numFmtId="4" fontId="2" fillId="3" borderId="6" xfId="1" applyNumberFormat="1" applyFont="1" applyFill="1" applyBorder="1" applyAlignment="1">
      <alignment horizontal="center" vertical="center" wrapText="1"/>
    </xf>
    <xf numFmtId="4" fontId="7" fillId="0" borderId="7" xfId="1"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0" fillId="15" borderId="0" xfId="0" applyFill="1" applyAlignment="1">
      <alignment vertical="center"/>
    </xf>
    <xf numFmtId="0" fontId="9" fillId="8" borderId="0" xfId="0" applyFont="1" applyFill="1" applyAlignment="1">
      <alignment vertical="center"/>
    </xf>
    <xf numFmtId="10" fontId="2" fillId="7" borderId="47" xfId="0" applyNumberFormat="1" applyFont="1" applyFill="1" applyBorder="1" applyAlignment="1">
      <alignment horizontal="center" vertical="center" wrapText="1"/>
    </xf>
    <xf numFmtId="10" fontId="2" fillId="7" borderId="50" xfId="0" applyNumberFormat="1" applyFont="1" applyFill="1" applyBorder="1" applyAlignment="1">
      <alignment horizontal="center" vertical="center" wrapText="1"/>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10" fillId="5" borderId="3"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6" xfId="0" applyFont="1" applyFill="1" applyBorder="1" applyAlignment="1">
      <alignment horizontal="center" vertical="center" wrapText="1"/>
    </xf>
    <xf numFmtId="1" fontId="4" fillId="16" borderId="0" xfId="0" applyNumberFormat="1" applyFont="1" applyFill="1" applyAlignment="1">
      <alignment horizontal="left" vertical="center"/>
    </xf>
    <xf numFmtId="0" fontId="4" fillId="16" borderId="0" xfId="0" applyFont="1" applyFill="1" applyAlignment="1">
      <alignment horizontal="center" vertical="center"/>
    </xf>
    <xf numFmtId="1" fontId="3" fillId="6" borderId="45" xfId="0" applyNumberFormat="1" applyFont="1" applyFill="1" applyBorder="1" applyAlignment="1">
      <alignment vertical="center" wrapText="1"/>
    </xf>
    <xf numFmtId="0" fontId="3" fillId="6" borderId="68" xfId="0" applyFont="1" applyFill="1" applyBorder="1" applyAlignment="1">
      <alignment horizontal="left" vertical="center" wrapText="1"/>
    </xf>
    <xf numFmtId="1" fontId="3" fillId="6" borderId="71" xfId="0" applyNumberFormat="1" applyFont="1" applyFill="1" applyBorder="1" applyAlignment="1">
      <alignment vertical="center" wrapText="1"/>
    </xf>
    <xf numFmtId="0" fontId="2" fillId="17" borderId="11" xfId="0" applyFont="1" applyFill="1" applyBorder="1" applyAlignment="1">
      <alignment vertical="center" wrapText="1"/>
    </xf>
    <xf numFmtId="0" fontId="2" fillId="17" borderId="9" xfId="0" applyFont="1" applyFill="1" applyBorder="1" applyAlignment="1">
      <alignment vertical="center" wrapText="1"/>
    </xf>
    <xf numFmtId="0" fontId="2" fillId="17" borderId="64" xfId="0" applyFont="1" applyFill="1" applyBorder="1" applyAlignment="1">
      <alignment vertical="center" wrapText="1"/>
    </xf>
    <xf numFmtId="0" fontId="2" fillId="17" borderId="0" xfId="0" applyFont="1" applyFill="1" applyAlignment="1">
      <alignment vertical="center" wrapText="1"/>
    </xf>
    <xf numFmtId="0" fontId="2" fillId="10" borderId="55" xfId="0" applyFont="1" applyFill="1" applyBorder="1" applyAlignment="1">
      <alignment horizontal="center" vertical="center" wrapText="1"/>
    </xf>
    <xf numFmtId="0" fontId="2" fillId="10" borderId="56" xfId="0" applyFont="1" applyFill="1" applyBorder="1" applyAlignment="1">
      <alignment horizontal="center" vertical="center" wrapText="1"/>
    </xf>
    <xf numFmtId="0" fontId="2" fillId="0" borderId="0" xfId="0" applyFont="1" applyAlignment="1">
      <alignment vertical="center" wrapText="1"/>
    </xf>
    <xf numFmtId="44" fontId="2" fillId="7" borderId="45" xfId="1" applyFont="1" applyFill="1" applyBorder="1" applyAlignment="1">
      <alignment horizontal="center" vertical="center" wrapText="1"/>
    </xf>
    <xf numFmtId="0" fontId="11" fillId="6" borderId="9" xfId="0" applyFont="1" applyFill="1" applyBorder="1" applyAlignment="1" applyProtection="1">
      <alignment vertical="center" wrapText="1"/>
      <protection locked="0"/>
    </xf>
    <xf numFmtId="0" fontId="11" fillId="6" borderId="0" xfId="0" applyFont="1" applyFill="1" applyAlignment="1" applyProtection="1">
      <alignment vertical="center" wrapText="1"/>
      <protection locked="0"/>
    </xf>
    <xf numFmtId="17" fontId="11" fillId="6" borderId="42" xfId="0" applyNumberFormat="1" applyFont="1" applyFill="1" applyBorder="1" applyAlignment="1" applyProtection="1">
      <alignment horizontal="left" vertical="center"/>
      <protection locked="0"/>
    </xf>
    <xf numFmtId="0" fontId="0" fillId="0" borderId="9" xfId="0" applyBorder="1" applyAlignment="1">
      <alignment vertical="center"/>
    </xf>
    <xf numFmtId="0" fontId="18" fillId="0" borderId="9" xfId="0" applyFont="1" applyBorder="1" applyAlignment="1">
      <alignment vertical="center"/>
    </xf>
    <xf numFmtId="0" fontId="0" fillId="0" borderId="34" xfId="0" applyBorder="1" applyAlignment="1">
      <alignment vertical="center"/>
    </xf>
    <xf numFmtId="17" fontId="10" fillId="7" borderId="35" xfId="0" applyNumberFormat="1" applyFont="1" applyFill="1" applyBorder="1" applyAlignment="1">
      <alignment horizontal="left" vertical="center"/>
    </xf>
    <xf numFmtId="0" fontId="17" fillId="0" borderId="0" xfId="0" applyFont="1" applyAlignment="1">
      <alignment vertical="center"/>
    </xf>
    <xf numFmtId="0" fontId="0" fillId="0" borderId="36" xfId="0" applyBorder="1" applyAlignment="1">
      <alignment vertical="center"/>
    </xf>
    <xf numFmtId="17" fontId="10" fillId="0" borderId="31" xfId="0" applyNumberFormat="1" applyFont="1" applyBorder="1" applyAlignment="1">
      <alignment horizontal="left" vertical="center"/>
    </xf>
    <xf numFmtId="17" fontId="12" fillId="0" borderId="0" xfId="0" applyNumberFormat="1" applyFont="1" applyAlignment="1">
      <alignment horizontal="left" vertical="center" wrapText="1"/>
    </xf>
    <xf numFmtId="0" fontId="9" fillId="0" borderId="0" xfId="0" applyFont="1" applyAlignment="1">
      <alignment horizontal="right" vertical="center" wrapText="1"/>
    </xf>
    <xf numFmtId="0" fontId="9" fillId="0" borderId="0" xfId="0" applyFont="1" applyAlignment="1">
      <alignment horizontal="right" vertical="center"/>
    </xf>
    <xf numFmtId="9" fontId="0" fillId="0" borderId="0" xfId="0" applyNumberFormat="1" applyAlignment="1">
      <alignment vertical="center"/>
    </xf>
    <xf numFmtId="9" fontId="0" fillId="6" borderId="3" xfId="0" applyNumberFormat="1" applyFill="1" applyBorder="1" applyAlignment="1" applyProtection="1">
      <alignment horizontal="center" vertical="center"/>
      <protection locked="0"/>
    </xf>
    <xf numFmtId="9" fontId="0" fillId="6" borderId="4" xfId="0" applyNumberFormat="1" applyFill="1" applyBorder="1" applyAlignment="1" applyProtection="1">
      <alignment horizontal="center" vertical="center"/>
      <protection locked="0"/>
    </xf>
    <xf numFmtId="9" fontId="0" fillId="6" borderId="5" xfId="0" applyNumberFormat="1" applyFill="1" applyBorder="1" applyAlignment="1" applyProtection="1">
      <alignment horizontal="center" vertical="center"/>
      <protection locked="0"/>
    </xf>
    <xf numFmtId="9" fontId="0" fillId="6" borderId="25" xfId="0" applyNumberFormat="1" applyFill="1" applyBorder="1" applyAlignment="1" applyProtection="1">
      <alignment horizontal="center" vertical="center"/>
      <protection locked="0"/>
    </xf>
    <xf numFmtId="9" fontId="0" fillId="6" borderId="1" xfId="0" applyNumberFormat="1" applyFill="1" applyBorder="1" applyAlignment="1" applyProtection="1">
      <alignment horizontal="center" vertical="center"/>
      <protection locked="0"/>
    </xf>
    <xf numFmtId="9" fontId="0" fillId="6" borderId="16" xfId="0" applyNumberFormat="1" applyFill="1" applyBorder="1" applyAlignment="1" applyProtection="1">
      <alignment horizontal="center" vertical="center"/>
      <protection locked="0"/>
    </xf>
    <xf numFmtId="9" fontId="0" fillId="6" borderId="15" xfId="0" applyNumberFormat="1" applyFill="1" applyBorder="1" applyAlignment="1" applyProtection="1">
      <alignment horizontal="center" vertical="center"/>
      <protection locked="0"/>
    </xf>
    <xf numFmtId="9" fontId="10" fillId="6" borderId="27" xfId="0" applyNumberFormat="1" applyFont="1" applyFill="1" applyBorder="1" applyAlignment="1" applyProtection="1">
      <alignment horizontal="center" vertical="center"/>
      <protection locked="0"/>
    </xf>
    <xf numFmtId="9" fontId="10" fillId="6" borderId="28" xfId="0" applyNumberFormat="1" applyFont="1" applyFill="1" applyBorder="1" applyAlignment="1" applyProtection="1">
      <alignment horizontal="center" vertical="center"/>
      <protection locked="0"/>
    </xf>
    <xf numFmtId="9" fontId="10" fillId="6" borderId="29" xfId="0" applyNumberFormat="1" applyFont="1" applyFill="1" applyBorder="1" applyAlignment="1" applyProtection="1">
      <alignment horizontal="center" vertical="center"/>
      <protection locked="0"/>
    </xf>
    <xf numFmtId="0" fontId="10" fillId="7" borderId="3" xfId="0" applyFont="1" applyFill="1" applyBorder="1" applyAlignment="1">
      <alignment horizontal="center" vertical="center" wrapText="1"/>
    </xf>
    <xf numFmtId="0" fontId="30" fillId="7" borderId="13" xfId="0" applyFont="1" applyFill="1" applyBorder="1" applyAlignment="1">
      <alignment horizontal="left" vertical="center" wrapText="1"/>
    </xf>
    <xf numFmtId="0" fontId="10" fillId="7" borderId="15" xfId="0" applyFont="1" applyFill="1" applyBorder="1" applyAlignment="1">
      <alignment horizontal="center" vertical="center" wrapText="1"/>
    </xf>
    <xf numFmtId="0" fontId="30" fillId="7" borderId="19" xfId="0" applyFont="1" applyFill="1" applyBorder="1" applyAlignment="1">
      <alignment horizontal="left" vertical="center" wrapText="1"/>
    </xf>
    <xf numFmtId="0" fontId="10" fillId="7" borderId="58" xfId="0" applyFont="1" applyFill="1" applyBorder="1" applyAlignment="1">
      <alignment horizontal="center" vertical="center" wrapText="1"/>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9" fontId="10" fillId="7" borderId="27" xfId="0" applyNumberFormat="1" applyFont="1" applyFill="1" applyBorder="1" applyAlignment="1">
      <alignment horizontal="center" vertical="center"/>
    </xf>
    <xf numFmtId="9" fontId="10" fillId="7" borderId="28" xfId="0" applyNumberFormat="1" applyFont="1" applyFill="1" applyBorder="1" applyAlignment="1">
      <alignment horizontal="center" vertical="center"/>
    </xf>
    <xf numFmtId="9" fontId="10" fillId="7" borderId="29" xfId="0" applyNumberFormat="1" applyFont="1" applyFill="1" applyBorder="1" applyAlignment="1">
      <alignment horizontal="center" vertical="center"/>
    </xf>
    <xf numFmtId="168" fontId="13" fillId="5" borderId="6" xfId="0" applyNumberFormat="1" applyFont="1" applyFill="1" applyBorder="1" applyAlignment="1">
      <alignment horizontal="center" vertical="center"/>
    </xf>
    <xf numFmtId="168" fontId="13" fillId="5" borderId="7" xfId="0" applyNumberFormat="1" applyFont="1" applyFill="1" applyBorder="1" applyAlignment="1">
      <alignment horizontal="center" vertical="center"/>
    </xf>
    <xf numFmtId="168" fontId="13" fillId="5" borderId="8" xfId="0" applyNumberFormat="1" applyFont="1" applyFill="1" applyBorder="1" applyAlignment="1">
      <alignment horizontal="center" vertical="center"/>
    </xf>
    <xf numFmtId="0" fontId="17" fillId="6" borderId="5" xfId="0" applyFont="1" applyFill="1" applyBorder="1" applyAlignment="1" applyProtection="1">
      <alignment horizontal="left" vertical="center" wrapText="1"/>
      <protection locked="0"/>
    </xf>
    <xf numFmtId="0" fontId="17" fillId="6" borderId="16" xfId="0" applyFont="1" applyFill="1" applyBorder="1" applyAlignment="1" applyProtection="1">
      <alignment horizontal="left" vertical="center" wrapText="1"/>
      <protection locked="0"/>
    </xf>
    <xf numFmtId="9" fontId="0" fillId="6" borderId="44" xfId="0" applyNumberFormat="1" applyFill="1" applyBorder="1" applyAlignment="1" applyProtection="1">
      <alignment horizontal="center" vertical="center"/>
      <protection locked="0"/>
    </xf>
    <xf numFmtId="9" fontId="0" fillId="6" borderId="45" xfId="0" applyNumberFormat="1" applyFill="1" applyBorder="1" applyAlignment="1" applyProtection="1">
      <alignment horizontal="center" vertical="center"/>
      <protection locked="0"/>
    </xf>
    <xf numFmtId="9" fontId="0" fillId="6" borderId="50" xfId="0" applyNumberFormat="1" applyFill="1" applyBorder="1" applyAlignment="1" applyProtection="1">
      <alignment horizontal="center" vertical="center"/>
      <protection locked="0"/>
    </xf>
    <xf numFmtId="0" fontId="17" fillId="6" borderId="48" xfId="0" applyFont="1" applyFill="1" applyBorder="1" applyAlignment="1" applyProtection="1">
      <alignment horizontal="left" vertical="center" wrapText="1"/>
      <protection locked="0"/>
    </xf>
    <xf numFmtId="9" fontId="0" fillId="6" borderId="6" xfId="0" applyNumberFormat="1" applyFill="1" applyBorder="1" applyAlignment="1" applyProtection="1">
      <alignment horizontal="center" vertical="center"/>
      <protection locked="0"/>
    </xf>
    <xf numFmtId="9" fontId="0" fillId="6" borderId="7" xfId="0" applyNumberFormat="1" applyFill="1" applyBorder="1" applyAlignment="1" applyProtection="1">
      <alignment horizontal="center" vertical="center"/>
      <protection locked="0"/>
    </xf>
    <xf numFmtId="9" fontId="0" fillId="6" borderId="8" xfId="0" applyNumberFormat="1" applyFill="1" applyBorder="1" applyAlignment="1" applyProtection="1">
      <alignment horizontal="center" vertical="center"/>
      <protection locked="0"/>
    </xf>
    <xf numFmtId="9" fontId="3" fillId="0" borderId="14" xfId="0" applyNumberFormat="1" applyFont="1" applyBorder="1" applyAlignment="1">
      <alignment vertical="center" wrapText="1"/>
    </xf>
    <xf numFmtId="9" fontId="3" fillId="0" borderId="20" xfId="0" applyNumberFormat="1" applyFont="1" applyBorder="1" applyAlignment="1">
      <alignment vertical="center" wrapText="1"/>
    </xf>
    <xf numFmtId="9" fontId="3" fillId="0" borderId="72" xfId="0" applyNumberFormat="1" applyFont="1" applyBorder="1" applyAlignment="1">
      <alignment vertical="center" wrapText="1"/>
    </xf>
    <xf numFmtId="9" fontId="3" fillId="0" borderId="46" xfId="0" applyNumberFormat="1" applyFont="1" applyBorder="1" applyAlignment="1">
      <alignment vertical="center" wrapText="1"/>
    </xf>
    <xf numFmtId="4" fontId="2" fillId="7" borderId="5" xfId="1" applyNumberFormat="1" applyFont="1" applyFill="1" applyBorder="1" applyAlignment="1">
      <alignment vertical="center" wrapText="1"/>
    </xf>
    <xf numFmtId="4" fontId="2" fillId="7" borderId="16" xfId="1" applyNumberFormat="1" applyFont="1" applyFill="1" applyBorder="1" applyAlignment="1">
      <alignment vertical="center" wrapText="1"/>
    </xf>
    <xf numFmtId="4" fontId="2" fillId="7" borderId="70" xfId="1" applyNumberFormat="1" applyFont="1" applyFill="1" applyBorder="1" applyAlignment="1">
      <alignment vertical="center" wrapText="1"/>
    </xf>
    <xf numFmtId="4" fontId="2" fillId="7" borderId="48" xfId="1" applyNumberFormat="1" applyFont="1" applyFill="1" applyBorder="1" applyAlignment="1">
      <alignment vertical="center" wrapText="1"/>
    </xf>
    <xf numFmtId="9" fontId="3" fillId="7" borderId="4" xfId="0" applyNumberFormat="1" applyFont="1" applyFill="1" applyBorder="1" applyAlignment="1">
      <alignment vertical="center" wrapText="1"/>
    </xf>
    <xf numFmtId="9" fontId="3" fillId="7" borderId="5" xfId="0" applyNumberFormat="1" applyFont="1" applyFill="1" applyBorder="1" applyAlignment="1">
      <alignment vertical="center" wrapText="1"/>
    </xf>
    <xf numFmtId="9" fontId="3" fillId="7" borderId="1" xfId="0" applyNumberFormat="1" applyFont="1" applyFill="1" applyBorder="1" applyAlignment="1">
      <alignment vertical="center" wrapText="1"/>
    </xf>
    <xf numFmtId="9" fontId="3" fillId="7" borderId="16" xfId="0" applyNumberFormat="1" applyFont="1" applyFill="1" applyBorder="1" applyAlignment="1">
      <alignment vertical="center" wrapText="1"/>
    </xf>
    <xf numFmtId="9" fontId="3" fillId="7" borderId="68" xfId="0" applyNumberFormat="1" applyFont="1" applyFill="1" applyBorder="1" applyAlignment="1">
      <alignment vertical="center" wrapText="1"/>
    </xf>
    <xf numFmtId="9" fontId="3" fillId="7" borderId="70" xfId="0" applyNumberFormat="1" applyFont="1" applyFill="1" applyBorder="1" applyAlignment="1">
      <alignment vertical="center" wrapText="1"/>
    </xf>
    <xf numFmtId="9" fontId="3" fillId="7" borderId="66" xfId="0" applyNumberFormat="1" applyFont="1" applyFill="1" applyBorder="1" applyAlignment="1">
      <alignment vertical="center" wrapText="1"/>
    </xf>
    <xf numFmtId="1" fontId="3" fillId="6" borderId="3" xfId="0" applyNumberFormat="1" applyFont="1" applyFill="1" applyBorder="1" applyAlignment="1" applyProtection="1">
      <alignment horizontal="center" vertical="center" wrapText="1"/>
      <protection locked="0"/>
    </xf>
    <xf numFmtId="1" fontId="3" fillId="6" borderId="15" xfId="0" applyNumberFormat="1" applyFont="1" applyFill="1" applyBorder="1" applyAlignment="1" applyProtection="1">
      <alignment horizontal="center" vertical="center" wrapText="1"/>
      <protection locked="0"/>
    </xf>
    <xf numFmtId="170" fontId="3" fillId="6" borderId="1" xfId="0" applyNumberFormat="1" applyFont="1" applyFill="1" applyBorder="1" applyAlignment="1" applyProtection="1">
      <alignment horizontal="center" vertical="center" wrapText="1"/>
      <protection locked="0"/>
    </xf>
    <xf numFmtId="1" fontId="3" fillId="6" borderId="67" xfId="0" applyNumberFormat="1" applyFont="1" applyFill="1" applyBorder="1" applyAlignment="1" applyProtection="1">
      <alignment horizontal="center" vertical="center" wrapText="1"/>
      <protection locked="0"/>
    </xf>
    <xf numFmtId="170" fontId="3" fillId="6" borderId="68" xfId="0" applyNumberFormat="1" applyFont="1" applyFill="1" applyBorder="1" applyAlignment="1" applyProtection="1">
      <alignment horizontal="center" vertical="center" wrapText="1"/>
      <protection locked="0"/>
    </xf>
    <xf numFmtId="1" fontId="3" fillId="6" borderId="25" xfId="0" applyNumberFormat="1" applyFont="1" applyFill="1" applyBorder="1" applyAlignment="1" applyProtection="1">
      <alignment horizontal="center" vertical="center" wrapText="1"/>
      <protection locked="0"/>
    </xf>
    <xf numFmtId="170" fontId="3" fillId="6" borderId="26" xfId="0" applyNumberFormat="1" applyFont="1" applyFill="1" applyBorder="1" applyAlignment="1" applyProtection="1">
      <alignment horizontal="center" vertical="center" wrapText="1"/>
      <protection locked="0"/>
    </xf>
    <xf numFmtId="4" fontId="3" fillId="6" borderId="4" xfId="1" applyNumberFormat="1" applyFont="1" applyFill="1" applyBorder="1" applyAlignment="1" applyProtection="1">
      <alignment horizontal="right" vertical="center" wrapText="1"/>
      <protection locked="0"/>
    </xf>
    <xf numFmtId="4" fontId="3" fillId="6" borderId="4" xfId="1" applyNumberFormat="1" applyFont="1" applyFill="1" applyBorder="1" applyAlignment="1" applyProtection="1">
      <alignment vertical="center" wrapText="1"/>
      <protection locked="0"/>
    </xf>
    <xf numFmtId="4" fontId="3" fillId="6" borderId="1" xfId="1" applyNumberFormat="1" applyFont="1" applyFill="1" applyBorder="1" applyAlignment="1" applyProtection="1">
      <alignment horizontal="right" vertical="center" wrapText="1"/>
      <protection locked="0"/>
    </xf>
    <xf numFmtId="4" fontId="3" fillId="6" borderId="1" xfId="1" applyNumberFormat="1" applyFont="1" applyFill="1" applyBorder="1" applyAlignment="1" applyProtection="1">
      <alignment vertical="center" wrapText="1"/>
      <protection locked="0"/>
    </xf>
    <xf numFmtId="4" fontId="3" fillId="6" borderId="68" xfId="1" applyNumberFormat="1" applyFont="1" applyFill="1" applyBorder="1" applyAlignment="1" applyProtection="1">
      <alignment horizontal="right" vertical="center" wrapText="1"/>
      <protection locked="0"/>
    </xf>
    <xf numFmtId="4" fontId="3" fillId="6" borderId="68" xfId="1" applyNumberFormat="1" applyFont="1" applyFill="1" applyBorder="1" applyAlignment="1" applyProtection="1">
      <alignment vertical="center" wrapText="1"/>
      <protection locked="0"/>
    </xf>
    <xf numFmtId="4" fontId="3" fillId="6" borderId="26" xfId="1" applyNumberFormat="1" applyFont="1" applyFill="1" applyBorder="1" applyAlignment="1" applyProtection="1">
      <alignment horizontal="right" vertical="center" wrapText="1"/>
      <protection locked="0"/>
    </xf>
    <xf numFmtId="4" fontId="3" fillId="6" borderId="26" xfId="1" applyNumberFormat="1" applyFont="1" applyFill="1" applyBorder="1" applyAlignment="1" applyProtection="1">
      <alignment vertical="center" wrapText="1"/>
      <protection locked="0"/>
    </xf>
    <xf numFmtId="0" fontId="10" fillId="8" borderId="3" xfId="0" applyFont="1" applyFill="1" applyBorder="1" applyAlignment="1">
      <alignment horizontal="center" vertical="center" wrapText="1"/>
    </xf>
    <xf numFmtId="0" fontId="30" fillId="8" borderId="13" xfId="0" applyFont="1" applyFill="1" applyBorder="1" applyAlignment="1">
      <alignment horizontal="left" vertical="center" wrapText="1"/>
    </xf>
    <xf numFmtId="0" fontId="10" fillId="8" borderId="15" xfId="0" applyFont="1" applyFill="1" applyBorder="1" applyAlignment="1">
      <alignment horizontal="center" vertical="center" wrapText="1"/>
    </xf>
    <xf numFmtId="0" fontId="30" fillId="8" borderId="19" xfId="0" applyFont="1" applyFill="1" applyBorder="1" applyAlignment="1">
      <alignment horizontal="left" vertical="center" wrapText="1"/>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2" fontId="10" fillId="6" borderId="27" xfId="0" applyNumberFormat="1" applyFont="1" applyFill="1" applyBorder="1" applyAlignment="1" applyProtection="1">
      <alignment horizontal="center" vertical="center"/>
      <protection locked="0"/>
    </xf>
    <xf numFmtId="2" fontId="10" fillId="6" borderId="28" xfId="0" applyNumberFormat="1" applyFont="1" applyFill="1" applyBorder="1" applyAlignment="1" applyProtection="1">
      <alignment horizontal="center" vertical="center"/>
      <protection locked="0"/>
    </xf>
    <xf numFmtId="2" fontId="10" fillId="6" borderId="29" xfId="0" applyNumberFormat="1" applyFont="1" applyFill="1" applyBorder="1" applyAlignment="1" applyProtection="1">
      <alignment horizontal="center" vertical="center"/>
      <protection locked="0"/>
    </xf>
    <xf numFmtId="0" fontId="17" fillId="5" borderId="5" xfId="0" applyFont="1" applyFill="1" applyBorder="1" applyAlignment="1">
      <alignment horizontal="left" vertical="center" wrapText="1"/>
    </xf>
    <xf numFmtId="0" fontId="17" fillId="5" borderId="16" xfId="0" applyFont="1" applyFill="1" applyBorder="1" applyAlignment="1">
      <alignment horizontal="left" vertical="center" wrapText="1"/>
    </xf>
    <xf numFmtId="168" fontId="13" fillId="8" borderId="6" xfId="0" applyNumberFormat="1" applyFont="1" applyFill="1" applyBorder="1" applyAlignment="1">
      <alignment horizontal="center" vertical="center"/>
    </xf>
    <xf numFmtId="168" fontId="13" fillId="8" borderId="7" xfId="0" applyNumberFormat="1" applyFont="1" applyFill="1" applyBorder="1" applyAlignment="1">
      <alignment horizontal="center" vertical="center"/>
    </xf>
    <xf numFmtId="168" fontId="13" fillId="8" borderId="8" xfId="0" applyNumberFormat="1" applyFont="1" applyFill="1" applyBorder="1" applyAlignment="1">
      <alignment horizontal="center" vertical="center"/>
    </xf>
    <xf numFmtId="9" fontId="3" fillId="0" borderId="7" xfId="0" applyNumberFormat="1" applyFont="1" applyBorder="1" applyAlignment="1">
      <alignment vertical="center" wrapText="1"/>
    </xf>
    <xf numFmtId="9" fontId="3" fillId="0" borderId="18" xfId="0" applyNumberFormat="1" applyFont="1" applyBorder="1" applyAlignment="1">
      <alignment vertical="center" wrapText="1"/>
    </xf>
    <xf numFmtId="4" fontId="3" fillId="6" borderId="7" xfId="1" applyNumberFormat="1" applyFont="1" applyFill="1" applyBorder="1" applyAlignment="1" applyProtection="1">
      <alignment horizontal="right" vertical="center" wrapText="1"/>
      <protection locked="0"/>
    </xf>
    <xf numFmtId="164" fontId="3" fillId="6" borderId="4" xfId="0" applyNumberFormat="1" applyFont="1" applyFill="1" applyBorder="1" applyAlignment="1" applyProtection="1">
      <alignment horizontal="center" vertical="center" wrapText="1"/>
      <protection locked="0"/>
    </xf>
    <xf numFmtId="164" fontId="3" fillId="6" borderId="26" xfId="0" applyNumberFormat="1" applyFont="1" applyFill="1" applyBorder="1" applyAlignment="1" applyProtection="1">
      <alignment horizontal="center" vertical="center" wrapText="1"/>
      <protection locked="0"/>
    </xf>
    <xf numFmtId="164" fontId="3" fillId="6" borderId="68" xfId="0" applyNumberFormat="1" applyFont="1" applyFill="1" applyBorder="1" applyAlignment="1" applyProtection="1">
      <alignment horizontal="center" vertical="center" wrapText="1"/>
      <protection locked="0"/>
    </xf>
    <xf numFmtId="1" fontId="3" fillId="6" borderId="6" xfId="0" applyNumberFormat="1" applyFont="1" applyFill="1" applyBorder="1" applyAlignment="1" applyProtection="1">
      <alignment horizontal="center" vertical="center" wrapText="1"/>
      <protection locked="0"/>
    </xf>
    <xf numFmtId="164" fontId="3" fillId="6" borderId="7" xfId="0" applyNumberFormat="1" applyFont="1" applyFill="1" applyBorder="1" applyAlignment="1" applyProtection="1">
      <alignment horizontal="center" vertical="center" wrapText="1"/>
      <protection locked="0"/>
    </xf>
    <xf numFmtId="4" fontId="2" fillId="8" borderId="4" xfId="1" applyNumberFormat="1" applyFont="1" applyFill="1" applyBorder="1" applyAlignment="1">
      <alignment vertical="center" wrapText="1"/>
    </xf>
    <xf numFmtId="4" fontId="2" fillId="8" borderId="5" xfId="1" applyNumberFormat="1" applyFont="1" applyFill="1" applyBorder="1" applyAlignment="1">
      <alignment vertical="center" wrapText="1"/>
    </xf>
    <xf numFmtId="4" fontId="2" fillId="8" borderId="1" xfId="1" applyNumberFormat="1" applyFont="1" applyFill="1" applyBorder="1" applyAlignment="1">
      <alignment vertical="center" wrapText="1"/>
    </xf>
    <xf numFmtId="4" fontId="2" fillId="8" borderId="16" xfId="1" applyNumberFormat="1" applyFont="1" applyFill="1" applyBorder="1" applyAlignment="1">
      <alignment vertical="center" wrapText="1"/>
    </xf>
    <xf numFmtId="4" fontId="2" fillId="8" borderId="68" xfId="1" applyNumberFormat="1" applyFont="1" applyFill="1" applyBorder="1" applyAlignment="1">
      <alignment vertical="center" wrapText="1"/>
    </xf>
    <xf numFmtId="4" fontId="2" fillId="8" borderId="70" xfId="1" applyNumberFormat="1" applyFont="1" applyFill="1" applyBorder="1" applyAlignment="1">
      <alignment vertical="center" wrapText="1"/>
    </xf>
    <xf numFmtId="4" fontId="2" fillId="8" borderId="26" xfId="1" applyNumberFormat="1" applyFont="1" applyFill="1" applyBorder="1" applyAlignment="1">
      <alignment vertical="center" wrapText="1"/>
    </xf>
    <xf numFmtId="4" fontId="2" fillId="8" borderId="66" xfId="1" applyNumberFormat="1" applyFont="1" applyFill="1" applyBorder="1" applyAlignment="1">
      <alignment vertical="center" wrapText="1"/>
    </xf>
    <xf numFmtId="0" fontId="3" fillId="0" borderId="73" xfId="0" applyFont="1" applyBorder="1" applyAlignment="1">
      <alignment vertical="center" wrapText="1"/>
    </xf>
    <xf numFmtId="0" fontId="3" fillId="6" borderId="4" xfId="0" applyFont="1" applyFill="1" applyBorder="1" applyAlignment="1" applyProtection="1">
      <alignment horizontal="left" vertical="center" wrapText="1"/>
      <protection locked="0"/>
    </xf>
    <xf numFmtId="0" fontId="3" fillId="6" borderId="26" xfId="0" applyFont="1" applyFill="1" applyBorder="1" applyAlignment="1" applyProtection="1">
      <alignment horizontal="left" vertical="center" wrapText="1"/>
      <protection locked="0"/>
    </xf>
    <xf numFmtId="164" fontId="3" fillId="6" borderId="1"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left" vertical="center" wrapText="1"/>
      <protection locked="0"/>
    </xf>
    <xf numFmtId="0" fontId="3" fillId="6" borderId="7" xfId="0" applyFont="1" applyFill="1" applyBorder="1" applyAlignment="1" applyProtection="1">
      <alignment horizontal="left" vertical="center" wrapText="1"/>
      <protection locked="0"/>
    </xf>
    <xf numFmtId="9" fontId="3" fillId="6" borderId="4" xfId="0" applyNumberFormat="1" applyFont="1" applyFill="1" applyBorder="1" applyAlignment="1" applyProtection="1">
      <alignment vertical="center" wrapText="1"/>
      <protection locked="0"/>
    </xf>
    <xf numFmtId="9" fontId="3" fillId="6" borderId="26" xfId="0" applyNumberFormat="1" applyFont="1" applyFill="1" applyBorder="1" applyAlignment="1" applyProtection="1">
      <alignment vertical="center" wrapText="1"/>
      <protection locked="0"/>
    </xf>
    <xf numFmtId="9" fontId="3" fillId="6" borderId="1" xfId="0" applyNumberFormat="1" applyFont="1" applyFill="1" applyBorder="1" applyAlignment="1" applyProtection="1">
      <alignment vertical="center" wrapText="1"/>
      <protection locked="0"/>
    </xf>
    <xf numFmtId="9" fontId="3" fillId="6" borderId="7" xfId="0" applyNumberFormat="1" applyFont="1" applyFill="1" applyBorder="1" applyAlignment="1" applyProtection="1">
      <alignment vertical="center" wrapText="1"/>
      <protection locked="0"/>
    </xf>
    <xf numFmtId="4" fontId="2" fillId="2" borderId="4" xfId="1" applyNumberFormat="1" applyFont="1" applyFill="1" applyBorder="1" applyAlignment="1">
      <alignment vertical="center" wrapText="1"/>
    </xf>
    <xf numFmtId="4" fontId="2" fillId="2" borderId="1" xfId="1" applyNumberFormat="1" applyFont="1" applyFill="1" applyBorder="1" applyAlignment="1">
      <alignment vertical="center" wrapText="1"/>
    </xf>
    <xf numFmtId="9" fontId="3" fillId="2" borderId="4" xfId="0" applyNumberFormat="1" applyFont="1" applyFill="1" applyBorder="1" applyAlignment="1">
      <alignment vertical="center" wrapText="1"/>
    </xf>
    <xf numFmtId="9" fontId="3" fillId="2" borderId="1" xfId="0" applyNumberFormat="1" applyFont="1" applyFill="1" applyBorder="1" applyAlignment="1">
      <alignment vertical="center" wrapText="1"/>
    </xf>
    <xf numFmtId="9" fontId="3" fillId="2" borderId="7" xfId="0" applyNumberFormat="1" applyFont="1" applyFill="1" applyBorder="1" applyAlignment="1">
      <alignment vertical="center" wrapText="1"/>
    </xf>
    <xf numFmtId="9" fontId="3" fillId="18" borderId="4" xfId="0" applyNumberFormat="1" applyFont="1" applyFill="1" applyBorder="1" applyAlignment="1">
      <alignment vertical="center" wrapText="1"/>
    </xf>
    <xf numFmtId="9" fontId="3" fillId="18" borderId="1" xfId="0" applyNumberFormat="1" applyFont="1" applyFill="1" applyBorder="1" applyAlignment="1">
      <alignment vertical="center" wrapText="1"/>
    </xf>
    <xf numFmtId="9" fontId="3" fillId="18" borderId="7" xfId="0" applyNumberFormat="1" applyFont="1" applyFill="1" applyBorder="1" applyAlignment="1">
      <alignment vertical="center" wrapText="1"/>
    </xf>
    <xf numFmtId="4" fontId="2" fillId="18" borderId="4" xfId="1" applyNumberFormat="1" applyFont="1" applyFill="1" applyBorder="1" applyAlignment="1">
      <alignment vertical="center" wrapText="1"/>
    </xf>
    <xf numFmtId="4" fontId="2" fillId="18" borderId="5" xfId="1" applyNumberFormat="1" applyFont="1" applyFill="1" applyBorder="1" applyAlignment="1">
      <alignment vertical="center" wrapText="1"/>
    </xf>
    <xf numFmtId="4" fontId="2" fillId="18" borderId="1" xfId="1" applyNumberFormat="1" applyFont="1" applyFill="1" applyBorder="1" applyAlignment="1">
      <alignment vertical="center" wrapText="1"/>
    </xf>
    <xf numFmtId="0" fontId="3" fillId="0" borderId="48" xfId="0" applyFont="1" applyBorder="1" applyAlignment="1">
      <alignment vertical="center" wrapText="1"/>
    </xf>
    <xf numFmtId="4" fontId="2" fillId="10" borderId="48" xfId="1" applyNumberFormat="1" applyFont="1" applyFill="1" applyBorder="1" applyAlignment="1">
      <alignment vertical="center" wrapText="1"/>
    </xf>
    <xf numFmtId="4" fontId="2" fillId="10" borderId="13" xfId="1" applyNumberFormat="1" applyFont="1" applyFill="1" applyBorder="1" applyAlignment="1">
      <alignment vertical="center" wrapText="1"/>
    </xf>
    <xf numFmtId="9" fontId="3" fillId="11" borderId="4" xfId="0" applyNumberFormat="1" applyFont="1" applyFill="1" applyBorder="1" applyAlignment="1">
      <alignment vertical="center" wrapText="1"/>
    </xf>
    <xf numFmtId="9" fontId="3" fillId="11" borderId="26" xfId="0" applyNumberFormat="1" applyFont="1" applyFill="1" applyBorder="1" applyAlignment="1">
      <alignment vertical="center" wrapText="1"/>
    </xf>
    <xf numFmtId="9" fontId="3" fillId="11" borderId="7" xfId="0" applyNumberFormat="1" applyFont="1" applyFill="1" applyBorder="1" applyAlignment="1">
      <alignment vertical="center" wrapText="1"/>
    </xf>
    <xf numFmtId="0" fontId="45" fillId="0" borderId="0" xfId="0" applyFont="1" applyAlignment="1">
      <alignment vertical="center"/>
    </xf>
    <xf numFmtId="168" fontId="26" fillId="7" borderId="6" xfId="0" applyNumberFormat="1" applyFont="1" applyFill="1" applyBorder="1" applyAlignment="1">
      <alignment horizontal="center" vertical="center"/>
    </xf>
    <xf numFmtId="168" fontId="26" fillId="7" borderId="7" xfId="0" applyNumberFormat="1" applyFont="1" applyFill="1" applyBorder="1" applyAlignment="1">
      <alignment horizontal="center" vertical="center"/>
    </xf>
    <xf numFmtId="14" fontId="21" fillId="0" borderId="0" xfId="0" applyNumberFormat="1" applyFont="1" applyAlignment="1">
      <alignment horizontal="center" vertical="center"/>
    </xf>
    <xf numFmtId="169" fontId="0" fillId="0" borderId="4" xfId="0" applyNumberFormat="1" applyBorder="1" applyAlignment="1">
      <alignment vertical="center"/>
    </xf>
    <xf numFmtId="169" fontId="0" fillId="0" borderId="1" xfId="0" applyNumberFormat="1" applyBorder="1" applyAlignment="1">
      <alignment vertical="center"/>
    </xf>
    <xf numFmtId="169" fontId="0" fillId="0" borderId="7" xfId="0" applyNumberFormat="1" applyBorder="1" applyAlignment="1">
      <alignment vertical="center"/>
    </xf>
    <xf numFmtId="0" fontId="37" fillId="0" borderId="0" xfId="2" applyBorder="1" applyAlignment="1">
      <alignment horizontal="center" vertical="center" wrapText="1"/>
    </xf>
    <xf numFmtId="0" fontId="20" fillId="0" borderId="0" xfId="0" applyFont="1" applyAlignment="1">
      <alignment horizontal="right" vertical="center"/>
    </xf>
    <xf numFmtId="4" fontId="2" fillId="2" borderId="45" xfId="1" applyNumberFormat="1" applyFont="1" applyFill="1" applyBorder="1" applyAlignment="1">
      <alignment horizontal="center" vertical="center" wrapText="1"/>
    </xf>
    <xf numFmtId="0" fontId="17" fillId="5" borderId="5" xfId="0" applyFont="1" applyFill="1" applyBorder="1" applyAlignment="1" applyProtection="1">
      <alignment horizontal="left" vertical="center" wrapText="1"/>
      <protection locked="0"/>
    </xf>
    <xf numFmtId="0" fontId="17" fillId="5" borderId="16" xfId="0" applyFont="1" applyFill="1" applyBorder="1" applyAlignment="1" applyProtection="1">
      <alignment horizontal="left" vertical="center" wrapText="1"/>
      <protection locked="0"/>
    </xf>
    <xf numFmtId="0" fontId="17" fillId="5" borderId="8" xfId="0" applyFont="1" applyFill="1" applyBorder="1" applyAlignment="1" applyProtection="1">
      <alignment horizontal="left" vertical="center" wrapText="1"/>
      <protection locked="0"/>
    </xf>
    <xf numFmtId="1" fontId="3" fillId="6" borderId="75" xfId="0" applyNumberFormat="1" applyFont="1" applyFill="1" applyBorder="1" applyAlignment="1" applyProtection="1">
      <alignment horizontal="center" vertical="center" wrapText="1"/>
      <protection locked="0"/>
    </xf>
    <xf numFmtId="164" fontId="3" fillId="6" borderId="74" xfId="0" applyNumberFormat="1" applyFont="1" applyFill="1" applyBorder="1" applyAlignment="1" applyProtection="1">
      <alignment horizontal="center" vertical="center" wrapText="1"/>
      <protection locked="0"/>
    </xf>
    <xf numFmtId="4" fontId="3" fillId="6" borderId="74" xfId="1" applyNumberFormat="1" applyFont="1" applyFill="1" applyBorder="1" applyAlignment="1" applyProtection="1">
      <alignment horizontal="right" vertical="center" wrapText="1"/>
      <protection locked="0"/>
    </xf>
    <xf numFmtId="17" fontId="10" fillId="19" borderId="33" xfId="0" applyNumberFormat="1" applyFont="1" applyFill="1" applyBorder="1" applyAlignment="1">
      <alignment horizontal="left" vertical="center" wrapText="1"/>
    </xf>
    <xf numFmtId="17" fontId="10" fillId="19" borderId="35" xfId="0" applyNumberFormat="1" applyFont="1" applyFill="1" applyBorder="1" applyAlignment="1">
      <alignment horizontal="left" vertical="center"/>
    </xf>
    <xf numFmtId="17" fontId="10" fillId="19" borderId="41" xfId="0" applyNumberFormat="1" applyFont="1" applyFill="1" applyBorder="1" applyAlignment="1">
      <alignment horizontal="left" vertical="center"/>
    </xf>
    <xf numFmtId="0" fontId="0" fillId="19" borderId="34" xfId="0" applyFill="1" applyBorder="1" applyAlignment="1">
      <alignment vertical="center"/>
    </xf>
    <xf numFmtId="0" fontId="0" fillId="19" borderId="0" xfId="0" applyFill="1" applyAlignment="1">
      <alignment vertical="center"/>
    </xf>
    <xf numFmtId="0" fontId="0" fillId="19" borderId="36" xfId="0" applyFill="1" applyBorder="1" applyAlignment="1">
      <alignment vertical="center"/>
    </xf>
    <xf numFmtId="0" fontId="17" fillId="19" borderId="0" xfId="0" applyFont="1" applyFill="1" applyAlignment="1">
      <alignment vertical="center"/>
    </xf>
    <xf numFmtId="0" fontId="10" fillId="19" borderId="0" xfId="0" applyFont="1" applyFill="1" applyAlignment="1">
      <alignment vertical="center"/>
    </xf>
    <xf numFmtId="17" fontId="10" fillId="19" borderId="31" xfId="0" applyNumberFormat="1" applyFont="1" applyFill="1" applyBorder="1" applyAlignment="1">
      <alignment horizontal="left" vertical="center"/>
    </xf>
    <xf numFmtId="17" fontId="12" fillId="19" borderId="0" xfId="0" applyNumberFormat="1" applyFont="1" applyFill="1" applyAlignment="1">
      <alignment horizontal="left" vertical="center" wrapText="1"/>
    </xf>
    <xf numFmtId="0" fontId="0" fillId="19" borderId="3" xfId="0" applyFill="1" applyBorder="1" applyAlignment="1">
      <alignment horizontal="center" vertical="center"/>
    </xf>
    <xf numFmtId="0" fontId="0" fillId="19" borderId="4" xfId="0" applyFill="1" applyBorder="1" applyAlignment="1">
      <alignment horizontal="center" vertical="center"/>
    </xf>
    <xf numFmtId="0" fontId="13" fillId="19" borderId="4" xfId="0" applyFont="1" applyFill="1" applyBorder="1" applyAlignment="1">
      <alignment horizontal="center" vertical="center"/>
    </xf>
    <xf numFmtId="0" fontId="13" fillId="19" borderId="5" xfId="0" applyFont="1" applyFill="1" applyBorder="1" applyAlignment="1">
      <alignment horizontal="center" vertical="center"/>
    </xf>
    <xf numFmtId="0" fontId="10" fillId="19" borderId="3" xfId="0" applyFont="1" applyFill="1" applyBorder="1" applyAlignment="1">
      <alignment horizontal="center" vertical="center" wrapText="1"/>
    </xf>
    <xf numFmtId="0" fontId="10" fillId="19" borderId="15" xfId="0" applyFont="1" applyFill="1" applyBorder="1" applyAlignment="1">
      <alignment horizontal="center" vertical="center" wrapText="1"/>
    </xf>
    <xf numFmtId="0" fontId="0" fillId="19" borderId="0" xfId="0" applyFill="1" applyAlignment="1">
      <alignment vertical="center" wrapText="1"/>
    </xf>
    <xf numFmtId="3" fontId="0" fillId="19" borderId="0" xfId="0" applyNumberFormat="1" applyFill="1" applyAlignment="1">
      <alignment vertical="center"/>
    </xf>
    <xf numFmtId="1" fontId="4" fillId="19" borderId="0" xfId="0" applyNumberFormat="1" applyFont="1" applyFill="1" applyAlignment="1">
      <alignment horizontal="left" vertical="center"/>
    </xf>
    <xf numFmtId="164" fontId="5" fillId="19" borderId="0" xfId="0" applyNumberFormat="1" applyFont="1" applyFill="1" applyAlignment="1">
      <alignment horizontal="left" vertical="center"/>
    </xf>
    <xf numFmtId="0" fontId="5" fillId="19" borderId="0" xfId="0" applyFont="1" applyFill="1" applyAlignment="1">
      <alignment horizontal="left" vertical="center"/>
    </xf>
    <xf numFmtId="0" fontId="5" fillId="19" borderId="0" xfId="0" applyFont="1" applyFill="1" applyAlignment="1">
      <alignment horizontal="center" vertical="center"/>
    </xf>
    <xf numFmtId="44" fontId="5" fillId="19" borderId="0" xfId="1" applyFont="1" applyFill="1" applyAlignment="1">
      <alignment horizontal="left" vertical="center"/>
    </xf>
    <xf numFmtId="165" fontId="5" fillId="19" borderId="0" xfId="0" applyNumberFormat="1" applyFont="1" applyFill="1" applyAlignment="1">
      <alignment horizontal="left" vertical="center"/>
    </xf>
    <xf numFmtId="10" fontId="3" fillId="19" borderId="0" xfId="0" applyNumberFormat="1" applyFont="1" applyFill="1" applyAlignment="1">
      <alignment vertical="center" wrapText="1"/>
    </xf>
    <xf numFmtId="10" fontId="5" fillId="19" borderId="0" xfId="0" applyNumberFormat="1" applyFont="1" applyFill="1" applyAlignment="1">
      <alignment horizontal="left" vertical="center"/>
    </xf>
    <xf numFmtId="4" fontId="5" fillId="19" borderId="0" xfId="1" applyNumberFormat="1" applyFont="1" applyFill="1" applyAlignment="1">
      <alignment horizontal="left" vertical="center"/>
    </xf>
    <xf numFmtId="10" fontId="2" fillId="19" borderId="4" xfId="0" applyNumberFormat="1" applyFont="1" applyFill="1" applyBorder="1" applyAlignment="1">
      <alignment horizontal="center" vertical="center" wrapText="1"/>
    </xf>
    <xf numFmtId="0" fontId="2" fillId="19" borderId="7" xfId="0" applyFont="1" applyFill="1" applyBorder="1" applyAlignment="1">
      <alignment horizontal="center" vertical="center" wrapText="1"/>
    </xf>
    <xf numFmtId="44" fontId="2" fillId="19" borderId="7" xfId="1" applyFont="1" applyFill="1" applyBorder="1" applyAlignment="1">
      <alignment horizontal="center" vertical="center" wrapText="1"/>
    </xf>
    <xf numFmtId="10" fontId="2" fillId="19" borderId="7" xfId="0" applyNumberFormat="1" applyFont="1" applyFill="1" applyBorder="1" applyAlignment="1">
      <alignment horizontal="center" vertical="center" wrapText="1"/>
    </xf>
    <xf numFmtId="4" fontId="2" fillId="19" borderId="1" xfId="1" applyNumberFormat="1" applyFont="1" applyFill="1" applyBorder="1" applyAlignment="1">
      <alignment vertical="center" wrapText="1"/>
    </xf>
    <xf numFmtId="4" fontId="2" fillId="19" borderId="16" xfId="1" applyNumberFormat="1" applyFont="1" applyFill="1" applyBorder="1" applyAlignment="1">
      <alignment vertical="center" wrapText="1"/>
    </xf>
    <xf numFmtId="4" fontId="2" fillId="19" borderId="68" xfId="1" applyNumberFormat="1" applyFont="1" applyFill="1" applyBorder="1" applyAlignment="1">
      <alignment vertical="center" wrapText="1"/>
    </xf>
    <xf numFmtId="4" fontId="2" fillId="19" borderId="70" xfId="1" applyNumberFormat="1" applyFont="1" applyFill="1" applyBorder="1" applyAlignment="1">
      <alignment vertical="center" wrapText="1"/>
    </xf>
    <xf numFmtId="4" fontId="2" fillId="19" borderId="26" xfId="1" applyNumberFormat="1" applyFont="1" applyFill="1" applyBorder="1" applyAlignment="1">
      <alignment vertical="center" wrapText="1"/>
    </xf>
    <xf numFmtId="4" fontId="2" fillId="19" borderId="66" xfId="1" applyNumberFormat="1" applyFont="1" applyFill="1" applyBorder="1" applyAlignment="1">
      <alignment vertical="center" wrapText="1"/>
    </xf>
    <xf numFmtId="2" fontId="2" fillId="7" borderId="2" xfId="0" applyNumberFormat="1" applyFont="1" applyFill="1" applyBorder="1" applyAlignment="1">
      <alignment horizontal="right" vertical="center" wrapText="1"/>
    </xf>
    <xf numFmtId="4" fontId="2" fillId="7" borderId="2" xfId="1" applyNumberFormat="1" applyFont="1" applyFill="1" applyBorder="1" applyAlignment="1">
      <alignment vertical="center" wrapText="1"/>
    </xf>
    <xf numFmtId="4" fontId="3" fillId="0" borderId="44" xfId="1" applyNumberFormat="1" applyFont="1" applyBorder="1" applyAlignment="1">
      <alignment vertical="center" wrapText="1"/>
    </xf>
    <xf numFmtId="4" fontId="38" fillId="0" borderId="2" xfId="1" applyNumberFormat="1" applyFont="1" applyBorder="1" applyAlignment="1">
      <alignment vertical="center" wrapText="1"/>
    </xf>
    <xf numFmtId="4" fontId="2" fillId="8" borderId="2" xfId="1" applyNumberFormat="1" applyFont="1" applyFill="1" applyBorder="1" applyAlignment="1">
      <alignment vertical="center" wrapText="1"/>
    </xf>
    <xf numFmtId="4" fontId="2" fillId="19" borderId="2" xfId="1" applyNumberFormat="1" applyFont="1" applyFill="1" applyBorder="1" applyAlignment="1">
      <alignment vertical="center" wrapText="1"/>
    </xf>
    <xf numFmtId="0" fontId="4" fillId="13" borderId="30" xfId="0" applyFont="1" applyFill="1" applyBorder="1" applyAlignment="1">
      <alignment vertical="center"/>
    </xf>
    <xf numFmtId="0" fontId="22" fillId="13" borderId="31" xfId="0" applyFont="1" applyFill="1" applyBorder="1" applyAlignment="1">
      <alignment vertical="center" wrapText="1"/>
    </xf>
    <xf numFmtId="0" fontId="23" fillId="13" borderId="31" xfId="0" applyFont="1" applyFill="1" applyBorder="1" applyAlignment="1">
      <alignment vertical="center" wrapText="1"/>
    </xf>
    <xf numFmtId="0" fontId="5" fillId="13" borderId="31" xfId="0" applyFont="1" applyFill="1" applyBorder="1" applyAlignment="1">
      <alignment vertical="center"/>
    </xf>
    <xf numFmtId="0" fontId="10" fillId="13" borderId="27" xfId="0" applyFont="1" applyFill="1" applyBorder="1" applyAlignment="1">
      <alignment horizontal="center" vertical="center" wrapText="1"/>
    </xf>
    <xf numFmtId="0" fontId="10" fillId="13" borderId="38" xfId="0" applyFont="1" applyFill="1" applyBorder="1" applyAlignment="1">
      <alignment horizontal="center" vertical="center" wrapText="1"/>
    </xf>
    <xf numFmtId="0" fontId="10" fillId="13" borderId="28" xfId="0" applyFont="1" applyFill="1" applyBorder="1" applyAlignment="1">
      <alignment horizontal="center" vertical="center" wrapText="1"/>
    </xf>
    <xf numFmtId="0" fontId="10" fillId="13" borderId="43" xfId="0" applyFont="1" applyFill="1" applyBorder="1" applyAlignment="1">
      <alignment horizontal="center" vertical="center" wrapText="1"/>
    </xf>
    <xf numFmtId="0" fontId="10" fillId="13" borderId="31" xfId="0" applyFont="1" applyFill="1" applyBorder="1" applyAlignment="1">
      <alignment horizontal="center" vertical="center" wrapText="1"/>
    </xf>
    <xf numFmtId="0" fontId="10" fillId="13" borderId="2" xfId="0" applyFont="1" applyFill="1" applyBorder="1" applyAlignment="1">
      <alignment horizontal="center" vertical="center" wrapText="1"/>
    </xf>
    <xf numFmtId="10" fontId="2" fillId="13" borderId="4" xfId="0" applyNumberFormat="1" applyFont="1" applyFill="1" applyBorder="1" applyAlignment="1">
      <alignment horizontal="center" vertical="center" wrapText="1"/>
    </xf>
    <xf numFmtId="4" fontId="2" fillId="13" borderId="7" xfId="0" applyNumberFormat="1" applyFont="1" applyFill="1" applyBorder="1" applyAlignment="1">
      <alignment horizontal="center" vertical="center" wrapText="1"/>
    </xf>
    <xf numFmtId="4" fontId="2" fillId="13" borderId="45" xfId="1" applyNumberFormat="1" applyFont="1" applyFill="1" applyBorder="1" applyAlignment="1">
      <alignment horizontal="center" vertical="center" wrapText="1"/>
    </xf>
    <xf numFmtId="10" fontId="2" fillId="13" borderId="45" xfId="0" applyNumberFormat="1" applyFont="1" applyFill="1" applyBorder="1" applyAlignment="1">
      <alignment horizontal="center" vertical="center" wrapText="1"/>
    </xf>
    <xf numFmtId="10" fontId="2" fillId="13" borderId="64" xfId="0" applyNumberFormat="1" applyFont="1" applyFill="1" applyBorder="1" applyAlignment="1">
      <alignment horizontal="center" vertical="center" wrapText="1"/>
    </xf>
    <xf numFmtId="4" fontId="2" fillId="13" borderId="60" xfId="1" applyNumberFormat="1" applyFont="1" applyFill="1" applyBorder="1" applyAlignment="1">
      <alignment vertical="center" wrapText="1"/>
    </xf>
    <xf numFmtId="1" fontId="4" fillId="13" borderId="0" xfId="0" applyNumberFormat="1" applyFont="1" applyFill="1" applyAlignment="1">
      <alignment horizontal="left" vertical="center"/>
    </xf>
    <xf numFmtId="164" fontId="5" fillId="13" borderId="0" xfId="0" applyNumberFormat="1" applyFont="1" applyFill="1" applyAlignment="1">
      <alignment horizontal="left" vertical="center"/>
    </xf>
    <xf numFmtId="0" fontId="5" fillId="13" borderId="0" xfId="0" applyFont="1" applyFill="1" applyAlignment="1">
      <alignment horizontal="left" vertical="center"/>
    </xf>
    <xf numFmtId="0" fontId="5" fillId="13" borderId="0" xfId="0" applyFont="1" applyFill="1" applyAlignment="1">
      <alignment horizontal="center" vertical="center"/>
    </xf>
    <xf numFmtId="44" fontId="5" fillId="13" borderId="0" xfId="1" applyFont="1" applyFill="1" applyAlignment="1">
      <alignment horizontal="left" vertical="center"/>
    </xf>
    <xf numFmtId="4" fontId="5" fillId="13" borderId="0" xfId="0" applyNumberFormat="1" applyFont="1" applyFill="1" applyAlignment="1">
      <alignment horizontal="center" vertical="center"/>
    </xf>
    <xf numFmtId="4" fontId="5" fillId="13" borderId="0" xfId="0" applyNumberFormat="1" applyFont="1" applyFill="1" applyAlignment="1">
      <alignment horizontal="left" vertical="center"/>
    </xf>
    <xf numFmtId="10" fontId="5" fillId="13" borderId="0" xfId="0" applyNumberFormat="1" applyFont="1" applyFill="1" applyAlignment="1">
      <alignment horizontal="left" vertical="center"/>
    </xf>
    <xf numFmtId="4" fontId="5" fillId="13" borderId="0" xfId="1" applyNumberFormat="1" applyFont="1" applyFill="1" applyAlignment="1">
      <alignment horizontal="left" vertical="center"/>
    </xf>
    <xf numFmtId="9" fontId="3" fillId="13" borderId="1" xfId="0" applyNumberFormat="1" applyFont="1" applyFill="1" applyBorder="1" applyAlignment="1">
      <alignment vertical="center" wrapText="1"/>
    </xf>
    <xf numFmtId="9" fontId="3" fillId="13" borderId="7" xfId="0" applyNumberFormat="1" applyFont="1" applyFill="1" applyBorder="1" applyAlignment="1">
      <alignment vertical="center" wrapText="1"/>
    </xf>
    <xf numFmtId="4" fontId="2" fillId="13" borderId="4" xfId="1" applyNumberFormat="1" applyFont="1" applyFill="1" applyBorder="1" applyAlignment="1">
      <alignment vertical="center" wrapText="1"/>
    </xf>
    <xf numFmtId="4" fontId="2" fillId="13" borderId="5" xfId="1" applyNumberFormat="1" applyFont="1" applyFill="1" applyBorder="1" applyAlignment="1">
      <alignment vertical="center" wrapText="1"/>
    </xf>
    <xf numFmtId="4" fontId="2" fillId="13" borderId="1" xfId="1" applyNumberFormat="1" applyFont="1" applyFill="1" applyBorder="1" applyAlignment="1">
      <alignment vertical="center" wrapText="1"/>
    </xf>
    <xf numFmtId="0" fontId="0" fillId="13" borderId="0" xfId="0" applyFill="1" applyAlignment="1">
      <alignment vertical="center"/>
    </xf>
    <xf numFmtId="3" fontId="0" fillId="13" borderId="0" xfId="0" applyNumberFormat="1" applyFill="1" applyAlignment="1">
      <alignment horizontal="right" vertical="center"/>
    </xf>
    <xf numFmtId="3" fontId="0" fillId="13" borderId="0" xfId="0" applyNumberFormat="1" applyFill="1" applyAlignment="1">
      <alignment vertical="center"/>
    </xf>
    <xf numFmtId="3" fontId="13" fillId="6" borderId="25" xfId="0" applyNumberFormat="1" applyFont="1" applyFill="1" applyBorder="1" applyAlignment="1" applyProtection="1">
      <alignment vertical="center" wrapText="1"/>
      <protection locked="0"/>
    </xf>
    <xf numFmtId="14" fontId="0" fillId="6" borderId="46" xfId="0" applyNumberFormat="1" applyFill="1" applyBorder="1" applyAlignment="1" applyProtection="1">
      <alignment vertical="center" wrapText="1"/>
      <protection locked="0"/>
    </xf>
    <xf numFmtId="3" fontId="0" fillId="6" borderId="26" xfId="0" applyNumberFormat="1" applyFill="1" applyBorder="1" applyAlignment="1" applyProtection="1">
      <alignment vertical="center"/>
      <protection locked="0"/>
    </xf>
    <xf numFmtId="0" fontId="0" fillId="6" borderId="26" xfId="0" applyFill="1" applyBorder="1" applyAlignment="1" applyProtection="1">
      <alignment vertical="center" wrapText="1"/>
      <protection locked="0"/>
    </xf>
    <xf numFmtId="3" fontId="13" fillId="6" borderId="15" xfId="0" applyNumberFormat="1" applyFont="1" applyFill="1" applyBorder="1" applyAlignment="1" applyProtection="1">
      <alignment vertical="center" wrapText="1"/>
      <protection locked="0"/>
    </xf>
    <xf numFmtId="14" fontId="0" fillId="6" borderId="47" xfId="0" applyNumberFormat="1" applyFill="1" applyBorder="1" applyAlignment="1" applyProtection="1">
      <alignment vertical="center" wrapText="1"/>
      <protection locked="0"/>
    </xf>
    <xf numFmtId="3" fontId="0" fillId="6" borderId="45" xfId="0" applyNumberFormat="1" applyFill="1" applyBorder="1" applyAlignment="1" applyProtection="1">
      <alignment vertical="center"/>
      <protection locked="0"/>
    </xf>
    <xf numFmtId="0" fontId="0" fillId="6" borderId="45" xfId="0" applyFill="1" applyBorder="1" applyAlignment="1" applyProtection="1">
      <alignment vertical="center" wrapText="1"/>
      <protection locked="0"/>
    </xf>
    <xf numFmtId="3" fontId="26" fillId="6" borderId="44" xfId="0" applyNumberFormat="1" applyFont="1" applyFill="1" applyBorder="1" applyAlignment="1" applyProtection="1">
      <alignment vertical="center" wrapText="1"/>
      <protection locked="0"/>
    </xf>
    <xf numFmtId="3" fontId="10" fillId="6" borderId="6" xfId="0" applyNumberFormat="1" applyFont="1" applyFill="1" applyBorder="1" applyAlignment="1" applyProtection="1">
      <alignment vertical="center"/>
      <protection locked="0"/>
    </xf>
    <xf numFmtId="14" fontId="0" fillId="6" borderId="18" xfId="0" applyNumberFormat="1" applyFill="1" applyBorder="1" applyAlignment="1" applyProtection="1">
      <alignment vertical="center" wrapText="1"/>
      <protection locked="0"/>
    </xf>
    <xf numFmtId="3" fontId="0" fillId="6" borderId="7" xfId="0" applyNumberFormat="1" applyFill="1" applyBorder="1" applyAlignment="1" applyProtection="1">
      <alignment vertical="center"/>
      <protection locked="0"/>
    </xf>
    <xf numFmtId="0" fontId="0" fillId="6" borderId="7" xfId="0" applyFill="1" applyBorder="1" applyAlignment="1" applyProtection="1">
      <alignment vertical="center" wrapText="1"/>
      <protection locked="0"/>
    </xf>
    <xf numFmtId="4" fontId="0" fillId="6" borderId="42" xfId="0" applyNumberFormat="1" applyFill="1" applyBorder="1" applyAlignment="1" applyProtection="1">
      <alignment vertical="center"/>
      <protection locked="0"/>
    </xf>
    <xf numFmtId="4" fontId="0" fillId="6" borderId="8" xfId="0" applyNumberFormat="1" applyFill="1" applyBorder="1" applyAlignment="1" applyProtection="1">
      <alignment vertical="center"/>
      <protection locked="0"/>
    </xf>
    <xf numFmtId="14" fontId="21" fillId="0" borderId="0" xfId="0" applyNumberFormat="1" applyFont="1" applyAlignment="1" applyProtection="1">
      <alignment horizontal="center" vertical="center"/>
      <protection locked="0"/>
    </xf>
    <xf numFmtId="0" fontId="20" fillId="0" borderId="0" xfId="0" applyFont="1" applyAlignment="1" applyProtection="1">
      <alignment horizontal="left" vertical="center"/>
      <protection locked="0"/>
    </xf>
    <xf numFmtId="168" fontId="13" fillId="6" borderId="6" xfId="0" applyNumberFormat="1" applyFont="1" applyFill="1" applyBorder="1" applyAlignment="1" applyProtection="1">
      <alignment horizontal="center" vertical="center"/>
      <protection locked="0"/>
    </xf>
    <xf numFmtId="168" fontId="13" fillId="6" borderId="7" xfId="0" applyNumberFormat="1" applyFont="1" applyFill="1" applyBorder="1" applyAlignment="1" applyProtection="1">
      <alignment horizontal="center" vertical="center"/>
      <protection locked="0"/>
    </xf>
    <xf numFmtId="168" fontId="13" fillId="6" borderId="8" xfId="0" applyNumberFormat="1" applyFont="1" applyFill="1" applyBorder="1" applyAlignment="1" applyProtection="1">
      <alignment horizontal="center" vertical="center"/>
      <protection locked="0"/>
    </xf>
    <xf numFmtId="167" fontId="27" fillId="0" borderId="0" xfId="0" applyNumberFormat="1" applyFont="1" applyAlignment="1">
      <alignment horizontal="center" vertical="center"/>
    </xf>
    <xf numFmtId="171" fontId="28" fillId="0" borderId="0" xfId="0" applyNumberFormat="1" applyFont="1" applyAlignment="1">
      <alignment vertical="center" wrapText="1"/>
    </xf>
    <xf numFmtId="10" fontId="3" fillId="6" borderId="4" xfId="1" applyNumberFormat="1" applyFont="1" applyFill="1" applyBorder="1" applyAlignment="1" applyProtection="1">
      <alignment vertical="center" wrapText="1"/>
      <protection locked="0"/>
    </xf>
    <xf numFmtId="10" fontId="3" fillId="6" borderId="26" xfId="1" applyNumberFormat="1" applyFont="1" applyFill="1" applyBorder="1" applyAlignment="1" applyProtection="1">
      <alignment vertical="center" wrapText="1"/>
      <protection locked="0"/>
    </xf>
    <xf numFmtId="10" fontId="3" fillId="6" borderId="1" xfId="1" applyNumberFormat="1" applyFont="1" applyFill="1" applyBorder="1" applyAlignment="1" applyProtection="1">
      <alignment vertical="center" wrapText="1"/>
      <protection locked="0"/>
    </xf>
    <xf numFmtId="10" fontId="3" fillId="6" borderId="7" xfId="1" applyNumberFormat="1" applyFont="1" applyFill="1" applyBorder="1" applyAlignment="1" applyProtection="1">
      <alignment vertical="center" wrapText="1"/>
      <protection locked="0"/>
    </xf>
    <xf numFmtId="9" fontId="3" fillId="6" borderId="13" xfId="0" applyNumberFormat="1" applyFont="1" applyFill="1" applyBorder="1" applyAlignment="1" applyProtection="1">
      <alignment vertical="center" wrapText="1"/>
      <protection locked="0"/>
    </xf>
    <xf numFmtId="9" fontId="3" fillId="6" borderId="48" xfId="0" applyNumberFormat="1" applyFont="1" applyFill="1" applyBorder="1" applyAlignment="1" applyProtection="1">
      <alignment vertical="center" wrapText="1"/>
      <protection locked="0"/>
    </xf>
    <xf numFmtId="9" fontId="3" fillId="6" borderId="17" xfId="0" applyNumberFormat="1" applyFont="1" applyFill="1" applyBorder="1" applyAlignment="1" applyProtection="1">
      <alignment vertical="center" wrapText="1"/>
      <protection locked="0"/>
    </xf>
    <xf numFmtId="9" fontId="3" fillId="0" borderId="5" xfId="0" applyNumberFormat="1" applyFont="1" applyBorder="1" applyAlignment="1">
      <alignment vertical="center" wrapText="1"/>
    </xf>
    <xf numFmtId="9" fontId="3" fillId="0" borderId="16" xfId="0" applyNumberFormat="1" applyFont="1" applyBorder="1" applyAlignment="1">
      <alignment vertical="center" wrapText="1"/>
    </xf>
    <xf numFmtId="9" fontId="3" fillId="0" borderId="8" xfId="0" applyNumberFormat="1" applyFont="1" applyBorder="1" applyAlignment="1">
      <alignment vertical="center" wrapText="1"/>
    </xf>
    <xf numFmtId="4" fontId="0" fillId="6" borderId="17" xfId="0" applyNumberFormat="1" applyFill="1" applyBorder="1" applyAlignment="1" applyProtection="1">
      <alignment vertical="center"/>
      <protection locked="0"/>
    </xf>
    <xf numFmtId="4" fontId="0" fillId="6" borderId="77" xfId="0" applyNumberFormat="1" applyFill="1" applyBorder="1" applyAlignment="1" applyProtection="1">
      <alignment vertical="center"/>
      <protection locked="0"/>
    </xf>
    <xf numFmtId="4" fontId="0" fillId="6" borderId="40" xfId="0" applyNumberFormat="1" applyFill="1" applyBorder="1" applyAlignment="1" applyProtection="1">
      <alignment vertical="center"/>
      <protection locked="0"/>
    </xf>
    <xf numFmtId="3" fontId="0" fillId="6" borderId="77" xfId="0" applyNumberFormat="1" applyFill="1" applyBorder="1" applyAlignment="1" applyProtection="1">
      <alignment horizontal="center" vertical="center"/>
      <protection locked="0"/>
    </xf>
    <xf numFmtId="3" fontId="0" fillId="6" borderId="40" xfId="0" applyNumberFormat="1" applyFill="1" applyBorder="1" applyAlignment="1" applyProtection="1">
      <alignment horizontal="center" vertical="center"/>
      <protection locked="0"/>
    </xf>
    <xf numFmtId="4" fontId="0" fillId="6" borderId="39" xfId="0" applyNumberFormat="1" applyFill="1" applyBorder="1" applyAlignment="1" applyProtection="1">
      <alignment vertical="center"/>
      <protection locked="0"/>
    </xf>
    <xf numFmtId="4" fontId="0" fillId="0" borderId="3" xfId="0" applyNumberFormat="1" applyBorder="1" applyAlignment="1">
      <alignment vertical="center"/>
    </xf>
    <xf numFmtId="4" fontId="0" fillId="0" borderId="5" xfId="0" applyNumberFormat="1" applyBorder="1" applyAlignment="1">
      <alignment vertical="center"/>
    </xf>
    <xf numFmtId="4" fontId="0" fillId="0" borderId="15" xfId="0" applyNumberFormat="1" applyBorder="1" applyAlignment="1">
      <alignment vertical="center"/>
    </xf>
    <xf numFmtId="4" fontId="0" fillId="0" borderId="16" xfId="0" applyNumberFormat="1" applyBorder="1" applyAlignment="1">
      <alignment vertical="center"/>
    </xf>
    <xf numFmtId="4" fontId="0" fillId="0" borderId="6" xfId="0" applyNumberFormat="1" applyBorder="1" applyAlignment="1">
      <alignment vertical="center"/>
    </xf>
    <xf numFmtId="4" fontId="0" fillId="0" borderId="8" xfId="0" applyNumberFormat="1" applyBorder="1" applyAlignment="1">
      <alignment vertical="center"/>
    </xf>
    <xf numFmtId="14" fontId="21" fillId="0" borderId="78" xfId="0" applyNumberFormat="1" applyFont="1" applyBorder="1" applyAlignment="1" applyProtection="1">
      <alignment horizontal="center" vertical="center"/>
      <protection locked="0"/>
    </xf>
    <xf numFmtId="0" fontId="20" fillId="0" borderId="78" xfId="0" applyFont="1" applyBorder="1" applyAlignment="1" applyProtection="1">
      <alignment horizontal="left" vertical="center"/>
      <protection locked="0"/>
    </xf>
    <xf numFmtId="4" fontId="2" fillId="13" borderId="26" xfId="1" applyNumberFormat="1" applyFont="1" applyFill="1" applyBorder="1" applyAlignment="1" applyProtection="1">
      <alignment horizontal="right" vertical="center" wrapText="1"/>
      <protection locked="0"/>
    </xf>
    <xf numFmtId="4" fontId="2" fillId="13" borderId="1" xfId="1" applyNumberFormat="1" applyFont="1" applyFill="1" applyBorder="1" applyAlignment="1" applyProtection="1">
      <alignment horizontal="right" vertical="center" wrapText="1"/>
      <protection locked="0"/>
    </xf>
    <xf numFmtId="4" fontId="2" fillId="13" borderId="16" xfId="1" applyNumberFormat="1" applyFont="1" applyFill="1" applyBorder="1" applyAlignment="1">
      <alignment vertical="center" wrapText="1"/>
    </xf>
    <xf numFmtId="9" fontId="3" fillId="17" borderId="4" xfId="0" applyNumberFormat="1" applyFont="1" applyFill="1" applyBorder="1" applyAlignment="1" applyProtection="1">
      <alignment vertical="center" wrapText="1"/>
      <protection locked="0"/>
    </xf>
    <xf numFmtId="9" fontId="3" fillId="17" borderId="4" xfId="0" applyNumberFormat="1" applyFont="1" applyFill="1" applyBorder="1" applyAlignment="1">
      <alignment vertical="center" wrapText="1"/>
    </xf>
    <xf numFmtId="9" fontId="3" fillId="17" borderId="26" xfId="0" applyNumberFormat="1" applyFont="1" applyFill="1" applyBorder="1" applyAlignment="1" applyProtection="1">
      <alignment vertical="center" wrapText="1"/>
      <protection locked="0"/>
    </xf>
    <xf numFmtId="9" fontId="3" fillId="17" borderId="1" xfId="0" applyNumberFormat="1" applyFont="1" applyFill="1" applyBorder="1" applyAlignment="1">
      <alignment vertical="center" wrapText="1"/>
    </xf>
    <xf numFmtId="9" fontId="3" fillId="20" borderId="4" xfId="0" applyNumberFormat="1" applyFont="1" applyFill="1" applyBorder="1" applyAlignment="1">
      <alignment vertical="center" wrapText="1"/>
    </xf>
    <xf numFmtId="9" fontId="3" fillId="20" borderId="1" xfId="0" applyNumberFormat="1" applyFont="1" applyFill="1" applyBorder="1" applyAlignment="1">
      <alignment vertical="center" wrapText="1"/>
    </xf>
    <xf numFmtId="9" fontId="3" fillId="20" borderId="26" xfId="0" applyNumberFormat="1" applyFont="1" applyFill="1" applyBorder="1" applyAlignment="1">
      <alignment vertical="center" wrapText="1"/>
    </xf>
    <xf numFmtId="1" fontId="3" fillId="0" borderId="25" xfId="0" applyNumberFormat="1" applyFont="1" applyBorder="1" applyAlignment="1" applyProtection="1">
      <alignment horizontal="left" vertical="center" wrapText="1"/>
      <protection locked="0"/>
    </xf>
    <xf numFmtId="0" fontId="46" fillId="0" borderId="64" xfId="2" applyFont="1" applyBorder="1" applyAlignment="1" applyProtection="1">
      <protection locked="0"/>
    </xf>
    <xf numFmtId="0" fontId="47" fillId="0" borderId="0" xfId="0" applyFont="1" applyProtection="1">
      <protection locked="0"/>
    </xf>
    <xf numFmtId="165" fontId="48" fillId="0" borderId="65" xfId="0" applyNumberFormat="1" applyFont="1" applyBorder="1" applyAlignment="1" applyProtection="1">
      <alignment horizontal="left" vertical="center"/>
      <protection locked="0"/>
    </xf>
    <xf numFmtId="0" fontId="0" fillId="15" borderId="0" xfId="0" applyFill="1" applyAlignment="1">
      <alignment horizontal="center" vertical="center"/>
    </xf>
    <xf numFmtId="2" fontId="0" fillId="6" borderId="3" xfId="0" applyNumberFormat="1" applyFill="1" applyBorder="1" applyAlignment="1" applyProtection="1">
      <alignment horizontal="center" vertical="center"/>
      <protection locked="0"/>
    </xf>
    <xf numFmtId="2" fontId="0" fillId="6" borderId="4" xfId="0" applyNumberFormat="1" applyFill="1" applyBorder="1" applyAlignment="1" applyProtection="1">
      <alignment horizontal="center" vertical="center"/>
      <protection locked="0"/>
    </xf>
    <xf numFmtId="2" fontId="0" fillId="6" borderId="25" xfId="0" applyNumberFormat="1" applyFill="1" applyBorder="1" applyAlignment="1" applyProtection="1">
      <alignment horizontal="center" vertical="center"/>
      <protection locked="0"/>
    </xf>
    <xf numFmtId="2" fontId="0" fillId="6" borderId="1" xfId="0" applyNumberFormat="1" applyFill="1" applyBorder="1" applyAlignment="1" applyProtection="1">
      <alignment horizontal="center" vertical="center"/>
      <protection locked="0"/>
    </xf>
    <xf numFmtId="2" fontId="0" fillId="6" borderId="15" xfId="0" applyNumberFormat="1" applyFill="1" applyBorder="1" applyAlignment="1" applyProtection="1">
      <alignment horizontal="center" vertical="center"/>
      <protection locked="0"/>
    </xf>
    <xf numFmtId="2" fontId="10" fillId="8" borderId="27" xfId="0" applyNumberFormat="1" applyFont="1" applyFill="1" applyBorder="1" applyAlignment="1">
      <alignment horizontal="center" vertical="center"/>
    </xf>
    <xf numFmtId="2" fontId="10" fillId="8" borderId="28" xfId="0" applyNumberFormat="1" applyFont="1" applyFill="1" applyBorder="1" applyAlignment="1">
      <alignment horizontal="center" vertical="center"/>
    </xf>
    <xf numFmtId="10" fontId="3" fillId="8" borderId="1" xfId="0" applyNumberFormat="1" applyFont="1" applyFill="1" applyBorder="1" applyAlignment="1">
      <alignment vertical="center" wrapText="1"/>
    </xf>
    <xf numFmtId="2" fontId="0" fillId="6" borderId="5" xfId="0" applyNumberFormat="1" applyFill="1" applyBorder="1" applyAlignment="1" applyProtection="1">
      <alignment horizontal="center" vertical="center"/>
      <protection locked="0"/>
    </xf>
    <xf numFmtId="2" fontId="0" fillId="6" borderId="16" xfId="0" applyNumberFormat="1" applyFill="1" applyBorder="1" applyAlignment="1" applyProtection="1">
      <alignment horizontal="center" vertical="center"/>
      <protection locked="0"/>
    </xf>
    <xf numFmtId="2" fontId="0" fillId="6" borderId="44" xfId="0" applyNumberFormat="1" applyFill="1" applyBorder="1" applyAlignment="1" applyProtection="1">
      <alignment horizontal="center" vertical="center"/>
      <protection locked="0"/>
    </xf>
    <xf numFmtId="2" fontId="0" fillId="6" borderId="45" xfId="0" applyNumberFormat="1" applyFill="1" applyBorder="1" applyAlignment="1" applyProtection="1">
      <alignment horizontal="center" vertical="center"/>
      <protection locked="0"/>
    </xf>
    <xf numFmtId="2" fontId="0" fillId="6" borderId="50" xfId="0" applyNumberFormat="1" applyFill="1" applyBorder="1" applyAlignment="1" applyProtection="1">
      <alignment horizontal="center" vertical="center"/>
      <protection locked="0"/>
    </xf>
    <xf numFmtId="2" fontId="0" fillId="6" borderId="6" xfId="0" applyNumberFormat="1" applyFill="1" applyBorder="1" applyAlignment="1" applyProtection="1">
      <alignment horizontal="center" vertical="center"/>
      <protection locked="0"/>
    </xf>
    <xf numFmtId="2" fontId="0" fillId="6" borderId="7" xfId="0" applyNumberFormat="1" applyFill="1" applyBorder="1" applyAlignment="1" applyProtection="1">
      <alignment horizontal="center" vertical="center"/>
      <protection locked="0"/>
    </xf>
    <xf numFmtId="2" fontId="0" fillId="6" borderId="8" xfId="0" applyNumberFormat="1" applyFill="1" applyBorder="1" applyAlignment="1" applyProtection="1">
      <alignment horizontal="center" vertical="center"/>
      <protection locked="0"/>
    </xf>
    <xf numFmtId="2" fontId="10" fillId="5" borderId="27" xfId="0" applyNumberFormat="1" applyFont="1" applyFill="1" applyBorder="1" applyAlignment="1">
      <alignment horizontal="center" vertical="center"/>
    </xf>
    <xf numFmtId="2" fontId="10" fillId="5" borderId="28" xfId="0" applyNumberFormat="1" applyFont="1" applyFill="1" applyBorder="1" applyAlignment="1">
      <alignment horizontal="center" vertical="center"/>
    </xf>
    <xf numFmtId="0" fontId="0" fillId="6" borderId="2" xfId="0" applyFill="1" applyBorder="1" applyAlignment="1">
      <alignment vertical="center"/>
    </xf>
    <xf numFmtId="2" fontId="10" fillId="8" borderId="27" xfId="0" applyNumberFormat="1" applyFont="1" applyFill="1" applyBorder="1" applyAlignment="1" applyProtection="1">
      <alignment horizontal="center" vertical="center"/>
      <protection locked="0"/>
    </xf>
    <xf numFmtId="2" fontId="10" fillId="8" borderId="29" xfId="0" applyNumberFormat="1" applyFont="1" applyFill="1" applyBorder="1" applyAlignment="1">
      <alignment horizontal="center" vertical="center"/>
    </xf>
    <xf numFmtId="10" fontId="3" fillId="8" borderId="68" xfId="0" applyNumberFormat="1" applyFont="1" applyFill="1" applyBorder="1" applyAlignment="1">
      <alignment vertical="center" wrapText="1"/>
    </xf>
    <xf numFmtId="2" fontId="10" fillId="5" borderId="29" xfId="0" applyNumberFormat="1" applyFont="1" applyFill="1" applyBorder="1" applyAlignment="1">
      <alignment horizontal="center" vertical="center"/>
    </xf>
    <xf numFmtId="10" fontId="3" fillId="8" borderId="26" xfId="0" applyNumberFormat="1" applyFont="1" applyFill="1" applyBorder="1" applyAlignment="1">
      <alignment vertical="center" wrapText="1"/>
    </xf>
    <xf numFmtId="10" fontId="3" fillId="0" borderId="20" xfId="0" applyNumberFormat="1" applyFont="1" applyBorder="1" applyAlignment="1">
      <alignment vertical="center" wrapText="1"/>
    </xf>
    <xf numFmtId="10" fontId="3" fillId="0" borderId="1" xfId="0" applyNumberFormat="1" applyFont="1" applyBorder="1" applyAlignment="1">
      <alignment vertical="center" wrapText="1"/>
    </xf>
    <xf numFmtId="10" fontId="3" fillId="0" borderId="72" xfId="0" applyNumberFormat="1" applyFont="1" applyBorder="1" applyAlignment="1">
      <alignment vertical="center" wrapText="1"/>
    </xf>
    <xf numFmtId="10" fontId="3" fillId="0" borderId="68" xfId="0" applyNumberFormat="1" applyFont="1" applyBorder="1" applyAlignment="1">
      <alignment vertical="center" wrapText="1"/>
    </xf>
    <xf numFmtId="10" fontId="3" fillId="0" borderId="46" xfId="0" applyNumberFormat="1" applyFont="1" applyBorder="1" applyAlignment="1">
      <alignment vertical="center" wrapText="1"/>
    </xf>
    <xf numFmtId="10" fontId="3" fillId="0" borderId="26" xfId="0" applyNumberFormat="1" applyFont="1" applyBorder="1" applyAlignment="1">
      <alignment vertical="center" wrapText="1"/>
    </xf>
    <xf numFmtId="0" fontId="49" fillId="0" borderId="0" xfId="0" applyFont="1"/>
    <xf numFmtId="2" fontId="10" fillId="8" borderId="2" xfId="0" applyNumberFormat="1" applyFont="1" applyFill="1" applyBorder="1" applyAlignment="1" applyProtection="1">
      <alignment horizontal="center" vertical="center"/>
      <protection locked="0"/>
    </xf>
    <xf numFmtId="4" fontId="38" fillId="0" borderId="72" xfId="1" applyNumberFormat="1" applyFont="1" applyBorder="1" applyAlignment="1">
      <alignment vertical="center" wrapText="1"/>
    </xf>
    <xf numFmtId="17" fontId="50" fillId="8" borderId="33" xfId="2" applyNumberFormat="1" applyFont="1" applyFill="1" applyBorder="1" applyAlignment="1">
      <alignment horizontal="left" vertical="center" wrapText="1"/>
    </xf>
    <xf numFmtId="2" fontId="10" fillId="19" borderId="27" xfId="0" applyNumberFormat="1" applyFont="1" applyFill="1" applyBorder="1" applyAlignment="1">
      <alignment horizontal="center" vertical="center"/>
    </xf>
    <xf numFmtId="2" fontId="10" fillId="19" borderId="28" xfId="0" applyNumberFormat="1" applyFont="1" applyFill="1" applyBorder="1" applyAlignment="1">
      <alignment horizontal="center" vertical="center"/>
    </xf>
    <xf numFmtId="2" fontId="10" fillId="19" borderId="29" xfId="0" applyNumberFormat="1" applyFont="1" applyFill="1" applyBorder="1" applyAlignment="1">
      <alignment horizontal="center" vertical="center"/>
    </xf>
    <xf numFmtId="0" fontId="45" fillId="0" borderId="0" xfId="0" applyFont="1"/>
    <xf numFmtId="17" fontId="50" fillId="19" borderId="35" xfId="2" applyNumberFormat="1" applyFont="1" applyFill="1" applyBorder="1" applyAlignment="1">
      <alignment horizontal="left" vertical="center" wrapText="1"/>
    </xf>
    <xf numFmtId="0" fontId="30" fillId="19" borderId="5" xfId="0" applyFont="1" applyFill="1" applyBorder="1" applyAlignment="1">
      <alignment horizontal="left" vertical="center" wrapText="1"/>
    </xf>
    <xf numFmtId="0" fontId="30" fillId="19" borderId="16" xfId="0" applyFont="1" applyFill="1" applyBorder="1" applyAlignment="1">
      <alignment horizontal="left" vertical="center" wrapText="1"/>
    </xf>
    <xf numFmtId="0" fontId="30" fillId="19" borderId="8" xfId="0" applyFont="1" applyFill="1" applyBorder="1" applyAlignment="1">
      <alignment horizontal="left" vertical="center" wrapText="1"/>
    </xf>
    <xf numFmtId="10" fontId="3" fillId="19" borderId="1" xfId="0" applyNumberFormat="1" applyFont="1" applyFill="1" applyBorder="1" applyAlignment="1">
      <alignment vertical="center" wrapText="1"/>
    </xf>
    <xf numFmtId="10" fontId="3" fillId="19" borderId="16" xfId="0" applyNumberFormat="1" applyFont="1" applyFill="1" applyBorder="1" applyAlignment="1">
      <alignment vertical="center" wrapText="1"/>
    </xf>
    <xf numFmtId="10" fontId="3" fillId="19" borderId="26" xfId="0" applyNumberFormat="1" applyFont="1" applyFill="1" applyBorder="1" applyAlignment="1">
      <alignment vertical="center" wrapText="1"/>
    </xf>
    <xf numFmtId="10" fontId="3" fillId="19" borderId="66" xfId="0" applyNumberFormat="1" applyFont="1" applyFill="1" applyBorder="1" applyAlignment="1">
      <alignment vertical="center" wrapText="1"/>
    </xf>
    <xf numFmtId="10" fontId="3" fillId="19" borderId="68" xfId="0" applyNumberFormat="1" applyFont="1" applyFill="1" applyBorder="1" applyAlignment="1">
      <alignment vertical="center" wrapText="1"/>
    </xf>
    <xf numFmtId="10" fontId="3" fillId="19" borderId="70" xfId="0" applyNumberFormat="1" applyFont="1" applyFill="1" applyBorder="1" applyAlignment="1">
      <alignment vertical="center" wrapText="1"/>
    </xf>
    <xf numFmtId="0" fontId="37" fillId="0" borderId="4" xfId="2" applyBorder="1" applyAlignment="1">
      <alignment vertical="center" wrapText="1"/>
    </xf>
    <xf numFmtId="1" fontId="28" fillId="0" borderId="0" xfId="0" applyNumberFormat="1" applyFont="1" applyAlignment="1">
      <alignment horizontal="left" vertical="center" wrapText="1"/>
    </xf>
    <xf numFmtId="171" fontId="28" fillId="0" borderId="0" xfId="0" applyNumberFormat="1" applyFont="1" applyAlignment="1">
      <alignment horizontal="left" vertical="center" wrapText="1"/>
    </xf>
    <xf numFmtId="1" fontId="2" fillId="10" borderId="9" xfId="0" applyNumberFormat="1" applyFont="1" applyFill="1" applyBorder="1" applyAlignment="1">
      <alignment horizontal="right" vertical="center" wrapText="1"/>
    </xf>
    <xf numFmtId="1" fontId="2" fillId="10" borderId="34" xfId="0" applyNumberFormat="1" applyFont="1" applyFill="1" applyBorder="1" applyAlignment="1">
      <alignment horizontal="right" vertical="center" wrapText="1"/>
    </xf>
    <xf numFmtId="4" fontId="2" fillId="7" borderId="68" xfId="1" applyNumberFormat="1" applyFont="1" applyFill="1" applyBorder="1" applyAlignment="1">
      <alignment vertical="center" wrapText="1"/>
    </xf>
    <xf numFmtId="4" fontId="2" fillId="7" borderId="26" xfId="1" applyNumberFormat="1" applyFont="1" applyFill="1" applyBorder="1" applyAlignment="1">
      <alignment vertical="center" wrapText="1"/>
    </xf>
    <xf numFmtId="168" fontId="26" fillId="7" borderId="8" xfId="0" applyNumberFormat="1" applyFont="1" applyFill="1" applyBorder="1" applyAlignment="1">
      <alignment horizontal="center" vertical="center"/>
    </xf>
    <xf numFmtId="17" fontId="50" fillId="7" borderId="33" xfId="2" applyNumberFormat="1" applyFont="1" applyFill="1" applyBorder="1" applyAlignment="1">
      <alignment horizontal="left" vertical="center" wrapText="1"/>
    </xf>
    <xf numFmtId="0" fontId="2" fillId="3" borderId="0" xfId="0" applyFont="1" applyFill="1" applyAlignment="1">
      <alignment horizontal="center" vertical="center" wrapText="1"/>
    </xf>
    <xf numFmtId="0" fontId="7" fillId="0" borderId="0" xfId="0" applyFont="1" applyAlignment="1">
      <alignment horizontal="center" vertical="center" wrapText="1"/>
    </xf>
    <xf numFmtId="4" fontId="51" fillId="0" borderId="0" xfId="1" applyNumberFormat="1" applyFont="1" applyFill="1" applyBorder="1" applyAlignment="1">
      <alignment vertical="center" wrapText="1"/>
    </xf>
    <xf numFmtId="10" fontId="3" fillId="0" borderId="67" xfId="0" applyNumberFormat="1" applyFont="1" applyBorder="1" applyAlignment="1">
      <alignment vertical="center" wrapText="1"/>
    </xf>
    <xf numFmtId="4" fontId="3" fillId="0" borderId="82" xfId="1" applyNumberFormat="1" applyFont="1" applyBorder="1" applyAlignment="1">
      <alignment vertical="center" wrapText="1"/>
    </xf>
    <xf numFmtId="4" fontId="3" fillId="0" borderId="83" xfId="1" applyNumberFormat="1" applyFont="1" applyBorder="1" applyAlignment="1">
      <alignment vertical="center" wrapText="1"/>
    </xf>
    <xf numFmtId="4" fontId="3" fillId="0" borderId="41" xfId="1" applyNumberFormat="1" applyFont="1" applyBorder="1" applyAlignment="1">
      <alignment vertical="center" wrapText="1"/>
    </xf>
    <xf numFmtId="4" fontId="3" fillId="0" borderId="81" xfId="1" applyNumberFormat="1" applyFont="1" applyBorder="1" applyAlignment="1">
      <alignment vertical="center" wrapText="1"/>
    </xf>
    <xf numFmtId="4" fontId="2" fillId="3" borderId="30" xfId="1" applyNumberFormat="1" applyFont="1" applyFill="1" applyBorder="1" applyAlignment="1">
      <alignment vertical="center" wrapText="1"/>
    </xf>
    <xf numFmtId="4" fontId="7" fillId="0" borderId="47" xfId="1" applyNumberFormat="1" applyFont="1" applyFill="1" applyBorder="1" applyAlignment="1">
      <alignment horizontal="center" vertical="center" wrapText="1"/>
    </xf>
    <xf numFmtId="4" fontId="38" fillId="0" borderId="20" xfId="1" applyNumberFormat="1" applyFont="1" applyBorder="1" applyAlignment="1">
      <alignment vertical="center" wrapText="1"/>
    </xf>
    <xf numFmtId="4" fontId="38" fillId="0" borderId="46" xfId="1" applyNumberFormat="1" applyFont="1" applyBorder="1" applyAlignment="1">
      <alignment vertical="center" wrapText="1"/>
    </xf>
    <xf numFmtId="4" fontId="38" fillId="0" borderId="47" xfId="1" applyNumberFormat="1" applyFont="1" applyBorder="1" applyAlignment="1">
      <alignment vertical="center" wrapText="1"/>
    </xf>
    <xf numFmtId="4" fontId="38" fillId="0" borderId="32" xfId="1" applyNumberFormat="1" applyFont="1" applyBorder="1" applyAlignment="1">
      <alignment vertical="center" wrapText="1"/>
    </xf>
    <xf numFmtId="4" fontId="3" fillId="0" borderId="16" xfId="1" applyNumberFormat="1" applyFont="1" applyBorder="1" applyAlignment="1">
      <alignment vertical="center" wrapText="1"/>
    </xf>
    <xf numFmtId="4" fontId="3" fillId="0" borderId="66" xfId="1" applyNumberFormat="1" applyFont="1" applyBorder="1" applyAlignment="1">
      <alignment vertical="center" wrapText="1"/>
    </xf>
    <xf numFmtId="4" fontId="3" fillId="0" borderId="50" xfId="1" applyNumberFormat="1" applyFont="1" applyBorder="1" applyAlignment="1">
      <alignment vertical="center" wrapText="1"/>
    </xf>
    <xf numFmtId="4" fontId="2" fillId="3" borderId="29" xfId="1" applyNumberFormat="1" applyFont="1" applyFill="1" applyBorder="1" applyAlignment="1">
      <alignment vertical="center" wrapText="1"/>
    </xf>
    <xf numFmtId="4" fontId="38" fillId="0" borderId="14" xfId="1" applyNumberFormat="1" applyFont="1" applyBorder="1" applyAlignment="1">
      <alignment vertical="center" wrapText="1"/>
    </xf>
    <xf numFmtId="4" fontId="2" fillId="3" borderId="62" xfId="1" applyNumberFormat="1" applyFont="1" applyFill="1" applyBorder="1" applyAlignment="1">
      <alignment horizontal="center" vertical="center" wrapText="1"/>
    </xf>
    <xf numFmtId="4" fontId="2" fillId="3" borderId="8" xfId="1" applyNumberFormat="1" applyFont="1" applyFill="1" applyBorder="1" applyAlignment="1">
      <alignment horizontal="center" vertical="center" wrapText="1"/>
    </xf>
    <xf numFmtId="4" fontId="7" fillId="0" borderId="18" xfId="1" applyNumberFormat="1" applyFont="1" applyFill="1" applyBorder="1" applyAlignment="1">
      <alignment horizontal="center" vertical="center" wrapText="1"/>
    </xf>
    <xf numFmtId="0" fontId="3" fillId="0" borderId="77" xfId="0" applyFont="1" applyBorder="1" applyAlignment="1" applyProtection="1">
      <alignment vertical="center" wrapText="1"/>
      <protection locked="0"/>
    </xf>
    <xf numFmtId="0" fontId="3" fillId="0" borderId="80"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4" fontId="38" fillId="0" borderId="76" xfId="1" applyNumberFormat="1" applyFont="1" applyBorder="1" applyAlignment="1">
      <alignment vertical="center" wrapText="1"/>
    </xf>
    <xf numFmtId="4" fontId="38" fillId="0" borderId="21" xfId="1" applyNumberFormat="1" applyFont="1" applyBorder="1" applyAlignment="1">
      <alignment vertical="center" wrapText="1"/>
    </xf>
    <xf numFmtId="4" fontId="38" fillId="0" borderId="15" xfId="1" applyNumberFormat="1" applyFont="1" applyBorder="1" applyAlignment="1">
      <alignment vertical="center" wrapText="1"/>
    </xf>
    <xf numFmtId="4" fontId="38" fillId="0" borderId="67" xfId="1" applyNumberFormat="1" applyFont="1" applyBorder="1" applyAlignment="1">
      <alignment vertical="center" wrapText="1"/>
    </xf>
    <xf numFmtId="4" fontId="38" fillId="0" borderId="25" xfId="1" applyNumberFormat="1" applyFont="1" applyBorder="1" applyAlignment="1">
      <alignment vertical="center" wrapText="1"/>
    </xf>
    <xf numFmtId="4" fontId="2" fillId="10" borderId="19" xfId="1" applyNumberFormat="1" applyFont="1" applyFill="1" applyBorder="1" applyAlignment="1">
      <alignment vertical="center" wrapText="1"/>
    </xf>
    <xf numFmtId="1" fontId="2" fillId="11" borderId="2" xfId="0" applyNumberFormat="1" applyFont="1" applyFill="1" applyBorder="1" applyAlignment="1">
      <alignment horizontal="right" vertical="center" wrapText="1"/>
    </xf>
    <xf numFmtId="4" fontId="2" fillId="11" borderId="2" xfId="1" applyNumberFormat="1" applyFont="1" applyFill="1" applyBorder="1" applyAlignment="1">
      <alignment vertical="center" wrapText="1"/>
    </xf>
    <xf numFmtId="4" fontId="3" fillId="0" borderId="2" xfId="1" applyNumberFormat="1" applyFont="1" applyBorder="1" applyAlignment="1">
      <alignment vertical="center" wrapText="1"/>
    </xf>
    <xf numFmtId="4" fontId="2" fillId="3" borderId="37" xfId="1" applyNumberFormat="1" applyFont="1" applyFill="1" applyBorder="1" applyAlignment="1">
      <alignment vertical="center" wrapText="1"/>
    </xf>
    <xf numFmtId="4" fontId="38" fillId="0" borderId="18" xfId="1" applyNumberFormat="1" applyFont="1" applyBorder="1" applyAlignment="1">
      <alignment vertical="center" wrapText="1"/>
    </xf>
    <xf numFmtId="4" fontId="2" fillId="3" borderId="60" xfId="1" applyNumberFormat="1" applyFont="1" applyFill="1" applyBorder="1" applyAlignment="1">
      <alignment vertical="center" wrapText="1"/>
    </xf>
    <xf numFmtId="3" fontId="3" fillId="4" borderId="49" xfId="0" applyNumberFormat="1" applyFont="1" applyFill="1" applyBorder="1" applyAlignment="1">
      <alignment vertical="center" wrapText="1"/>
    </xf>
    <xf numFmtId="4" fontId="2" fillId="10" borderId="64" xfId="1" applyNumberFormat="1" applyFont="1" applyFill="1" applyBorder="1" applyAlignment="1">
      <alignment vertical="center" wrapText="1"/>
    </xf>
    <xf numFmtId="4" fontId="2" fillId="10" borderId="2" xfId="1" applyNumberFormat="1" applyFont="1" applyFill="1" applyBorder="1" applyAlignment="1">
      <alignment vertical="center" wrapText="1"/>
    </xf>
    <xf numFmtId="4" fontId="52" fillId="3" borderId="2" xfId="1" applyNumberFormat="1" applyFont="1" applyFill="1" applyBorder="1" applyAlignment="1">
      <alignment vertical="center" wrapText="1"/>
    </xf>
    <xf numFmtId="1" fontId="3" fillId="0" borderId="0" xfId="0" applyNumberFormat="1" applyFont="1" applyAlignment="1">
      <alignment horizontal="left" vertical="center"/>
    </xf>
    <xf numFmtId="43" fontId="3" fillId="0" borderId="1" xfId="3" applyFont="1" applyBorder="1" applyAlignment="1">
      <alignment vertical="center" wrapText="1"/>
    </xf>
    <xf numFmtId="43" fontId="3" fillId="0" borderId="1" xfId="3" applyFont="1" applyBorder="1" applyAlignment="1">
      <alignment horizontal="center" vertical="center" wrapText="1"/>
    </xf>
    <xf numFmtId="43" fontId="3" fillId="0" borderId="1" xfId="0" applyNumberFormat="1" applyFont="1" applyBorder="1" applyAlignment="1">
      <alignment vertical="center" wrapText="1"/>
    </xf>
    <xf numFmtId="1" fontId="3" fillId="0" borderId="19" xfId="0" applyNumberFormat="1" applyFont="1" applyBorder="1" applyAlignment="1">
      <alignment horizontal="left" vertical="center"/>
    </xf>
    <xf numFmtId="164" fontId="3" fillId="0" borderId="20" xfId="0" applyNumberFormat="1" applyFont="1" applyBorder="1" applyAlignment="1">
      <alignment horizontal="left" vertical="center"/>
    </xf>
    <xf numFmtId="164" fontId="3" fillId="0" borderId="20" xfId="0" applyNumberFormat="1" applyFont="1" applyBorder="1" applyAlignment="1">
      <alignment horizontal="center" vertical="center" wrapText="1"/>
    </xf>
    <xf numFmtId="44" fontId="3" fillId="21" borderId="1" xfId="1" applyFont="1" applyFill="1" applyBorder="1" applyAlignment="1">
      <alignment vertical="center" wrapText="1"/>
    </xf>
    <xf numFmtId="0" fontId="3" fillId="21" borderId="1" xfId="0" applyFont="1" applyFill="1" applyBorder="1" applyAlignment="1">
      <alignment horizontal="center" vertical="center" wrapText="1"/>
    </xf>
    <xf numFmtId="0" fontId="3" fillId="0" borderId="0" xfId="0" applyFont="1"/>
    <xf numFmtId="1" fontId="9" fillId="0" borderId="0" xfId="0" applyNumberFormat="1" applyFont="1" applyAlignment="1">
      <alignment horizontal="center" vertical="center" wrapText="1"/>
    </xf>
    <xf numFmtId="9" fontId="3" fillId="7" borderId="53" xfId="0" applyNumberFormat="1" applyFont="1" applyFill="1" applyBorder="1" applyAlignment="1">
      <alignment vertical="center" wrapText="1"/>
    </xf>
    <xf numFmtId="9" fontId="3" fillId="7" borderId="45" xfId="0" applyNumberFormat="1" applyFont="1" applyFill="1" applyBorder="1" applyAlignment="1">
      <alignment vertical="center" wrapText="1"/>
    </xf>
    <xf numFmtId="0" fontId="10" fillId="19" borderId="6" xfId="0" applyFont="1" applyFill="1" applyBorder="1" applyAlignment="1">
      <alignment horizontal="center" vertical="center" wrapText="1"/>
    </xf>
    <xf numFmtId="0" fontId="0" fillId="6" borderId="2" xfId="0" applyFill="1" applyBorder="1" applyAlignment="1" applyProtection="1">
      <alignment vertical="center"/>
      <protection locked="0"/>
    </xf>
    <xf numFmtId="0" fontId="37" fillId="0" borderId="0" xfId="2" applyFill="1"/>
    <xf numFmtId="0" fontId="30" fillId="7" borderId="13" xfId="0" applyFont="1" applyFill="1" applyBorder="1" applyAlignment="1" applyProtection="1">
      <alignment horizontal="left" vertical="center" wrapText="1"/>
      <protection locked="0"/>
    </xf>
    <xf numFmtId="0" fontId="30" fillId="7" borderId="19" xfId="0" applyFont="1" applyFill="1" applyBorder="1" applyAlignment="1" applyProtection="1">
      <alignment horizontal="left" vertical="center" wrapText="1"/>
      <protection locked="0"/>
    </xf>
    <xf numFmtId="17" fontId="30" fillId="8" borderId="19" xfId="0" applyNumberFormat="1" applyFont="1" applyFill="1" applyBorder="1" applyAlignment="1">
      <alignment horizontal="left" vertical="center" wrapText="1"/>
    </xf>
    <xf numFmtId="4" fontId="3" fillId="0" borderId="70" xfId="1" applyNumberFormat="1" applyFont="1" applyBorder="1" applyAlignment="1">
      <alignment vertical="center" wrapText="1"/>
    </xf>
    <xf numFmtId="0" fontId="3" fillId="0" borderId="84" xfId="0" applyFont="1" applyBorder="1" applyAlignment="1" applyProtection="1">
      <alignment vertical="center" wrapText="1"/>
      <protection locked="0"/>
    </xf>
    <xf numFmtId="9" fontId="3" fillId="7" borderId="71" xfId="0" applyNumberFormat="1" applyFont="1" applyFill="1" applyBorder="1" applyAlignment="1">
      <alignment vertical="center" wrapText="1"/>
    </xf>
    <xf numFmtId="9" fontId="3" fillId="7" borderId="26" xfId="0" applyNumberFormat="1" applyFont="1" applyFill="1" applyBorder="1" applyAlignment="1">
      <alignment vertical="center" wrapText="1"/>
    </xf>
    <xf numFmtId="4" fontId="2" fillId="7" borderId="66" xfId="1" applyNumberFormat="1" applyFont="1" applyFill="1" applyBorder="1" applyAlignment="1">
      <alignment vertical="center" wrapText="1"/>
    </xf>
    <xf numFmtId="2" fontId="10" fillId="8" borderId="2" xfId="0" applyNumberFormat="1" applyFont="1" applyFill="1" applyBorder="1" applyAlignment="1">
      <alignment horizontal="center" vertical="center"/>
    </xf>
    <xf numFmtId="17" fontId="10" fillId="7" borderId="41" xfId="0" applyNumberFormat="1" applyFont="1" applyFill="1" applyBorder="1" applyAlignment="1">
      <alignment horizontal="left" vertical="center" wrapText="1"/>
    </xf>
    <xf numFmtId="1" fontId="3" fillId="6" borderId="85" xfId="0" applyNumberFormat="1" applyFont="1" applyFill="1" applyBorder="1" applyAlignment="1" applyProtection="1">
      <alignment horizontal="center" vertical="center" wrapText="1"/>
      <protection locked="0"/>
    </xf>
    <xf numFmtId="170" fontId="3" fillId="6" borderId="86" xfId="0" applyNumberFormat="1" applyFont="1" applyFill="1" applyBorder="1" applyAlignment="1" applyProtection="1">
      <alignment horizontal="center" vertical="center" wrapText="1"/>
      <protection locked="0"/>
    </xf>
    <xf numFmtId="4" fontId="3" fillId="6" borderId="86" xfId="1" applyNumberFormat="1" applyFont="1" applyFill="1" applyBorder="1" applyAlignment="1" applyProtection="1">
      <alignment horizontal="right" vertical="center" wrapText="1"/>
      <protection locked="0"/>
    </xf>
    <xf numFmtId="4" fontId="3" fillId="6" borderId="86" xfId="1" applyNumberFormat="1" applyFont="1" applyFill="1" applyBorder="1" applyAlignment="1" applyProtection="1">
      <alignment vertical="center" wrapText="1"/>
      <protection locked="0"/>
    </xf>
    <xf numFmtId="9" fontId="3" fillId="7" borderId="86" xfId="0" applyNumberFormat="1" applyFont="1" applyFill="1" applyBorder="1" applyAlignment="1">
      <alignment vertical="center" wrapText="1"/>
    </xf>
    <xf numFmtId="9" fontId="3" fillId="7" borderId="87" xfId="0" applyNumberFormat="1" applyFont="1" applyFill="1" applyBorder="1" applyAlignment="1">
      <alignment vertical="center" wrapText="1"/>
    </xf>
    <xf numFmtId="9" fontId="3" fillId="0" borderId="88" xfId="0" applyNumberFormat="1" applyFont="1" applyBorder="1" applyAlignment="1">
      <alignment vertical="center" wrapText="1"/>
    </xf>
    <xf numFmtId="9" fontId="3" fillId="0" borderId="86" xfId="0" applyNumberFormat="1" applyFont="1" applyBorder="1" applyAlignment="1">
      <alignment vertical="center" wrapText="1"/>
    </xf>
    <xf numFmtId="4" fontId="2" fillId="7" borderId="87" xfId="1" applyNumberFormat="1" applyFont="1" applyFill="1" applyBorder="1" applyAlignment="1">
      <alignment vertical="center" wrapText="1"/>
    </xf>
    <xf numFmtId="4" fontId="3" fillId="0" borderId="87" xfId="1" applyNumberFormat="1" applyFont="1" applyBorder="1" applyAlignment="1">
      <alignment vertical="center" wrapText="1"/>
    </xf>
    <xf numFmtId="4" fontId="38" fillId="0" borderId="88" xfId="1" applyNumberFormat="1" applyFont="1" applyBorder="1" applyAlignment="1">
      <alignment vertical="center" wrapText="1"/>
    </xf>
    <xf numFmtId="4" fontId="38" fillId="0" borderId="86" xfId="1" applyNumberFormat="1" applyFont="1" applyBorder="1" applyAlignment="1">
      <alignment vertical="center" wrapText="1"/>
    </xf>
    <xf numFmtId="0" fontId="3" fillId="0" borderId="87" xfId="0" applyFont="1" applyBorder="1" applyAlignment="1">
      <alignment vertical="center" wrapText="1"/>
    </xf>
    <xf numFmtId="0" fontId="3" fillId="0" borderId="89" xfId="0" applyFont="1" applyBorder="1" applyAlignment="1" applyProtection="1">
      <alignment vertical="center" wrapText="1"/>
      <protection locked="0"/>
    </xf>
    <xf numFmtId="0" fontId="3" fillId="0" borderId="90" xfId="0" applyFont="1" applyBorder="1" applyAlignment="1">
      <alignment vertical="center" wrapText="1"/>
    </xf>
    <xf numFmtId="17" fontId="50" fillId="19" borderId="33" xfId="2" applyNumberFormat="1" applyFont="1" applyFill="1" applyBorder="1" applyAlignment="1">
      <alignment horizontal="left" vertical="center" wrapText="1"/>
    </xf>
    <xf numFmtId="4" fontId="3" fillId="0" borderId="91" xfId="1" applyNumberFormat="1" applyFont="1" applyBorder="1" applyAlignment="1">
      <alignment vertical="center" wrapText="1"/>
    </xf>
    <xf numFmtId="0" fontId="0" fillId="0" borderId="0" xfId="0" applyAlignment="1">
      <alignment wrapText="1"/>
    </xf>
    <xf numFmtId="0" fontId="19" fillId="0" borderId="0" xfId="0" applyFont="1"/>
    <xf numFmtId="0" fontId="9" fillId="13" borderId="0" xfId="0" applyFont="1" applyFill="1"/>
    <xf numFmtId="0" fontId="58" fillId="6" borderId="79" xfId="0" applyFont="1" applyFill="1" applyBorder="1" applyAlignment="1">
      <alignment horizontal="left" vertical="center"/>
    </xf>
    <xf numFmtId="0" fontId="37" fillId="0" borderId="21" xfId="2" applyBorder="1" applyAlignment="1">
      <alignment horizontal="center" vertical="center"/>
    </xf>
    <xf numFmtId="0" fontId="0" fillId="0" borderId="61" xfId="0" applyBorder="1" applyAlignment="1">
      <alignment horizontal="center" vertical="center"/>
    </xf>
    <xf numFmtId="165" fontId="3" fillId="0" borderId="1" xfId="0" applyNumberFormat="1" applyFont="1" applyBorder="1" applyAlignment="1">
      <alignment horizontal="center" vertical="center" wrapText="1"/>
    </xf>
    <xf numFmtId="4" fontId="2" fillId="3" borderId="7" xfId="1" applyNumberFormat="1" applyFont="1" applyFill="1" applyBorder="1" applyAlignment="1">
      <alignment horizontal="center" vertical="center" wrapText="1"/>
    </xf>
    <xf numFmtId="0" fontId="10" fillId="0" borderId="8" xfId="0" applyFont="1" applyBorder="1" applyAlignment="1">
      <alignment horizontal="center" vertical="center"/>
    </xf>
    <xf numFmtId="4" fontId="0" fillId="0" borderId="2" xfId="0" applyNumberFormat="1" applyBorder="1" applyAlignment="1">
      <alignment vertical="center"/>
    </xf>
    <xf numFmtId="4" fontId="0" fillId="6" borderId="48" xfId="0" applyNumberFormat="1" applyFill="1" applyBorder="1" applyAlignment="1" applyProtection="1">
      <alignment vertical="center"/>
      <protection locked="0"/>
    </xf>
    <xf numFmtId="4" fontId="0" fillId="6" borderId="7" xfId="0" applyNumberFormat="1" applyFill="1" applyBorder="1" applyAlignment="1" applyProtection="1">
      <alignment vertical="center"/>
      <protection locked="0"/>
    </xf>
    <xf numFmtId="4" fontId="3" fillId="0" borderId="67" xfId="1" applyNumberFormat="1" applyFont="1" applyBorder="1" applyAlignment="1">
      <alignment vertical="center" wrapText="1"/>
    </xf>
    <xf numFmtId="10" fontId="2" fillId="7" borderId="7" xfId="0" applyNumberFormat="1" applyFont="1" applyFill="1" applyBorder="1" applyAlignment="1">
      <alignment horizontal="center" vertical="center" wrapText="1"/>
    </xf>
    <xf numFmtId="4" fontId="2" fillId="7" borderId="92" xfId="1" applyNumberFormat="1" applyFont="1" applyFill="1" applyBorder="1" applyAlignment="1">
      <alignment vertical="center" wrapText="1"/>
    </xf>
    <xf numFmtId="4" fontId="2" fillId="7" borderId="74" xfId="1" applyNumberFormat="1" applyFont="1" applyFill="1" applyBorder="1" applyAlignment="1">
      <alignment vertical="center" wrapText="1"/>
    </xf>
    <xf numFmtId="0" fontId="0" fillId="0" borderId="5" xfId="0" applyBorder="1" applyAlignment="1">
      <alignment vertical="center"/>
    </xf>
    <xf numFmtId="0" fontId="0" fillId="0" borderId="16" xfId="0" applyBorder="1" applyAlignment="1">
      <alignment vertical="center"/>
    </xf>
    <xf numFmtId="0" fontId="0" fillId="0" borderId="93" xfId="0" applyBorder="1" applyAlignment="1">
      <alignment vertical="center"/>
    </xf>
    <xf numFmtId="4" fontId="0" fillId="0" borderId="44" xfId="0" applyNumberFormat="1" applyBorder="1" applyAlignment="1">
      <alignment vertical="center"/>
    </xf>
    <xf numFmtId="4" fontId="0" fillId="0" borderId="50" xfId="0" applyNumberFormat="1" applyBorder="1" applyAlignment="1">
      <alignment vertical="center"/>
    </xf>
    <xf numFmtId="4" fontId="0" fillId="0" borderId="45" xfId="0" applyNumberFormat="1" applyBorder="1" applyAlignment="1">
      <alignment vertical="center"/>
    </xf>
    <xf numFmtId="4" fontId="60" fillId="0" borderId="2" xfId="0" applyNumberFormat="1" applyFont="1" applyBorder="1" applyAlignment="1">
      <alignment vertical="center"/>
    </xf>
    <xf numFmtId="4" fontId="2" fillId="0" borderId="26" xfId="1" applyNumberFormat="1" applyFont="1" applyFill="1" applyBorder="1" applyAlignment="1" applyProtection="1">
      <alignment horizontal="right" vertical="center" wrapText="1"/>
      <protection locked="0"/>
    </xf>
    <xf numFmtId="4" fontId="2" fillId="0" borderId="1" xfId="1" applyNumberFormat="1" applyFont="1" applyFill="1" applyBorder="1" applyAlignment="1" applyProtection="1">
      <alignment horizontal="right" vertical="center" wrapText="1"/>
      <protection locked="0"/>
    </xf>
    <xf numFmtId="4" fontId="2" fillId="0" borderId="46" xfId="1" applyNumberFormat="1" applyFont="1" applyFill="1" applyBorder="1" applyAlignment="1" applyProtection="1">
      <alignment horizontal="right" vertical="center" wrapText="1"/>
      <protection locked="0"/>
    </xf>
    <xf numFmtId="4" fontId="2" fillId="0" borderId="20" xfId="1" applyNumberFormat="1" applyFont="1" applyFill="1" applyBorder="1" applyAlignment="1" applyProtection="1">
      <alignment horizontal="right" vertical="center" wrapText="1"/>
      <protection locked="0"/>
    </xf>
    <xf numFmtId="4" fontId="3" fillId="0" borderId="5" xfId="1" applyNumberFormat="1" applyFont="1" applyBorder="1" applyAlignment="1">
      <alignment vertical="center" wrapText="1"/>
    </xf>
    <xf numFmtId="4" fontId="2" fillId="0" borderId="66" xfId="1" applyNumberFormat="1" applyFont="1" applyFill="1" applyBorder="1" applyAlignment="1" applyProtection="1">
      <alignment horizontal="right" vertical="center" wrapText="1"/>
      <protection locked="0"/>
    </xf>
    <xf numFmtId="4" fontId="2" fillId="0" borderId="16" xfId="1" applyNumberFormat="1" applyFont="1" applyFill="1" applyBorder="1" applyAlignment="1" applyProtection="1">
      <alignment horizontal="right" vertical="center" wrapText="1"/>
      <protection locked="0"/>
    </xf>
    <xf numFmtId="4" fontId="0" fillId="13" borderId="0" xfId="0" applyNumberFormat="1" applyFill="1" applyAlignment="1">
      <alignment vertical="center"/>
    </xf>
    <xf numFmtId="4" fontId="0" fillId="13" borderId="0" xfId="0" applyNumberFormat="1" applyFill="1" applyAlignment="1">
      <alignment horizontal="right" vertical="center"/>
    </xf>
    <xf numFmtId="4" fontId="47" fillId="0" borderId="0" xfId="1" applyNumberFormat="1" applyFont="1" applyAlignment="1">
      <alignment vertical="center" wrapText="1"/>
    </xf>
    <xf numFmtId="0" fontId="0" fillId="0" borderId="0" xfId="0" applyAlignment="1">
      <alignment vertical="center"/>
    </xf>
    <xf numFmtId="14" fontId="11" fillId="6" borderId="42" xfId="0" applyNumberFormat="1" applyFont="1" applyFill="1" applyBorder="1" applyAlignment="1" applyProtection="1">
      <alignment horizontal="left" vertical="center"/>
      <protection locked="0"/>
    </xf>
    <xf numFmtId="0" fontId="3" fillId="0" borderId="1" xfId="0" applyNumberFormat="1" applyFont="1" applyBorder="1" applyAlignment="1">
      <alignment vertical="center" wrapText="1"/>
    </xf>
    <xf numFmtId="14" fontId="0" fillId="0" borderId="0" xfId="0" applyNumberFormat="1" applyAlignment="1">
      <alignment vertical="center"/>
    </xf>
    <xf numFmtId="2" fontId="17" fillId="0" borderId="0" xfId="0" applyNumberFormat="1" applyFont="1" applyAlignment="1">
      <alignment vertical="center"/>
    </xf>
    <xf numFmtId="1" fontId="0" fillId="0" borderId="0" xfId="0" applyNumberFormat="1" applyAlignment="1">
      <alignment vertical="center"/>
    </xf>
    <xf numFmtId="0" fontId="3" fillId="0" borderId="68" xfId="0" applyNumberFormat="1" applyFont="1" applyBorder="1" applyAlignment="1">
      <alignment vertical="center" wrapText="1"/>
    </xf>
    <xf numFmtId="0" fontId="3" fillId="0" borderId="92" xfId="0" applyNumberFormat="1" applyFont="1" applyBorder="1" applyAlignment="1">
      <alignment vertical="center" wrapText="1"/>
    </xf>
    <xf numFmtId="9" fontId="0" fillId="0" borderId="28" xfId="0" applyNumberFormat="1" applyBorder="1" applyAlignment="1">
      <alignment vertical="center"/>
    </xf>
    <xf numFmtId="0" fontId="3" fillId="0" borderId="4" xfId="0" applyFont="1" applyBorder="1" applyAlignment="1" applyProtection="1">
      <alignment horizontal="left" vertical="center" wrapText="1"/>
    </xf>
    <xf numFmtId="4" fontId="3" fillId="0" borderId="4" xfId="1" applyNumberFormat="1" applyFont="1" applyFill="1" applyBorder="1" applyAlignment="1" applyProtection="1">
      <alignment horizontal="right" vertical="center" wrapText="1"/>
    </xf>
    <xf numFmtId="4" fontId="3" fillId="0" borderId="4" xfId="1" applyNumberFormat="1" applyFont="1" applyFill="1" applyBorder="1" applyAlignment="1" applyProtection="1">
      <alignment vertical="center" wrapText="1"/>
    </xf>
    <xf numFmtId="0" fontId="3" fillId="0" borderId="26" xfId="0" applyFont="1" applyBorder="1" applyAlignment="1" applyProtection="1">
      <alignment horizontal="left" vertical="center" wrapText="1"/>
    </xf>
    <xf numFmtId="4" fontId="3" fillId="0" borderId="1" xfId="1" applyNumberFormat="1" applyFont="1" applyFill="1" applyBorder="1" applyAlignment="1" applyProtection="1">
      <alignment horizontal="right" vertical="center" wrapText="1"/>
    </xf>
    <xf numFmtId="4" fontId="3" fillId="0" borderId="26" xfId="1" applyNumberFormat="1" applyFont="1" applyFill="1" applyBorder="1" applyAlignment="1" applyProtection="1">
      <alignment vertical="center" wrapText="1"/>
    </xf>
    <xf numFmtId="0" fontId="3" fillId="0" borderId="1" xfId="0" applyFont="1" applyBorder="1" applyAlignment="1" applyProtection="1">
      <alignment horizontal="left" vertical="center" wrapText="1"/>
    </xf>
    <xf numFmtId="4" fontId="3" fillId="0" borderId="1" xfId="1" applyNumberFormat="1" applyFont="1" applyFill="1" applyBorder="1" applyAlignment="1" applyProtection="1">
      <alignment vertical="center" wrapText="1"/>
    </xf>
    <xf numFmtId="165" fontId="3" fillId="0" borderId="26" xfId="0" applyNumberFormat="1" applyFont="1" applyBorder="1" applyAlignment="1">
      <alignment horizontal="center" vertical="center" wrapText="1"/>
    </xf>
    <xf numFmtId="165" fontId="3" fillId="0" borderId="68" xfId="0" applyNumberFormat="1" applyFont="1" applyBorder="1" applyAlignment="1">
      <alignment horizontal="center" vertical="center" wrapText="1"/>
    </xf>
    <xf numFmtId="1" fontId="28" fillId="0" borderId="0" xfId="0" applyNumberFormat="1" applyFont="1" applyAlignment="1">
      <alignment vertical="center" wrapText="1"/>
    </xf>
    <xf numFmtId="0" fontId="39" fillId="0" borderId="0" xfId="0" applyFont="1" applyFill="1" applyBorder="1" applyAlignment="1">
      <alignment horizontal="left" vertical="center"/>
    </xf>
    <xf numFmtId="0" fontId="4" fillId="0" borderId="0" xfId="0" applyFont="1" applyFill="1" applyBorder="1" applyAlignment="1">
      <alignment horizontal="left" vertical="center"/>
    </xf>
    <xf numFmtId="1" fontId="4" fillId="0" borderId="0" xfId="0" applyNumberFormat="1" applyFont="1" applyFill="1" applyBorder="1" applyAlignment="1">
      <alignment horizontal="left" vertical="center"/>
    </xf>
    <xf numFmtId="0" fontId="7" fillId="0" borderId="0" xfId="0" applyFont="1" applyAlignment="1">
      <alignment vertical="center"/>
    </xf>
    <xf numFmtId="4" fontId="38" fillId="0" borderId="6" xfId="1" applyNumberFormat="1" applyFont="1" applyBorder="1" applyAlignment="1">
      <alignment vertical="center" wrapText="1"/>
    </xf>
    <xf numFmtId="0" fontId="0" fillId="0" borderId="0" xfId="0" applyAlignment="1">
      <alignment vertical="center"/>
    </xf>
    <xf numFmtId="0" fontId="5" fillId="0" borderId="100" xfId="0" applyFont="1" applyBorder="1" applyAlignment="1">
      <alignment vertical="center" wrapText="1"/>
    </xf>
    <xf numFmtId="0" fontId="5" fillId="0" borderId="101" xfId="0" applyFont="1" applyBorder="1" applyAlignment="1">
      <alignment vertical="center" wrapText="1"/>
    </xf>
    <xf numFmtId="0" fontId="5" fillId="0" borderId="102" xfId="0" applyFont="1" applyBorder="1" applyAlignment="1">
      <alignment vertical="center" wrapText="1"/>
    </xf>
    <xf numFmtId="0" fontId="0" fillId="0" borderId="0" xfId="0" applyAlignment="1">
      <alignment horizontal="left"/>
    </xf>
    <xf numFmtId="0" fontId="0" fillId="0" borderId="23" xfId="0" applyBorder="1" applyAlignment="1">
      <alignment horizontal="left"/>
    </xf>
    <xf numFmtId="0" fontId="0" fillId="0" borderId="106" xfId="0" applyBorder="1" applyAlignment="1">
      <alignment horizontal="left"/>
    </xf>
    <xf numFmtId="0" fontId="0" fillId="0" borderId="107" xfId="0" applyBorder="1" applyAlignment="1">
      <alignment horizontal="left"/>
    </xf>
    <xf numFmtId="0" fontId="0" fillId="0" borderId="108" xfId="0" applyBorder="1" applyAlignment="1">
      <alignment horizontal="left"/>
    </xf>
    <xf numFmtId="0" fontId="62" fillId="0" borderId="0" xfId="0" applyFont="1" applyFill="1"/>
    <xf numFmtId="0" fontId="45" fillId="0" borderId="0" xfId="0" applyFont="1" applyFill="1"/>
    <xf numFmtId="0" fontId="19" fillId="0" borderId="0" xfId="0" applyFont="1" applyAlignment="1">
      <alignment vertical="center"/>
    </xf>
    <xf numFmtId="1" fontId="3" fillId="0" borderId="0" xfId="0" applyNumberFormat="1" applyFont="1" applyBorder="1" applyAlignment="1">
      <alignment horizontal="left" vertical="center"/>
    </xf>
    <xf numFmtId="0" fontId="4" fillId="0" borderId="23" xfId="0" applyFont="1" applyBorder="1" applyAlignment="1">
      <alignment vertical="center"/>
    </xf>
    <xf numFmtId="0" fontId="0" fillId="0" borderId="23" xfId="0" applyBorder="1"/>
    <xf numFmtId="172" fontId="0" fillId="0" borderId="20" xfId="0" applyNumberFormat="1" applyBorder="1"/>
    <xf numFmtId="0" fontId="9" fillId="0" borderId="20" xfId="0" applyFont="1" applyBorder="1"/>
    <xf numFmtId="44" fontId="23" fillId="0" borderId="0" xfId="1" applyFont="1" applyFill="1" applyAlignment="1" applyProtection="1">
      <alignment horizontal="left" vertical="center"/>
    </xf>
    <xf numFmtId="167" fontId="27" fillId="0" borderId="1" xfId="0" applyNumberFormat="1" applyFont="1" applyFill="1" applyBorder="1" applyAlignment="1" applyProtection="1">
      <alignment horizontal="center" vertical="center"/>
    </xf>
    <xf numFmtId="44" fontId="23" fillId="0" borderId="0" xfId="1" applyFont="1" applyFill="1" applyAlignment="1" applyProtection="1">
      <alignment vertical="center"/>
    </xf>
    <xf numFmtId="44" fontId="23" fillId="0" borderId="0" xfId="1" applyFont="1" applyFill="1" applyAlignment="1" applyProtection="1">
      <alignment vertical="center"/>
      <protection locked="0"/>
    </xf>
    <xf numFmtId="0" fontId="5" fillId="0" borderId="110" xfId="0" applyFont="1" applyBorder="1" applyAlignment="1">
      <alignment vertical="center" wrapText="1"/>
    </xf>
    <xf numFmtId="44" fontId="5" fillId="6" borderId="19" xfId="0" applyNumberFormat="1" applyFont="1" applyFill="1" applyBorder="1" applyAlignment="1">
      <alignment horizontal="left" vertical="center" wrapText="1"/>
    </xf>
    <xf numFmtId="44" fontId="5" fillId="0" borderId="23" xfId="0" applyNumberFormat="1" applyFont="1" applyFill="1" applyBorder="1" applyAlignment="1">
      <alignment horizontal="left" vertical="center" wrapText="1"/>
    </xf>
    <xf numFmtId="44" fontId="5" fillId="6" borderId="23" xfId="0" applyNumberFormat="1" applyFont="1" applyFill="1" applyBorder="1" applyAlignment="1" applyProtection="1">
      <alignment horizontal="left" vertical="center" wrapText="1"/>
      <protection locked="0"/>
    </xf>
    <xf numFmtId="167" fontId="0" fillId="6" borderId="23" xfId="0" applyNumberFormat="1" applyFill="1" applyBorder="1" applyAlignment="1" applyProtection="1">
      <alignment horizontal="left"/>
      <protection locked="0"/>
    </xf>
    <xf numFmtId="167" fontId="0" fillId="6" borderId="106" xfId="0" applyNumberFormat="1" applyFill="1" applyBorder="1" applyAlignment="1" applyProtection="1">
      <alignment horizontal="left"/>
      <protection locked="0"/>
    </xf>
    <xf numFmtId="0" fontId="4" fillId="21" borderId="0" xfId="0" applyFont="1" applyFill="1" applyAlignment="1">
      <alignment vertical="center"/>
    </xf>
    <xf numFmtId="0" fontId="65" fillId="0" borderId="100" xfId="0" applyFont="1" applyBorder="1" applyAlignment="1">
      <alignment vertical="center" wrapText="1"/>
    </xf>
    <xf numFmtId="0" fontId="65" fillId="0" borderId="110" xfId="0" applyFont="1" applyBorder="1" applyAlignment="1">
      <alignment vertical="center" wrapText="1"/>
    </xf>
    <xf numFmtId="0" fontId="65" fillId="0" borderId="101" xfId="0" applyFont="1" applyBorder="1" applyAlignment="1">
      <alignment vertical="center" wrapText="1"/>
    </xf>
    <xf numFmtId="0" fontId="21" fillId="0" borderId="101" xfId="0" applyFont="1" applyBorder="1" applyAlignment="1">
      <alignment vertical="center" wrapText="1"/>
    </xf>
    <xf numFmtId="44" fontId="5" fillId="0" borderId="0" xfId="0" applyNumberFormat="1" applyFont="1" applyFill="1" applyBorder="1" applyAlignment="1" applyProtection="1">
      <alignment horizontal="left" vertical="center" wrapText="1"/>
    </xf>
    <xf numFmtId="44" fontId="23" fillId="0" borderId="0" xfId="1" applyFont="1" applyAlignment="1" applyProtection="1">
      <alignment horizontal="left" vertical="center"/>
    </xf>
    <xf numFmtId="0" fontId="9" fillId="0" borderId="0" xfId="0" applyFont="1" applyAlignment="1" applyProtection="1">
      <alignment horizontal="center" vertical="center"/>
    </xf>
    <xf numFmtId="165" fontId="0" fillId="6" borderId="23" xfId="0" applyNumberFormat="1" applyFill="1" applyBorder="1" applyAlignment="1" applyProtection="1">
      <alignment horizontal="left"/>
      <protection locked="0"/>
    </xf>
    <xf numFmtId="2" fontId="0" fillId="6" borderId="23" xfId="0" applyNumberFormat="1" applyFill="1" applyBorder="1" applyAlignment="1" applyProtection="1">
      <alignment horizontal="right"/>
      <protection locked="0"/>
    </xf>
    <xf numFmtId="2" fontId="0" fillId="0" borderId="23" xfId="0" applyNumberFormat="1" applyBorder="1" applyAlignment="1">
      <alignment horizontal="right"/>
    </xf>
    <xf numFmtId="2" fontId="0" fillId="0" borderId="107" xfId="0" applyNumberFormat="1" applyBorder="1" applyAlignment="1">
      <alignment horizontal="right"/>
    </xf>
    <xf numFmtId="173" fontId="0" fillId="6" borderId="23" xfId="3" applyNumberFormat="1" applyFont="1" applyFill="1" applyBorder="1" applyAlignment="1" applyProtection="1">
      <alignment horizontal="right"/>
      <protection locked="0"/>
    </xf>
    <xf numFmtId="0" fontId="68" fillId="0" borderId="0" xfId="0" applyFont="1" applyAlignment="1">
      <alignment horizontal="center" vertical="center"/>
    </xf>
    <xf numFmtId="0" fontId="69" fillId="0" borderId="0" xfId="0" applyFont="1" applyAlignment="1">
      <alignment horizontal="center" vertical="center"/>
    </xf>
    <xf numFmtId="165" fontId="3" fillId="0" borderId="4" xfId="0" applyNumberFormat="1" applyFont="1" applyFill="1" applyBorder="1" applyAlignment="1" applyProtection="1">
      <alignment horizontal="center" vertical="center" wrapText="1"/>
    </xf>
    <xf numFmtId="4" fontId="3" fillId="0" borderId="4" xfId="1" applyNumberFormat="1" applyFont="1" applyFill="1" applyBorder="1" applyAlignment="1" applyProtection="1">
      <alignment vertical="center" wrapText="1"/>
      <protection locked="0"/>
    </xf>
    <xf numFmtId="4" fontId="3" fillId="0" borderId="7" xfId="1" applyNumberFormat="1" applyFont="1" applyFill="1" applyBorder="1" applyAlignment="1" applyProtection="1">
      <alignment vertical="center" wrapText="1"/>
      <protection locked="0"/>
    </xf>
    <xf numFmtId="4" fontId="3" fillId="0" borderId="1" xfId="1" applyNumberFormat="1" applyFont="1" applyFill="1" applyBorder="1" applyAlignment="1" applyProtection="1">
      <alignment vertical="center" wrapText="1"/>
      <protection locked="0"/>
    </xf>
    <xf numFmtId="0" fontId="60" fillId="0" borderId="0" xfId="0" applyFont="1"/>
    <xf numFmtId="0" fontId="71" fillId="0" borderId="0" xfId="0" applyFont="1" applyFill="1"/>
    <xf numFmtId="0" fontId="60" fillId="0" borderId="0" xfId="0" applyFont="1" applyFill="1"/>
    <xf numFmtId="2" fontId="0" fillId="6" borderId="23" xfId="0" applyNumberFormat="1" applyFill="1" applyBorder="1" applyAlignment="1" applyProtection="1">
      <alignment horizontal="left"/>
      <protection locked="0"/>
    </xf>
    <xf numFmtId="2" fontId="3" fillId="0" borderId="0" xfId="0" applyNumberFormat="1" applyFont="1" applyAlignment="1">
      <alignment vertical="center" wrapText="1"/>
    </xf>
    <xf numFmtId="9" fontId="9" fillId="0" borderId="0" xfId="4" applyFont="1" applyAlignment="1">
      <alignment horizontal="center" vertical="center" wrapText="1"/>
    </xf>
    <xf numFmtId="9" fontId="5" fillId="6" borderId="106" xfId="4" applyFont="1" applyFill="1" applyBorder="1" applyAlignment="1" applyProtection="1">
      <alignment horizontal="left" vertical="center" wrapText="1"/>
      <protection locked="0"/>
    </xf>
    <xf numFmtId="9" fontId="4" fillId="0" borderId="0" xfId="4" applyFont="1" applyAlignment="1" applyProtection="1">
      <alignment horizontal="left" vertical="center"/>
    </xf>
    <xf numFmtId="44" fontId="21" fillId="0" borderId="0" xfId="1" applyFont="1" applyAlignment="1" applyProtection="1">
      <alignment horizontal="left" vertical="center"/>
    </xf>
    <xf numFmtId="0" fontId="3" fillId="0" borderId="20" xfId="0" applyFont="1" applyBorder="1" applyAlignment="1" applyProtection="1">
      <alignment horizontal="left" vertical="center" wrapText="1"/>
    </xf>
    <xf numFmtId="0" fontId="9" fillId="0" borderId="0" xfId="0" applyFont="1" applyAlignment="1">
      <alignment horizontal="right" vertical="center" wrapText="1"/>
    </xf>
    <xf numFmtId="0" fontId="9" fillId="0" borderId="0" xfId="0" applyFont="1" applyAlignment="1">
      <alignment vertical="center"/>
    </xf>
    <xf numFmtId="0" fontId="3" fillId="0" borderId="46" xfId="0" applyFont="1" applyBorder="1" applyAlignment="1" applyProtection="1">
      <alignment horizontal="left" vertical="center" wrapText="1"/>
    </xf>
    <xf numFmtId="9" fontId="47" fillId="6" borderId="4" xfId="4" applyFont="1" applyFill="1" applyBorder="1" applyAlignment="1" applyProtection="1">
      <alignment vertical="center" wrapText="1"/>
      <protection locked="0"/>
    </xf>
    <xf numFmtId="9" fontId="47" fillId="6" borderId="20" xfId="4" applyFont="1" applyFill="1" applyBorder="1" applyAlignment="1" applyProtection="1">
      <alignment vertical="center" wrapText="1"/>
      <protection locked="0"/>
    </xf>
    <xf numFmtId="9" fontId="47" fillId="6" borderId="4" xfId="4" applyNumberFormat="1" applyFont="1" applyFill="1" applyBorder="1" applyAlignment="1" applyProtection="1">
      <alignment vertical="center" wrapText="1"/>
      <protection locked="0"/>
    </xf>
    <xf numFmtId="9" fontId="47" fillId="6" borderId="1" xfId="4" applyNumberFormat="1" applyFont="1" applyFill="1" applyBorder="1" applyAlignment="1" applyProtection="1">
      <alignment vertical="center" wrapText="1"/>
      <protection locked="0"/>
    </xf>
    <xf numFmtId="0" fontId="3" fillId="0" borderId="47" xfId="0" applyFont="1" applyBorder="1" applyAlignment="1" applyProtection="1">
      <alignment horizontal="left" vertical="center" wrapText="1"/>
    </xf>
    <xf numFmtId="0" fontId="2" fillId="22" borderId="11" xfId="0" applyFont="1" applyFill="1" applyBorder="1" applyAlignment="1">
      <alignment horizontal="center" vertical="center" wrapText="1"/>
    </xf>
    <xf numFmtId="0" fontId="2" fillId="22" borderId="12" xfId="0" applyFont="1" applyFill="1" applyBorder="1" applyAlignment="1">
      <alignment horizontal="center" vertical="center" wrapText="1"/>
    </xf>
    <xf numFmtId="0" fontId="3" fillId="20" borderId="48" xfId="0" applyFont="1" applyFill="1" applyBorder="1" applyAlignment="1">
      <alignment vertical="center" wrapText="1"/>
    </xf>
    <xf numFmtId="4" fontId="2" fillId="2" borderId="53" xfId="1" applyNumberFormat="1" applyFont="1" applyFill="1" applyBorder="1" applyAlignment="1">
      <alignment vertical="center" wrapText="1"/>
    </xf>
    <xf numFmtId="4" fontId="2" fillId="2" borderId="7" xfId="1" applyNumberFormat="1" applyFont="1" applyFill="1" applyBorder="1" applyAlignment="1">
      <alignment vertical="center" wrapText="1"/>
    </xf>
    <xf numFmtId="4" fontId="2" fillId="2" borderId="59" xfId="1" applyNumberFormat="1" applyFont="1" applyFill="1" applyBorder="1" applyAlignment="1">
      <alignment vertical="center" wrapText="1"/>
    </xf>
    <xf numFmtId="4" fontId="2" fillId="2" borderId="16" xfId="1" applyNumberFormat="1" applyFont="1" applyFill="1" applyBorder="1" applyAlignment="1">
      <alignment vertical="center" wrapText="1"/>
    </xf>
    <xf numFmtId="4" fontId="2" fillId="18" borderId="16" xfId="1" applyNumberFormat="1" applyFont="1" applyFill="1" applyBorder="1" applyAlignment="1">
      <alignment vertical="center" wrapText="1"/>
    </xf>
    <xf numFmtId="4" fontId="2" fillId="18" borderId="8" xfId="1" applyNumberFormat="1" applyFont="1" applyFill="1" applyBorder="1" applyAlignment="1">
      <alignment vertical="center" wrapText="1"/>
    </xf>
    <xf numFmtId="4" fontId="2" fillId="11" borderId="1" xfId="1" applyNumberFormat="1" applyFont="1" applyFill="1" applyBorder="1" applyAlignment="1">
      <alignment vertical="center" wrapText="1"/>
    </xf>
    <xf numFmtId="4" fontId="2" fillId="11" borderId="5" xfId="1" applyNumberFormat="1" applyFont="1" applyFill="1" applyBorder="1" applyAlignment="1">
      <alignment vertical="center" wrapText="1"/>
    </xf>
    <xf numFmtId="4" fontId="2" fillId="11" borderId="16" xfId="1" applyNumberFormat="1" applyFont="1" applyFill="1" applyBorder="1" applyAlignment="1">
      <alignment vertical="center" wrapText="1"/>
    </xf>
    <xf numFmtId="9" fontId="3" fillId="2" borderId="26" xfId="0" applyNumberFormat="1" applyFont="1" applyFill="1" applyBorder="1" applyAlignment="1">
      <alignment vertical="center" wrapText="1"/>
    </xf>
    <xf numFmtId="4" fontId="2" fillId="19" borderId="4" xfId="1" applyNumberFormat="1" applyFont="1" applyFill="1" applyBorder="1" applyAlignment="1">
      <alignment vertical="center" wrapText="1"/>
    </xf>
    <xf numFmtId="4" fontId="2" fillId="19" borderId="7" xfId="1" applyNumberFormat="1" applyFont="1" applyFill="1" applyBorder="1" applyAlignment="1">
      <alignment vertical="center" wrapText="1"/>
    </xf>
    <xf numFmtId="9" fontId="47" fillId="6" borderId="46" xfId="4" applyFont="1" applyFill="1" applyBorder="1" applyAlignment="1" applyProtection="1">
      <alignment vertical="center" wrapText="1"/>
      <protection locked="0"/>
    </xf>
    <xf numFmtId="9" fontId="47" fillId="6" borderId="26" xfId="4" applyNumberFormat="1" applyFont="1" applyFill="1" applyBorder="1" applyAlignment="1" applyProtection="1">
      <alignment vertical="center" wrapText="1"/>
      <protection locked="0"/>
    </xf>
    <xf numFmtId="4" fontId="3" fillId="0" borderId="26" xfId="1" applyNumberFormat="1" applyFont="1" applyFill="1" applyBorder="1" applyAlignment="1" applyProtection="1">
      <alignment vertical="center" wrapText="1"/>
      <protection locked="0"/>
    </xf>
    <xf numFmtId="9" fontId="47" fillId="6" borderId="72" xfId="4" applyFont="1" applyFill="1" applyBorder="1" applyAlignment="1" applyProtection="1">
      <alignment vertical="center" wrapText="1"/>
      <protection locked="0"/>
    </xf>
    <xf numFmtId="9" fontId="47" fillId="6" borderId="68" xfId="4" applyNumberFormat="1" applyFont="1" applyFill="1" applyBorder="1" applyAlignment="1" applyProtection="1">
      <alignment vertical="center" wrapText="1"/>
      <protection locked="0"/>
    </xf>
    <xf numFmtId="4" fontId="3" fillId="0" borderId="68" xfId="1" applyNumberFormat="1" applyFont="1" applyFill="1" applyBorder="1" applyAlignment="1" applyProtection="1">
      <alignment vertical="center" wrapText="1"/>
      <protection locked="0"/>
    </xf>
    <xf numFmtId="0" fontId="3" fillId="0" borderId="91" xfId="0" applyFont="1" applyBorder="1" applyAlignment="1">
      <alignment vertical="center" wrapText="1"/>
    </xf>
    <xf numFmtId="0" fontId="3" fillId="0" borderId="0" xfId="0" applyFont="1" applyBorder="1" applyAlignment="1">
      <alignment vertical="center" wrapText="1"/>
    </xf>
    <xf numFmtId="4" fontId="2" fillId="8" borderId="7" xfId="1" applyNumberFormat="1" applyFont="1" applyFill="1" applyBorder="1" applyAlignment="1">
      <alignment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9" fontId="5" fillId="0" borderId="0" xfId="4" applyFont="1" applyBorder="1" applyAlignment="1">
      <alignment horizontal="right" vertical="center"/>
    </xf>
    <xf numFmtId="9" fontId="3" fillId="0" borderId="0" xfId="4" applyFont="1" applyBorder="1" applyAlignment="1">
      <alignment horizontal="right" vertical="center" wrapText="1"/>
    </xf>
    <xf numFmtId="0" fontId="2" fillId="0" borderId="0" xfId="0" applyFont="1" applyBorder="1" applyAlignment="1">
      <alignment vertical="center" wrapText="1"/>
    </xf>
    <xf numFmtId="0" fontId="3" fillId="0" borderId="0" xfId="0" applyFont="1" applyBorder="1" applyAlignment="1">
      <alignment vertical="center"/>
    </xf>
    <xf numFmtId="0" fontId="2" fillId="0" borderId="0" xfId="0" applyFont="1" applyBorder="1" applyAlignment="1">
      <alignment horizontal="center" vertical="center" wrapText="1"/>
    </xf>
    <xf numFmtId="9" fontId="3" fillId="0" borderId="0" xfId="0" applyNumberFormat="1" applyFont="1" applyBorder="1" applyAlignment="1">
      <alignment vertical="center" wrapText="1"/>
    </xf>
    <xf numFmtId="9" fontId="3" fillId="0" borderId="0" xfId="0" applyNumberFormat="1" applyFont="1" applyBorder="1" applyAlignment="1">
      <alignment horizontal="right" vertical="center" wrapText="1"/>
    </xf>
    <xf numFmtId="174" fontId="3" fillId="0" borderId="0" xfId="0" quotePrefix="1" applyNumberFormat="1" applyFont="1" applyBorder="1" applyAlignment="1">
      <alignment horizontal="right" vertical="center" wrapText="1"/>
    </xf>
    <xf numFmtId="0" fontId="3" fillId="0" borderId="0" xfId="0" applyFont="1" applyBorder="1" applyAlignment="1">
      <alignment horizontal="right" vertical="center" wrapText="1"/>
    </xf>
    <xf numFmtId="0" fontId="8" fillId="0" borderId="0" xfId="0" applyFont="1" applyBorder="1" applyAlignment="1">
      <alignment vertical="center" wrapText="1"/>
    </xf>
    <xf numFmtId="0" fontId="9" fillId="0" borderId="0" xfId="0" applyFont="1" applyAlignment="1">
      <alignment vertical="center"/>
    </xf>
    <xf numFmtId="0" fontId="0" fillId="0" borderId="0" xfId="0" applyAlignment="1">
      <alignment vertical="center"/>
    </xf>
    <xf numFmtId="0" fontId="0" fillId="0" borderId="10" xfId="0" applyBorder="1" applyAlignment="1">
      <alignment vertical="center"/>
    </xf>
    <xf numFmtId="0" fontId="17" fillId="5" borderId="5" xfId="0" applyFont="1" applyFill="1" applyBorder="1" applyAlignment="1" applyProtection="1">
      <alignment horizontal="left" vertical="center" wrapText="1"/>
    </xf>
    <xf numFmtId="0" fontId="17" fillId="5" borderId="16" xfId="0" applyFont="1" applyFill="1" applyBorder="1" applyAlignment="1" applyProtection="1">
      <alignment horizontal="left" vertical="center" wrapText="1"/>
    </xf>
    <xf numFmtId="0" fontId="17" fillId="5" borderId="48" xfId="0" applyFont="1" applyFill="1" applyBorder="1" applyAlignment="1" applyProtection="1">
      <alignment horizontal="left" vertical="center" wrapText="1"/>
    </xf>
    <xf numFmtId="0" fontId="67" fillId="0" borderId="0" xfId="0" applyFont="1" applyAlignment="1">
      <alignment horizontal="center" vertical="center"/>
    </xf>
    <xf numFmtId="0" fontId="63" fillId="0" borderId="0" xfId="0" applyFont="1" applyAlignment="1">
      <alignment horizontal="center" vertical="center"/>
    </xf>
    <xf numFmtId="14" fontId="5" fillId="0" borderId="19" xfId="0" applyNumberFormat="1" applyFont="1" applyBorder="1" applyAlignment="1">
      <alignment horizontal="left" vertical="center" wrapText="1"/>
    </xf>
    <xf numFmtId="14" fontId="5" fillId="0" borderId="23" xfId="0" applyNumberFormat="1" applyFont="1" applyBorder="1" applyAlignment="1">
      <alignment horizontal="left" vertical="center" wrapText="1"/>
    </xf>
    <xf numFmtId="14" fontId="5" fillId="0" borderId="106" xfId="0" applyNumberFormat="1" applyFont="1" applyBorder="1" applyAlignment="1">
      <alignment horizontal="left" vertical="center" wrapText="1"/>
    </xf>
    <xf numFmtId="14" fontId="5" fillId="0" borderId="109" xfId="0" applyNumberFormat="1" applyFont="1" applyBorder="1" applyAlignment="1">
      <alignment horizontal="left" vertical="center" wrapText="1"/>
    </xf>
    <xf numFmtId="14" fontId="5" fillId="0" borderId="107" xfId="0" applyNumberFormat="1" applyFont="1" applyBorder="1" applyAlignment="1">
      <alignment horizontal="left" vertical="center" wrapText="1"/>
    </xf>
    <xf numFmtId="14" fontId="5" fillId="0" borderId="108" xfId="0" applyNumberFormat="1" applyFont="1" applyBorder="1" applyAlignment="1">
      <alignment horizontal="left" vertical="center" wrapText="1"/>
    </xf>
    <xf numFmtId="44" fontId="5" fillId="6" borderId="103" xfId="0" applyNumberFormat="1" applyFont="1" applyFill="1" applyBorder="1" applyAlignment="1" applyProtection="1">
      <alignment horizontal="left" vertical="center" wrapText="1"/>
      <protection locked="0"/>
    </xf>
    <xf numFmtId="44" fontId="5" fillId="6" borderId="104" xfId="0" applyNumberFormat="1" applyFont="1" applyFill="1" applyBorder="1" applyAlignment="1" applyProtection="1">
      <alignment horizontal="left" vertical="center" wrapText="1"/>
      <protection locked="0"/>
    </xf>
    <xf numFmtId="44" fontId="5" fillId="6" borderId="105" xfId="0" applyNumberFormat="1" applyFont="1" applyFill="1" applyBorder="1" applyAlignment="1" applyProtection="1">
      <alignment horizontal="left" vertical="center" wrapText="1"/>
      <protection locked="0"/>
    </xf>
    <xf numFmtId="44" fontId="64" fillId="6" borderId="19" xfId="0" applyNumberFormat="1" applyFont="1" applyFill="1" applyBorder="1" applyAlignment="1" applyProtection="1">
      <alignment horizontal="left" vertical="center" wrapText="1"/>
      <protection locked="0"/>
    </xf>
    <xf numFmtId="44" fontId="64" fillId="6" borderId="23" xfId="0" applyNumberFormat="1" applyFont="1" applyFill="1" applyBorder="1" applyAlignment="1" applyProtection="1">
      <alignment horizontal="left" vertical="center" wrapText="1"/>
      <protection locked="0"/>
    </xf>
    <xf numFmtId="44" fontId="64" fillId="6" borderId="106" xfId="0" applyNumberFormat="1" applyFont="1" applyFill="1" applyBorder="1" applyAlignment="1" applyProtection="1">
      <alignment horizontal="left" vertical="center" wrapText="1"/>
      <protection locked="0"/>
    </xf>
    <xf numFmtId="14" fontId="5" fillId="6" borderId="19" xfId="0" applyNumberFormat="1" applyFont="1" applyFill="1" applyBorder="1" applyAlignment="1" applyProtection="1">
      <alignment horizontal="left" vertical="center" wrapText="1"/>
      <protection locked="0"/>
    </xf>
    <xf numFmtId="14" fontId="5" fillId="6" borderId="23" xfId="0" applyNumberFormat="1" applyFont="1" applyFill="1" applyBorder="1" applyAlignment="1" applyProtection="1">
      <alignment horizontal="left" vertical="center" wrapText="1"/>
      <protection locked="0"/>
    </xf>
    <xf numFmtId="14" fontId="5" fillId="6" borderId="106" xfId="0" applyNumberFormat="1" applyFont="1" applyFill="1" applyBorder="1" applyAlignment="1" applyProtection="1">
      <alignment horizontal="left" vertical="center" wrapText="1"/>
      <protection locked="0"/>
    </xf>
    <xf numFmtId="0" fontId="5" fillId="0" borderId="19" xfId="0" applyFont="1" applyBorder="1" applyAlignment="1">
      <alignment horizontal="left" vertical="center" wrapText="1"/>
    </xf>
    <xf numFmtId="0" fontId="5" fillId="0" borderId="23" xfId="0" applyFont="1" applyBorder="1" applyAlignment="1">
      <alignment horizontal="left" vertical="center" wrapText="1"/>
    </xf>
    <xf numFmtId="0" fontId="5" fillId="0" borderId="106" xfId="0" applyFont="1" applyBorder="1" applyAlignment="1">
      <alignment horizontal="left" vertical="center" wrapText="1"/>
    </xf>
    <xf numFmtId="44" fontId="5" fillId="6" borderId="19" xfId="0" applyNumberFormat="1" applyFont="1" applyFill="1" applyBorder="1" applyAlignment="1" applyProtection="1">
      <alignment horizontal="left" vertical="center" wrapText="1"/>
      <protection locked="0"/>
    </xf>
    <xf numFmtId="44" fontId="5" fillId="6" borderId="23" xfId="0" applyNumberFormat="1" applyFont="1" applyFill="1" applyBorder="1" applyAlignment="1" applyProtection="1">
      <alignment horizontal="left" vertical="center" wrapText="1"/>
      <protection locked="0"/>
    </xf>
    <xf numFmtId="44" fontId="5" fillId="6" borderId="106" xfId="0" applyNumberFormat="1" applyFont="1" applyFill="1" applyBorder="1" applyAlignment="1" applyProtection="1">
      <alignment horizontal="left" vertical="center" wrapText="1"/>
      <protection locked="0"/>
    </xf>
    <xf numFmtId="0" fontId="58" fillId="6" borderId="111" xfId="0" applyFont="1" applyFill="1" applyBorder="1" applyAlignment="1">
      <alignment horizontal="center" vertical="center" wrapText="1"/>
    </xf>
    <xf numFmtId="0" fontId="58" fillId="6" borderId="0" xfId="0" applyFont="1" applyFill="1" applyBorder="1" applyAlignment="1">
      <alignment horizontal="center" vertical="center"/>
    </xf>
    <xf numFmtId="0" fontId="5" fillId="6" borderId="103" xfId="0" applyNumberFormat="1" applyFont="1" applyFill="1" applyBorder="1" applyAlignment="1" applyProtection="1">
      <alignment horizontal="left" vertical="center" wrapText="1"/>
      <protection locked="0"/>
    </xf>
    <xf numFmtId="0" fontId="5" fillId="6" borderId="104" xfId="0" applyNumberFormat="1" applyFont="1" applyFill="1" applyBorder="1" applyAlignment="1" applyProtection="1">
      <alignment horizontal="left" vertical="center" wrapText="1"/>
      <protection locked="0"/>
    </xf>
    <xf numFmtId="0" fontId="5" fillId="6" borderId="105" xfId="0" applyNumberFormat="1" applyFont="1" applyFill="1" applyBorder="1" applyAlignment="1" applyProtection="1">
      <alignment horizontal="left" vertical="center" wrapText="1"/>
      <protection locked="0"/>
    </xf>
    <xf numFmtId="0" fontId="5" fillId="6" borderId="109" xfId="0" applyFont="1" applyFill="1" applyBorder="1" applyAlignment="1" applyProtection="1">
      <alignment horizontal="left" vertical="center" wrapText="1"/>
      <protection locked="0"/>
    </xf>
    <xf numFmtId="0" fontId="5" fillId="6" borderId="107" xfId="0" applyFont="1" applyFill="1" applyBorder="1" applyAlignment="1" applyProtection="1">
      <alignment horizontal="left" vertical="center" wrapText="1"/>
      <protection locked="0"/>
    </xf>
    <xf numFmtId="0" fontId="5" fillId="6" borderId="108" xfId="0" applyFont="1" applyFill="1" applyBorder="1" applyAlignment="1" applyProtection="1">
      <alignment horizontal="left" vertical="center" wrapText="1"/>
      <protection locked="0"/>
    </xf>
    <xf numFmtId="14" fontId="5" fillId="0" borderId="103" xfId="0" applyNumberFormat="1" applyFont="1" applyBorder="1" applyAlignment="1">
      <alignment horizontal="left" vertical="center" wrapText="1"/>
    </xf>
    <xf numFmtId="14" fontId="5" fillId="0" borderId="104" xfId="0" applyNumberFormat="1" applyFont="1" applyBorder="1" applyAlignment="1">
      <alignment horizontal="left" vertical="center" wrapText="1"/>
    </xf>
    <xf numFmtId="14" fontId="5" fillId="0" borderId="105" xfId="0" applyNumberFormat="1" applyFont="1" applyBorder="1" applyAlignment="1">
      <alignment horizontal="left" vertical="center" wrapText="1"/>
    </xf>
    <xf numFmtId="0" fontId="3" fillId="0" borderId="1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72" xfId="0" applyFont="1" applyBorder="1" applyAlignment="1">
      <alignment horizontal="center" vertical="center" wrapText="1"/>
    </xf>
    <xf numFmtId="0" fontId="37" fillId="0" borderId="48" xfId="2" applyBorder="1" applyAlignment="1">
      <alignment horizontal="center" vertical="center" wrapText="1"/>
    </xf>
    <xf numFmtId="0" fontId="37" fillId="0" borderId="42" xfId="2" applyBorder="1" applyAlignment="1">
      <alignment horizontal="center" vertical="center" wrapText="1"/>
    </xf>
    <xf numFmtId="0" fontId="37" fillId="0" borderId="46" xfId="2" applyBorder="1" applyAlignment="1">
      <alignment horizontal="center" vertical="center" wrapText="1"/>
    </xf>
    <xf numFmtId="0" fontId="2" fillId="19" borderId="11" xfId="0" applyFont="1" applyFill="1" applyBorder="1" applyAlignment="1">
      <alignment horizontal="center" vertical="center" wrapText="1"/>
    </xf>
    <xf numFmtId="0" fontId="2" fillId="19" borderId="9"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9" borderId="10" xfId="0" applyFont="1" applyFill="1" applyBorder="1" applyAlignment="1">
      <alignment horizontal="center" vertical="center" wrapText="1"/>
    </xf>
    <xf numFmtId="0" fontId="2" fillId="19" borderId="53" xfId="0" applyFont="1" applyFill="1" applyBorder="1" applyAlignment="1">
      <alignment horizontal="center" vertical="center" wrapText="1"/>
    </xf>
    <xf numFmtId="0" fontId="2" fillId="19" borderId="54" xfId="0" applyFont="1" applyFill="1" applyBorder="1" applyAlignment="1">
      <alignment horizontal="center" vertical="center" wrapText="1"/>
    </xf>
    <xf numFmtId="0" fontId="37" fillId="0" borderId="13" xfId="2" applyBorder="1" applyAlignment="1">
      <alignment horizontal="center" vertical="center" wrapText="1"/>
    </xf>
    <xf numFmtId="0" fontId="37" fillId="0" borderId="22" xfId="2" applyBorder="1" applyAlignment="1">
      <alignment horizontal="center" vertical="center" wrapText="1"/>
    </xf>
    <xf numFmtId="0" fontId="37" fillId="0" borderId="14" xfId="2" applyBorder="1" applyAlignment="1">
      <alignment horizontal="center" vertical="center" wrapText="1"/>
    </xf>
    <xf numFmtId="0" fontId="2" fillId="8" borderId="53"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10" xfId="0" applyFont="1" applyFill="1" applyBorder="1" applyAlignment="1">
      <alignment horizontal="center" vertical="center" wrapText="1"/>
    </xf>
    <xf numFmtId="4" fontId="3" fillId="6" borderId="19" xfId="1" applyNumberFormat="1" applyFont="1" applyFill="1" applyBorder="1" applyAlignment="1" applyProtection="1">
      <alignment horizontal="center" vertical="center" wrapText="1"/>
      <protection locked="0"/>
    </xf>
    <xf numFmtId="4" fontId="3" fillId="6" borderId="23" xfId="1" applyNumberFormat="1" applyFont="1" applyFill="1" applyBorder="1" applyAlignment="1" applyProtection="1">
      <alignment horizontal="center" vertical="center" wrapText="1"/>
      <protection locked="0"/>
    </xf>
    <xf numFmtId="4" fontId="3" fillId="6" borderId="20" xfId="1" applyNumberFormat="1" applyFont="1" applyFill="1" applyBorder="1" applyAlignment="1" applyProtection="1">
      <alignment horizontal="center" vertical="center" wrapText="1"/>
      <protection locked="0"/>
    </xf>
    <xf numFmtId="4" fontId="3" fillId="6" borderId="69" xfId="1" applyNumberFormat="1" applyFont="1" applyFill="1" applyBorder="1" applyAlignment="1" applyProtection="1">
      <alignment horizontal="center" vertical="center" wrapText="1"/>
      <protection locked="0"/>
    </xf>
    <xf numFmtId="4" fontId="3" fillId="6" borderId="112" xfId="1" applyNumberFormat="1" applyFont="1" applyFill="1" applyBorder="1" applyAlignment="1" applyProtection="1">
      <alignment horizontal="center" vertical="center" wrapText="1"/>
      <protection locked="0"/>
    </xf>
    <xf numFmtId="4" fontId="3" fillId="6" borderId="72" xfId="1" applyNumberFormat="1" applyFont="1" applyFill="1" applyBorder="1" applyAlignment="1" applyProtection="1">
      <alignment horizontal="center" vertical="center" wrapText="1"/>
      <protection locked="0"/>
    </xf>
    <xf numFmtId="4" fontId="3" fillId="6" borderId="113" xfId="1" applyNumberFormat="1" applyFont="1" applyFill="1" applyBorder="1" applyAlignment="1" applyProtection="1">
      <alignment horizontal="center" vertical="center" wrapText="1"/>
      <protection locked="0"/>
    </xf>
    <xf numFmtId="4" fontId="3" fillId="6" borderId="114" xfId="1" applyNumberFormat="1" applyFont="1" applyFill="1" applyBorder="1" applyAlignment="1" applyProtection="1">
      <alignment horizontal="center" vertical="center" wrapText="1"/>
      <protection locked="0"/>
    </xf>
    <xf numFmtId="4" fontId="3" fillId="6" borderId="115" xfId="1" applyNumberFormat="1" applyFont="1" applyFill="1" applyBorder="1" applyAlignment="1" applyProtection="1">
      <alignment horizontal="center" vertical="center" wrapText="1"/>
      <protection locked="0"/>
    </xf>
    <xf numFmtId="0" fontId="2" fillId="14" borderId="53" xfId="0" applyFont="1" applyFill="1" applyBorder="1" applyAlignment="1">
      <alignment horizontal="center" vertical="center" wrapText="1"/>
    </xf>
    <xf numFmtId="0" fontId="2" fillId="14" borderId="54" xfId="0" applyFont="1" applyFill="1" applyBorder="1" applyAlignment="1">
      <alignment horizontal="center" vertical="center" wrapText="1"/>
    </xf>
    <xf numFmtId="0" fontId="2" fillId="11" borderId="53" xfId="0" applyFont="1" applyFill="1" applyBorder="1" applyAlignment="1">
      <alignment horizontal="center" vertical="center" wrapText="1"/>
    </xf>
    <xf numFmtId="0" fontId="2" fillId="11" borderId="54"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7" borderId="18" xfId="0" applyFont="1" applyFill="1" applyBorder="1" applyAlignment="1">
      <alignment horizontal="center" vertical="center" wrapText="1"/>
    </xf>
    <xf numFmtId="4" fontId="3" fillId="6" borderId="13" xfId="1" applyNumberFormat="1" applyFont="1" applyFill="1" applyBorder="1" applyAlignment="1" applyProtection="1">
      <alignment horizontal="center" vertical="center" wrapText="1"/>
      <protection locked="0"/>
    </xf>
    <xf numFmtId="4" fontId="3" fillId="6" borderId="22" xfId="1" applyNumberFormat="1" applyFont="1" applyFill="1" applyBorder="1" applyAlignment="1" applyProtection="1">
      <alignment horizontal="center" vertical="center" wrapText="1"/>
      <protection locked="0"/>
    </xf>
    <xf numFmtId="4" fontId="3" fillId="6" borderId="14" xfId="1" applyNumberFormat="1" applyFont="1" applyFill="1" applyBorder="1" applyAlignment="1" applyProtection="1">
      <alignment horizontal="center" vertical="center" wrapText="1"/>
      <protection locked="0"/>
    </xf>
    <xf numFmtId="0" fontId="23" fillId="0" borderId="0" xfId="1" applyNumberFormat="1" applyFont="1" applyFill="1" applyAlignment="1" applyProtection="1">
      <alignment horizontal="center" vertical="center"/>
    </xf>
    <xf numFmtId="0" fontId="3" fillId="6" borderId="19" xfId="0" applyFont="1" applyFill="1" applyBorder="1" applyAlignment="1" applyProtection="1">
      <alignment horizontal="left" vertical="center" wrapText="1"/>
      <protection locked="0"/>
    </xf>
    <xf numFmtId="0" fontId="0" fillId="6" borderId="23" xfId="0" applyFill="1" applyBorder="1" applyAlignment="1" applyProtection="1">
      <alignment vertical="center" wrapText="1"/>
      <protection locked="0"/>
    </xf>
    <xf numFmtId="0" fontId="0" fillId="6" borderId="20" xfId="0" applyFill="1" applyBorder="1" applyAlignment="1" applyProtection="1">
      <alignment vertical="center" wrapText="1"/>
      <protection locked="0"/>
    </xf>
    <xf numFmtId="0" fontId="35" fillId="6" borderId="94" xfId="0" applyFont="1" applyFill="1" applyBorder="1" applyAlignment="1">
      <alignment horizontal="center" vertical="center"/>
    </xf>
    <xf numFmtId="0" fontId="35" fillId="6" borderId="95" xfId="0" applyFont="1" applyFill="1" applyBorder="1" applyAlignment="1">
      <alignment horizontal="center" vertical="center"/>
    </xf>
    <xf numFmtId="0" fontId="35" fillId="6" borderId="96" xfId="0" applyFont="1" applyFill="1" applyBorder="1" applyAlignment="1">
      <alignment horizontal="center" vertical="center"/>
    </xf>
    <xf numFmtId="0" fontId="35" fillId="6" borderId="97" xfId="0" applyFont="1" applyFill="1" applyBorder="1" applyAlignment="1">
      <alignment horizontal="center" vertical="center"/>
    </xf>
    <xf numFmtId="0" fontId="35" fillId="6" borderId="98" xfId="0" applyFont="1" applyFill="1" applyBorder="1" applyAlignment="1">
      <alignment horizontal="center" vertical="center"/>
    </xf>
    <xf numFmtId="0" fontId="35" fillId="6" borderId="99" xfId="0" applyFont="1" applyFill="1" applyBorder="1" applyAlignment="1">
      <alignment horizontal="center" vertical="center"/>
    </xf>
    <xf numFmtId="1" fontId="61" fillId="0" borderId="0" xfId="0" applyNumberFormat="1" applyFont="1" applyAlignment="1">
      <alignment horizontal="center" vertical="center"/>
    </xf>
    <xf numFmtId="164" fontId="2" fillId="14" borderId="4" xfId="0" applyNumberFormat="1" applyFont="1" applyFill="1" applyBorder="1" applyAlignment="1">
      <alignment horizontal="center" vertical="center" wrapText="1"/>
    </xf>
    <xf numFmtId="164" fontId="2" fillId="14" borderId="7" xfId="0" applyNumberFormat="1" applyFont="1" applyFill="1" applyBorder="1" applyAlignment="1">
      <alignment horizontal="center" vertical="center" wrapText="1"/>
    </xf>
    <xf numFmtId="4" fontId="48" fillId="0" borderId="49" xfId="1" applyNumberFormat="1" applyFont="1" applyBorder="1" applyAlignment="1">
      <alignment horizontal="center" vertical="center"/>
    </xf>
    <xf numFmtId="4" fontId="48" fillId="0" borderId="63" xfId="1" applyNumberFormat="1" applyFont="1" applyBorder="1" applyAlignment="1">
      <alignment horizontal="center" vertical="center"/>
    </xf>
    <xf numFmtId="4" fontId="48" fillId="0" borderId="47" xfId="1" applyNumberFormat="1" applyFont="1" applyBorder="1" applyAlignment="1">
      <alignment horizontal="center" vertical="center"/>
    </xf>
    <xf numFmtId="0" fontId="3" fillId="0" borderId="19" xfId="0" applyFont="1" applyBorder="1" applyAlignment="1">
      <alignment horizontal="left" vertical="center" wrapText="1"/>
    </xf>
    <xf numFmtId="0" fontId="3" fillId="0" borderId="23" xfId="0" applyFont="1" applyBorder="1" applyAlignment="1">
      <alignment horizontal="left" vertical="center" wrapText="1"/>
    </xf>
    <xf numFmtId="0" fontId="3" fillId="0" borderId="20" xfId="0" applyFont="1" applyBorder="1" applyAlignment="1">
      <alignment horizontal="left" vertical="center" wrapText="1"/>
    </xf>
    <xf numFmtId="0" fontId="3" fillId="6" borderId="17" xfId="0" applyFont="1" applyFill="1" applyBorder="1" applyAlignment="1" applyProtection="1">
      <alignment horizontal="left" vertical="center" wrapText="1"/>
      <protection locked="0"/>
    </xf>
    <xf numFmtId="0" fontId="0" fillId="6" borderId="24" xfId="0" applyFill="1" applyBorder="1" applyAlignment="1" applyProtection="1">
      <alignment vertical="center" wrapText="1"/>
      <protection locked="0"/>
    </xf>
    <xf numFmtId="0" fontId="0" fillId="6" borderId="18" xfId="0" applyFill="1" applyBorder="1" applyAlignment="1" applyProtection="1">
      <alignment vertical="center" wrapText="1"/>
      <protection locked="0"/>
    </xf>
    <xf numFmtId="0" fontId="46" fillId="0" borderId="64" xfId="2" applyFont="1" applyBorder="1" applyAlignment="1" applyProtection="1">
      <alignment horizontal="left" vertical="center" wrapText="1"/>
      <protection locked="0"/>
    </xf>
    <xf numFmtId="0" fontId="46" fillId="0" borderId="0" xfId="2" applyFont="1" applyBorder="1" applyAlignment="1" applyProtection="1">
      <alignment horizontal="left" vertical="center" wrapText="1"/>
      <protection locked="0"/>
    </xf>
    <xf numFmtId="0" fontId="46" fillId="0" borderId="65" xfId="2"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xf>
    <xf numFmtId="0" fontId="3" fillId="0" borderId="23"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13" borderId="53" xfId="0" applyFont="1" applyFill="1" applyBorder="1" applyAlignment="1">
      <alignment horizontal="center" vertical="center" wrapText="1"/>
    </xf>
    <xf numFmtId="0" fontId="2" fillId="13" borderId="54" xfId="0" applyFont="1" applyFill="1" applyBorder="1" applyAlignment="1">
      <alignment horizontal="center" vertical="center" wrapText="1"/>
    </xf>
    <xf numFmtId="1" fontId="2" fillId="10" borderId="33" xfId="0" applyNumberFormat="1" applyFont="1" applyFill="1" applyBorder="1" applyAlignment="1">
      <alignment horizontal="center" vertical="center" wrapText="1"/>
    </xf>
    <xf numFmtId="1" fontId="2" fillId="10" borderId="37" xfId="0" applyNumberFormat="1" applyFont="1" applyFill="1" applyBorder="1" applyAlignment="1">
      <alignment horizontal="center" vertical="center" wrapText="1"/>
    </xf>
    <xf numFmtId="1" fontId="2" fillId="10" borderId="9" xfId="0" applyNumberFormat="1" applyFont="1" applyFill="1" applyBorder="1" applyAlignment="1">
      <alignment horizontal="center" vertical="center" wrapText="1"/>
    </xf>
    <xf numFmtId="1" fontId="2" fillId="10" borderId="10" xfId="0" applyNumberFormat="1" applyFont="1" applyFill="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10" fontId="2" fillId="11" borderId="13" xfId="0" applyNumberFormat="1" applyFont="1" applyFill="1" applyBorder="1" applyAlignment="1">
      <alignment horizontal="center" vertical="center" wrapText="1"/>
    </xf>
    <xf numFmtId="10" fontId="2" fillId="11" borderId="22" xfId="0" applyNumberFormat="1" applyFont="1" applyFill="1" applyBorder="1" applyAlignment="1">
      <alignment horizontal="center" vertical="center" wrapText="1"/>
    </xf>
    <xf numFmtId="10" fontId="2" fillId="11" borderId="14" xfId="0" applyNumberFormat="1" applyFont="1" applyFill="1" applyBorder="1" applyAlignment="1">
      <alignment horizontal="center" vertical="center" wrapText="1"/>
    </xf>
    <xf numFmtId="4" fontId="2" fillId="11" borderId="13" xfId="0" applyNumberFormat="1" applyFont="1" applyFill="1" applyBorder="1" applyAlignment="1">
      <alignment horizontal="center" vertical="center" wrapText="1"/>
    </xf>
    <xf numFmtId="4" fontId="2" fillId="11" borderId="14" xfId="0" applyNumberFormat="1" applyFont="1" applyFill="1" applyBorder="1" applyAlignment="1">
      <alignment horizontal="center" vertical="center" wrapText="1"/>
    </xf>
    <xf numFmtId="0" fontId="3" fillId="6" borderId="13" xfId="0" applyFont="1" applyFill="1" applyBorder="1" applyAlignment="1" applyProtection="1">
      <alignment horizontal="left" vertical="center" wrapText="1"/>
      <protection locked="0"/>
    </xf>
    <xf numFmtId="0" fontId="0" fillId="6" borderId="22" xfId="0" applyFill="1" applyBorder="1" applyAlignment="1" applyProtection="1">
      <alignment vertical="center" wrapText="1"/>
      <protection locked="0"/>
    </xf>
    <xf numFmtId="0" fontId="0" fillId="6" borderId="14" xfId="0" applyFill="1" applyBorder="1" applyAlignment="1" applyProtection="1">
      <alignment vertical="center" wrapText="1"/>
      <protection locked="0"/>
    </xf>
    <xf numFmtId="1" fontId="2" fillId="10" borderId="9" xfId="0" applyNumberFormat="1" applyFont="1" applyFill="1" applyBorder="1" applyAlignment="1">
      <alignment horizontal="right" vertical="center" wrapText="1"/>
    </xf>
    <xf numFmtId="0" fontId="2" fillId="10" borderId="9" xfId="0" applyFont="1" applyFill="1" applyBorder="1" applyAlignment="1">
      <alignment horizontal="center" vertical="center" wrapText="1"/>
    </xf>
    <xf numFmtId="0" fontId="2" fillId="10" borderId="55"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56" xfId="0" applyFont="1" applyFill="1" applyBorder="1" applyAlignment="1">
      <alignment horizontal="center" vertical="center" wrapText="1"/>
    </xf>
    <xf numFmtId="1" fontId="2" fillId="10" borderId="51" xfId="0" applyNumberFormat="1" applyFont="1" applyFill="1" applyBorder="1" applyAlignment="1">
      <alignment horizontal="center" vertical="center" wrapText="1"/>
    </xf>
    <xf numFmtId="1" fontId="2" fillId="10" borderId="22" xfId="0" applyNumberFormat="1" applyFont="1" applyFill="1" applyBorder="1" applyAlignment="1">
      <alignment horizontal="center" vertical="center" wrapText="1"/>
    </xf>
    <xf numFmtId="1" fontId="2" fillId="10" borderId="14" xfId="0" applyNumberFormat="1"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12" xfId="0" applyFont="1" applyFill="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14" xfId="0" applyNumberFormat="1" applyFont="1" applyBorder="1" applyAlignment="1">
      <alignment horizontal="center" vertical="center" wrapText="1"/>
    </xf>
    <xf numFmtId="4" fontId="2" fillId="14" borderId="13" xfId="0" applyNumberFormat="1" applyFont="1" applyFill="1" applyBorder="1" applyAlignment="1">
      <alignment horizontal="center" vertical="center" wrapText="1"/>
    </xf>
    <xf numFmtId="4" fontId="2" fillId="14" borderId="22" xfId="0" applyNumberFormat="1" applyFont="1" applyFill="1" applyBorder="1" applyAlignment="1">
      <alignment horizontal="center" vertical="center" wrapText="1"/>
    </xf>
    <xf numFmtId="4" fontId="2" fillId="14" borderId="14" xfId="0" applyNumberFormat="1" applyFont="1" applyFill="1" applyBorder="1" applyAlignment="1">
      <alignment horizontal="center" vertical="center" wrapText="1"/>
    </xf>
    <xf numFmtId="3" fontId="3" fillId="0" borderId="49" xfId="0" applyNumberFormat="1" applyFont="1" applyBorder="1" applyAlignment="1">
      <alignment horizontal="center" vertical="center" wrapText="1"/>
    </xf>
    <xf numFmtId="3" fontId="3" fillId="0" borderId="63" xfId="0" applyNumberFormat="1" applyFont="1" applyBorder="1" applyAlignment="1">
      <alignment horizontal="center" vertical="center" wrapText="1"/>
    </xf>
    <xf numFmtId="1" fontId="3" fillId="4" borderId="30" xfId="0" applyNumberFormat="1" applyFont="1" applyFill="1" applyBorder="1" applyAlignment="1">
      <alignment horizontal="left" vertical="center" wrapText="1"/>
    </xf>
    <xf numFmtId="1" fontId="3" fillId="4" borderId="31" xfId="0" applyNumberFormat="1" applyFont="1" applyFill="1" applyBorder="1" applyAlignment="1">
      <alignment horizontal="left" vertical="center" wrapText="1"/>
    </xf>
    <xf numFmtId="1" fontId="3" fillId="4" borderId="37" xfId="0" applyNumberFormat="1" applyFont="1" applyFill="1" applyBorder="1" applyAlignment="1">
      <alignment horizontal="left" vertical="center" wrapText="1"/>
    </xf>
    <xf numFmtId="1" fontId="3" fillId="4" borderId="10" xfId="0" applyNumberFormat="1" applyFont="1" applyFill="1" applyBorder="1" applyAlignment="1">
      <alignment horizontal="left" vertical="center" wrapText="1"/>
    </xf>
    <xf numFmtId="1" fontId="3" fillId="4" borderId="56" xfId="0" applyNumberFormat="1" applyFont="1" applyFill="1" applyBorder="1" applyAlignment="1">
      <alignment horizontal="left" vertical="center" wrapText="1"/>
    </xf>
    <xf numFmtId="3" fontId="3" fillId="0" borderId="22" xfId="0" applyNumberFormat="1" applyFont="1" applyBorder="1" applyAlignment="1">
      <alignment horizontal="center" vertical="center" wrapText="1"/>
    </xf>
    <xf numFmtId="10" fontId="2" fillId="2" borderId="9" xfId="0" applyNumberFormat="1" applyFont="1" applyFill="1" applyBorder="1" applyAlignment="1">
      <alignment horizontal="right" vertical="center" wrapText="1"/>
    </xf>
    <xf numFmtId="10" fontId="2" fillId="2" borderId="0" xfId="0" applyNumberFormat="1" applyFont="1" applyFill="1" applyAlignment="1">
      <alignment horizontal="right" vertical="center" wrapText="1"/>
    </xf>
    <xf numFmtId="10" fontId="2" fillId="2" borderId="34" xfId="0" applyNumberFormat="1" applyFont="1" applyFill="1" applyBorder="1" applyAlignment="1">
      <alignment horizontal="right" vertical="center" wrapText="1"/>
    </xf>
    <xf numFmtId="0" fontId="19" fillId="0" borderId="0" xfId="0" applyFont="1" applyAlignment="1">
      <alignment horizontal="center" vertical="center"/>
    </xf>
    <xf numFmtId="165" fontId="2" fillId="7" borderId="4" xfId="0" applyNumberFormat="1" applyFont="1" applyFill="1" applyBorder="1" applyAlignment="1">
      <alignment horizontal="center" vertical="center" wrapText="1"/>
    </xf>
    <xf numFmtId="165" fontId="2" fillId="7" borderId="45"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45" xfId="0" applyFont="1" applyFill="1" applyBorder="1" applyAlignment="1">
      <alignment horizontal="center" vertical="center" wrapText="1"/>
    </xf>
    <xf numFmtId="44" fontId="2" fillId="7" borderId="4" xfId="1" applyFont="1" applyFill="1" applyBorder="1" applyAlignment="1">
      <alignment horizontal="center" vertical="center" wrapText="1"/>
    </xf>
    <xf numFmtId="44" fontId="2" fillId="7" borderId="45" xfId="1"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1" fontId="28" fillId="0" borderId="0" xfId="0" applyNumberFormat="1" applyFont="1" applyAlignment="1">
      <alignment horizontal="left" vertical="center" wrapText="1"/>
    </xf>
    <xf numFmtId="10" fontId="2" fillId="7" borderId="9" xfId="0" applyNumberFormat="1" applyFont="1" applyFill="1" applyBorder="1" applyAlignment="1">
      <alignment horizontal="right" vertical="center" wrapText="1"/>
    </xf>
    <xf numFmtId="10" fontId="2" fillId="7" borderId="34" xfId="0" applyNumberFormat="1" applyFont="1" applyFill="1" applyBorder="1" applyAlignment="1">
      <alignment horizontal="right" vertical="center" wrapText="1"/>
    </xf>
    <xf numFmtId="0" fontId="2" fillId="7" borderId="53" xfId="0" applyFont="1" applyFill="1" applyBorder="1" applyAlignment="1">
      <alignment horizontal="center" vertical="center" wrapText="1"/>
    </xf>
    <xf numFmtId="0" fontId="0" fillId="0" borderId="54" xfId="0" applyBorder="1" applyAlignment="1">
      <alignment horizontal="center" vertical="center" wrapText="1"/>
    </xf>
    <xf numFmtId="0" fontId="2" fillId="0" borderId="0" xfId="0" applyFont="1" applyAlignment="1">
      <alignment vertical="center" wrapText="1"/>
    </xf>
    <xf numFmtId="1" fontId="2" fillId="8" borderId="57" xfId="0" applyNumberFormat="1" applyFont="1" applyFill="1" applyBorder="1" applyAlignment="1">
      <alignment horizontal="center" vertical="center" wrapText="1"/>
    </xf>
    <xf numFmtId="1" fontId="2" fillId="8" borderId="58" xfId="0" applyNumberFormat="1"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46" fillId="0" borderId="48" xfId="2" applyFont="1" applyBorder="1" applyAlignment="1">
      <alignment horizontal="left" vertical="center" wrapText="1"/>
    </xf>
    <xf numFmtId="0" fontId="46" fillId="0" borderId="42" xfId="2" applyFont="1" applyBorder="1" applyAlignment="1">
      <alignment horizontal="left" vertical="center" wrapText="1"/>
    </xf>
    <xf numFmtId="0" fontId="46" fillId="0" borderId="46" xfId="2" applyFont="1" applyBorder="1" applyAlignment="1">
      <alignment horizontal="left" vertical="center" wrapText="1"/>
    </xf>
    <xf numFmtId="164" fontId="2" fillId="7" borderId="4" xfId="0" applyNumberFormat="1" applyFont="1" applyFill="1" applyBorder="1" applyAlignment="1">
      <alignment horizontal="center" vertical="center" wrapText="1"/>
    </xf>
    <xf numFmtId="164" fontId="2" fillId="7" borderId="45" xfId="0" applyNumberFormat="1" applyFont="1" applyFill="1" applyBorder="1" applyAlignment="1">
      <alignment horizontal="center" vertical="center" wrapText="1"/>
    </xf>
    <xf numFmtId="1" fontId="2" fillId="2" borderId="57" xfId="0" applyNumberFormat="1" applyFont="1" applyFill="1" applyBorder="1" applyAlignment="1">
      <alignment horizontal="center" vertical="center" wrapText="1"/>
    </xf>
    <xf numFmtId="1" fontId="2" fillId="2" borderId="58" xfId="0" applyNumberFormat="1" applyFont="1" applyFill="1" applyBorder="1" applyAlignment="1">
      <alignment horizontal="center" vertical="center" wrapText="1"/>
    </xf>
    <xf numFmtId="10" fontId="2" fillId="8" borderId="9" xfId="0" applyNumberFormat="1" applyFont="1" applyFill="1" applyBorder="1" applyAlignment="1">
      <alignment horizontal="right" vertical="center" wrapText="1"/>
    </xf>
    <xf numFmtId="10" fontId="2" fillId="8" borderId="34" xfId="0" applyNumberFormat="1" applyFont="1" applyFill="1" applyBorder="1" applyAlignment="1">
      <alignment horizontal="right" vertical="center" wrapText="1"/>
    </xf>
    <xf numFmtId="10" fontId="2" fillId="7" borderId="22" xfId="0" applyNumberFormat="1" applyFont="1" applyFill="1" applyBorder="1" applyAlignment="1">
      <alignment horizontal="center" vertical="center" wrapText="1"/>
    </xf>
    <xf numFmtId="10" fontId="2" fillId="7" borderId="14" xfId="0" applyNumberFormat="1" applyFont="1" applyFill="1" applyBorder="1" applyAlignment="1">
      <alignment horizontal="center" vertical="center" wrapText="1"/>
    </xf>
    <xf numFmtId="10" fontId="2" fillId="8" borderId="22" xfId="0" applyNumberFormat="1" applyFont="1" applyFill="1" applyBorder="1" applyAlignment="1">
      <alignment horizontal="center" vertical="center" wrapText="1"/>
    </xf>
    <xf numFmtId="10" fontId="2" fillId="8" borderId="14" xfId="0" applyNumberFormat="1" applyFont="1" applyFill="1" applyBorder="1" applyAlignment="1">
      <alignment horizontal="center" vertical="center" wrapText="1"/>
    </xf>
    <xf numFmtId="10" fontId="2" fillId="8" borderId="13" xfId="0" applyNumberFormat="1" applyFont="1" applyFill="1" applyBorder="1" applyAlignment="1">
      <alignment horizontal="center" vertical="center" wrapText="1"/>
    </xf>
    <xf numFmtId="10" fontId="2" fillId="7" borderId="13" xfId="0" applyNumberFormat="1" applyFont="1" applyFill="1" applyBorder="1" applyAlignment="1">
      <alignment horizontal="center" vertical="center" wrapText="1"/>
    </xf>
    <xf numFmtId="10" fontId="2" fillId="7" borderId="52" xfId="0" applyNumberFormat="1" applyFont="1" applyFill="1" applyBorder="1" applyAlignment="1">
      <alignment horizontal="center" vertical="center" wrapText="1"/>
    </xf>
    <xf numFmtId="164" fontId="2" fillId="8" borderId="53" xfId="0" applyNumberFormat="1" applyFont="1" applyFill="1" applyBorder="1" applyAlignment="1">
      <alignment horizontal="center" vertical="center" wrapText="1"/>
    </xf>
    <xf numFmtId="164" fontId="2" fillId="8" borderId="54" xfId="0" applyNumberFormat="1" applyFont="1" applyFill="1" applyBorder="1" applyAlignment="1">
      <alignment horizontal="center" vertical="center" wrapText="1"/>
    </xf>
    <xf numFmtId="1" fontId="2" fillId="7" borderId="3" xfId="0" applyNumberFormat="1" applyFont="1" applyFill="1" applyBorder="1" applyAlignment="1">
      <alignment horizontal="center" vertical="center" wrapText="1"/>
    </xf>
    <xf numFmtId="1" fontId="2" fillId="7" borderId="44"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0" borderId="9" xfId="0" applyBorder="1" applyAlignment="1">
      <alignment horizontal="center" vertical="center" wrapText="1"/>
    </xf>
    <xf numFmtId="0" fontId="0" fillId="0" borderId="55"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56" xfId="0" applyBorder="1" applyAlignment="1">
      <alignment horizontal="center" vertical="center" wrapText="1"/>
    </xf>
    <xf numFmtId="4" fontId="2" fillId="2" borderId="13" xfId="0" applyNumberFormat="1" applyFont="1" applyFill="1" applyBorder="1" applyAlignment="1">
      <alignment horizontal="center" vertical="center" wrapText="1"/>
    </xf>
    <xf numFmtId="4" fontId="2" fillId="2" borderId="14" xfId="0" applyNumberFormat="1" applyFont="1" applyFill="1" applyBorder="1" applyAlignment="1">
      <alignment horizontal="center" vertical="center" wrapText="1"/>
    </xf>
    <xf numFmtId="164" fontId="2" fillId="2" borderId="53" xfId="0" applyNumberFormat="1" applyFont="1" applyFill="1" applyBorder="1" applyAlignment="1">
      <alignment horizontal="center" vertical="center" wrapText="1"/>
    </xf>
    <xf numFmtId="164" fontId="2" fillId="2" borderId="54" xfId="0" applyNumberFormat="1" applyFont="1" applyFill="1" applyBorder="1" applyAlignment="1">
      <alignment horizontal="center" vertical="center" wrapText="1"/>
    </xf>
    <xf numFmtId="10" fontId="2" fillId="2" borderId="13" xfId="0" applyNumberFormat="1" applyFont="1" applyFill="1" applyBorder="1" applyAlignment="1">
      <alignment horizontal="center" vertical="center" wrapText="1"/>
    </xf>
    <xf numFmtId="10" fontId="2" fillId="2" borderId="22" xfId="0" applyNumberFormat="1" applyFont="1" applyFill="1" applyBorder="1" applyAlignment="1">
      <alignment horizontal="center" vertical="center" wrapText="1"/>
    </xf>
    <xf numFmtId="10" fontId="2" fillId="2" borderId="14" xfId="0" applyNumberFormat="1" applyFont="1" applyFill="1" applyBorder="1" applyAlignment="1">
      <alignment horizontal="center" vertical="center" wrapText="1"/>
    </xf>
    <xf numFmtId="1" fontId="2" fillId="14" borderId="3" xfId="0" applyNumberFormat="1" applyFont="1" applyFill="1" applyBorder="1" applyAlignment="1">
      <alignment horizontal="center" vertical="center" wrapText="1"/>
    </xf>
    <xf numFmtId="1" fontId="2" fillId="14" borderId="6" xfId="0" applyNumberFormat="1" applyFont="1" applyFill="1" applyBorder="1" applyAlignment="1">
      <alignment horizontal="center" vertical="center" wrapText="1"/>
    </xf>
    <xf numFmtId="0" fontId="2" fillId="14" borderId="11" xfId="0" applyFont="1" applyFill="1" applyBorder="1" applyAlignment="1">
      <alignment horizontal="center" vertical="center" wrapText="1"/>
    </xf>
    <xf numFmtId="0" fontId="0" fillId="14" borderId="9" xfId="0" applyFill="1" applyBorder="1" applyAlignment="1">
      <alignment horizontal="center" vertical="center" wrapText="1"/>
    </xf>
    <xf numFmtId="0" fontId="0" fillId="14" borderId="55" xfId="0" applyFill="1" applyBorder="1" applyAlignment="1">
      <alignment horizontal="center" vertical="center" wrapText="1"/>
    </xf>
    <xf numFmtId="0" fontId="0" fillId="14" borderId="12" xfId="0" applyFill="1" applyBorder="1" applyAlignment="1">
      <alignment horizontal="center" vertical="center" wrapText="1"/>
    </xf>
    <xf numFmtId="0" fontId="0" fillId="14" borderId="10" xfId="0" applyFill="1" applyBorder="1" applyAlignment="1">
      <alignment horizontal="center" vertical="center" wrapText="1"/>
    </xf>
    <xf numFmtId="0" fontId="0" fillId="14" borderId="56" xfId="0" applyFill="1" applyBorder="1" applyAlignment="1">
      <alignment horizontal="center" vertical="center" wrapText="1"/>
    </xf>
    <xf numFmtId="1" fontId="2" fillId="13" borderId="9" xfId="0" applyNumberFormat="1" applyFont="1" applyFill="1" applyBorder="1" applyAlignment="1">
      <alignment horizontal="right" vertical="center" wrapText="1"/>
    </xf>
    <xf numFmtId="1" fontId="2" fillId="13" borderId="34" xfId="0" applyNumberFormat="1" applyFont="1" applyFill="1" applyBorder="1" applyAlignment="1">
      <alignment horizontal="right" vertical="center" wrapText="1"/>
    </xf>
    <xf numFmtId="0" fontId="2" fillId="14" borderId="4" xfId="0" applyFont="1" applyFill="1" applyBorder="1" applyAlignment="1">
      <alignment horizontal="center" vertical="center" wrapText="1"/>
    </xf>
    <xf numFmtId="0" fontId="2" fillId="14" borderId="7" xfId="0" applyFont="1" applyFill="1" applyBorder="1" applyAlignment="1">
      <alignment horizontal="center" vertical="center" wrapText="1"/>
    </xf>
    <xf numFmtId="4" fontId="2" fillId="10" borderId="59" xfId="1" applyNumberFormat="1" applyFont="1" applyFill="1" applyBorder="1" applyAlignment="1">
      <alignment horizontal="center" vertical="center" wrapText="1"/>
    </xf>
    <xf numFmtId="4" fontId="2" fillId="10" borderId="60" xfId="1" applyNumberFormat="1" applyFont="1" applyFill="1" applyBorder="1" applyAlignment="1">
      <alignment horizontal="center" vertical="center" wrapText="1"/>
    </xf>
    <xf numFmtId="4" fontId="3" fillId="4" borderId="43" xfId="1" applyNumberFormat="1" applyFont="1" applyFill="1" applyBorder="1" applyAlignment="1">
      <alignment horizontal="center" vertical="center" wrapText="1"/>
    </xf>
    <xf numFmtId="4" fontId="3" fillId="4" borderId="38" xfId="1" applyNumberFormat="1" applyFont="1" applyFill="1" applyBorder="1" applyAlignment="1">
      <alignment horizontal="center" vertical="center" wrapText="1"/>
    </xf>
    <xf numFmtId="10" fontId="2" fillId="14" borderId="13" xfId="0" applyNumberFormat="1" applyFont="1" applyFill="1" applyBorder="1" applyAlignment="1">
      <alignment horizontal="center" vertical="center" wrapText="1"/>
    </xf>
    <xf numFmtId="10" fontId="2" fillId="14" borderId="22" xfId="0" applyNumberFormat="1" applyFont="1" applyFill="1" applyBorder="1" applyAlignment="1">
      <alignment horizontal="center" vertical="center" wrapText="1"/>
    </xf>
    <xf numFmtId="10" fontId="2" fillId="14" borderId="52" xfId="0" applyNumberFormat="1" applyFont="1" applyFill="1" applyBorder="1" applyAlignment="1">
      <alignment horizontal="center" vertical="center" wrapText="1"/>
    </xf>
    <xf numFmtId="10" fontId="2" fillId="11" borderId="11" xfId="0" applyNumberFormat="1" applyFont="1" applyFill="1" applyBorder="1" applyAlignment="1">
      <alignment horizontal="center" vertical="center" wrapText="1"/>
    </xf>
    <xf numFmtId="10" fontId="2" fillId="11" borderId="9" xfId="0" applyNumberFormat="1" applyFont="1" applyFill="1" applyBorder="1" applyAlignment="1">
      <alignment horizontal="center" vertical="center" wrapText="1"/>
    </xf>
    <xf numFmtId="10" fontId="2" fillId="11" borderId="34" xfId="0" applyNumberFormat="1" applyFont="1" applyFill="1" applyBorder="1" applyAlignment="1">
      <alignment horizontal="center" vertical="center" wrapText="1"/>
    </xf>
    <xf numFmtId="0" fontId="2" fillId="10" borderId="53" xfId="0" applyFont="1" applyFill="1" applyBorder="1" applyAlignment="1">
      <alignment horizontal="center" vertical="center" wrapText="1"/>
    </xf>
    <xf numFmtId="0" fontId="2" fillId="10" borderId="54" xfId="0" applyFont="1" applyFill="1" applyBorder="1" applyAlignment="1">
      <alignment horizontal="center" vertical="center" wrapText="1"/>
    </xf>
    <xf numFmtId="1" fontId="2" fillId="19" borderId="57" xfId="0" applyNumberFormat="1" applyFont="1" applyFill="1" applyBorder="1" applyAlignment="1">
      <alignment horizontal="center" vertical="center" wrapText="1"/>
    </xf>
    <xf numFmtId="1" fontId="2" fillId="19" borderId="58" xfId="0" applyNumberFormat="1" applyFont="1" applyFill="1" applyBorder="1" applyAlignment="1">
      <alignment horizontal="center" vertical="center" wrapText="1"/>
    </xf>
    <xf numFmtId="164" fontId="2" fillId="19" borderId="53" xfId="0" applyNumberFormat="1" applyFont="1" applyFill="1" applyBorder="1" applyAlignment="1">
      <alignment horizontal="center" vertical="center" wrapText="1"/>
    </xf>
    <xf numFmtId="164" fontId="2" fillId="19" borderId="54" xfId="0" applyNumberFormat="1" applyFont="1" applyFill="1" applyBorder="1" applyAlignment="1">
      <alignment horizontal="center" vertical="center" wrapText="1"/>
    </xf>
    <xf numFmtId="4" fontId="2" fillId="13" borderId="13" xfId="0" applyNumberFormat="1" applyFont="1" applyFill="1" applyBorder="1" applyAlignment="1">
      <alignment horizontal="center" vertical="center" wrapText="1"/>
    </xf>
    <xf numFmtId="4" fontId="2" fillId="13" borderId="22" xfId="0" applyNumberFormat="1" applyFont="1" applyFill="1" applyBorder="1" applyAlignment="1">
      <alignment horizontal="center" vertical="center" wrapText="1"/>
    </xf>
    <xf numFmtId="4" fontId="2" fillId="13" borderId="14" xfId="0" applyNumberFormat="1" applyFont="1" applyFill="1" applyBorder="1" applyAlignment="1">
      <alignment horizontal="center" vertical="center" wrapText="1"/>
    </xf>
    <xf numFmtId="0" fontId="2" fillId="19" borderId="13" xfId="0" applyFont="1" applyFill="1" applyBorder="1" applyAlignment="1">
      <alignment horizontal="center" vertical="center" wrapText="1"/>
    </xf>
    <xf numFmtId="0" fontId="2" fillId="19" borderId="14" xfId="0" applyFont="1" applyFill="1" applyBorder="1" applyAlignment="1">
      <alignment horizontal="center" vertical="center" wrapText="1"/>
    </xf>
    <xf numFmtId="10" fontId="2" fillId="19" borderId="13" xfId="0" applyNumberFormat="1" applyFont="1" applyFill="1" applyBorder="1" applyAlignment="1">
      <alignment horizontal="center" vertical="center" wrapText="1"/>
    </xf>
    <xf numFmtId="10" fontId="2" fillId="19" borderId="22" xfId="0" applyNumberFormat="1" applyFont="1" applyFill="1" applyBorder="1" applyAlignment="1">
      <alignment horizontal="center" vertical="center" wrapText="1"/>
    </xf>
    <xf numFmtId="10" fontId="2" fillId="19" borderId="14" xfId="0" applyNumberFormat="1" applyFont="1" applyFill="1" applyBorder="1" applyAlignment="1">
      <alignment horizontal="center" vertical="center" wrapText="1"/>
    </xf>
    <xf numFmtId="1" fontId="2" fillId="13" borderId="57" xfId="0" applyNumberFormat="1" applyFont="1" applyFill="1" applyBorder="1" applyAlignment="1">
      <alignment horizontal="center" vertical="center" wrapText="1"/>
    </xf>
    <xf numFmtId="1" fontId="2" fillId="13" borderId="58" xfId="0" applyNumberFormat="1" applyFont="1" applyFill="1" applyBorder="1" applyAlignment="1">
      <alignment horizontal="center" vertical="center" wrapText="1"/>
    </xf>
    <xf numFmtId="164" fontId="2" fillId="13" borderId="53" xfId="0" applyNumberFormat="1" applyFont="1" applyFill="1" applyBorder="1" applyAlignment="1">
      <alignment horizontal="center" vertical="center" wrapText="1"/>
    </xf>
    <xf numFmtId="164" fontId="2" fillId="13" borderId="54" xfId="0" applyNumberFormat="1" applyFont="1" applyFill="1" applyBorder="1" applyAlignment="1">
      <alignment horizontal="center" vertical="center" wrapText="1"/>
    </xf>
    <xf numFmtId="0" fontId="2" fillId="13" borderId="11" xfId="0" applyFont="1" applyFill="1" applyBorder="1" applyAlignment="1">
      <alignment horizontal="center" vertical="center" wrapText="1"/>
    </xf>
    <xf numFmtId="0" fontId="0" fillId="13" borderId="9" xfId="0" applyFill="1" applyBorder="1" applyAlignment="1">
      <alignment horizontal="center" vertical="center" wrapText="1"/>
    </xf>
    <xf numFmtId="0" fontId="0" fillId="13" borderId="55" xfId="0" applyFill="1" applyBorder="1" applyAlignment="1">
      <alignment horizontal="center" vertical="center" wrapText="1"/>
    </xf>
    <xf numFmtId="0" fontId="0" fillId="13" borderId="12" xfId="0" applyFill="1" applyBorder="1" applyAlignment="1">
      <alignment horizontal="center" vertical="center" wrapText="1"/>
    </xf>
    <xf numFmtId="0" fontId="0" fillId="13" borderId="10" xfId="0" applyFill="1" applyBorder="1" applyAlignment="1">
      <alignment horizontal="center" vertical="center" wrapText="1"/>
    </xf>
    <xf numFmtId="0" fontId="0" fillId="13" borderId="56" xfId="0" applyFill="1" applyBorder="1" applyAlignment="1">
      <alignment horizontal="center" vertical="center" wrapText="1"/>
    </xf>
    <xf numFmtId="4" fontId="51" fillId="0" borderId="9" xfId="1" applyNumberFormat="1" applyFont="1" applyFill="1" applyBorder="1" applyAlignment="1">
      <alignment horizontal="right" vertical="center" wrapText="1"/>
    </xf>
    <xf numFmtId="4" fontId="51" fillId="0" borderId="0" xfId="1" applyNumberFormat="1" applyFont="1" applyFill="1" applyBorder="1" applyAlignment="1">
      <alignment horizontal="right" vertical="center" wrapText="1"/>
    </xf>
    <xf numFmtId="44" fontId="3" fillId="21" borderId="1" xfId="1" applyFont="1" applyFill="1" applyBorder="1" applyAlignment="1">
      <alignment horizontal="center" vertical="center" wrapText="1"/>
    </xf>
    <xf numFmtId="165" fontId="3" fillId="21" borderId="1" xfId="0" applyNumberFormat="1" applyFont="1" applyFill="1" applyBorder="1" applyAlignment="1">
      <alignment horizontal="center" vertical="center" wrapText="1"/>
    </xf>
    <xf numFmtId="164" fontId="4" fillId="7" borderId="0" xfId="0" applyNumberFormat="1" applyFont="1" applyFill="1" applyAlignment="1">
      <alignment horizontal="center" vertical="center" wrapText="1"/>
    </xf>
    <xf numFmtId="1" fontId="2" fillId="11" borderId="9" xfId="0" applyNumberFormat="1" applyFont="1" applyFill="1" applyBorder="1" applyAlignment="1">
      <alignment horizontal="right" vertical="center" wrapText="1"/>
    </xf>
    <xf numFmtId="1" fontId="2" fillId="11" borderId="34" xfId="0" applyNumberFormat="1" applyFont="1" applyFill="1" applyBorder="1" applyAlignment="1">
      <alignment horizontal="right" vertical="center" wrapText="1"/>
    </xf>
    <xf numFmtId="0" fontId="2" fillId="18" borderId="61" xfId="0" applyFont="1" applyFill="1" applyBorder="1" applyAlignment="1">
      <alignment horizontal="center" vertical="center" wrapText="1"/>
    </xf>
    <xf numFmtId="0" fontId="2" fillId="18" borderId="21" xfId="0" applyFont="1" applyFill="1" applyBorder="1" applyAlignment="1">
      <alignment horizontal="center" vertical="center" wrapText="1"/>
    </xf>
    <xf numFmtId="10" fontId="2" fillId="13" borderId="13" xfId="0" applyNumberFormat="1" applyFont="1" applyFill="1" applyBorder="1" applyAlignment="1">
      <alignment horizontal="center" vertical="center" wrapText="1"/>
    </xf>
    <xf numFmtId="10" fontId="2" fillId="13" borderId="22" xfId="0" applyNumberFormat="1" applyFont="1" applyFill="1" applyBorder="1" applyAlignment="1">
      <alignment horizontal="center" vertical="center" wrapText="1"/>
    </xf>
    <xf numFmtId="10" fontId="2" fillId="13" borderId="52" xfId="0" applyNumberFormat="1" applyFont="1" applyFill="1" applyBorder="1" applyAlignment="1">
      <alignment horizontal="center" vertical="center" wrapText="1"/>
    </xf>
    <xf numFmtId="10" fontId="2" fillId="14" borderId="14" xfId="0" applyNumberFormat="1" applyFont="1" applyFill="1" applyBorder="1" applyAlignment="1">
      <alignment horizontal="center" vertical="center" wrapText="1"/>
    </xf>
    <xf numFmtId="0" fontId="2" fillId="7" borderId="61" xfId="0" applyFont="1" applyFill="1" applyBorder="1" applyAlignment="1">
      <alignment horizontal="center" vertical="center" wrapText="1"/>
    </xf>
    <xf numFmtId="0" fontId="2" fillId="7" borderId="77" xfId="0" applyFont="1" applyFill="1" applyBorder="1" applyAlignment="1">
      <alignment horizontal="center" vertical="center" wrapText="1"/>
    </xf>
    <xf numFmtId="0" fontId="2" fillId="8" borderId="61"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13" borderId="61" xfId="0" applyFont="1" applyFill="1" applyBorder="1" applyAlignment="1">
      <alignment horizontal="center" vertical="center" wrapText="1"/>
    </xf>
    <xf numFmtId="0" fontId="2" fillId="13" borderId="21"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21" xfId="0" applyFont="1" applyFill="1" applyBorder="1" applyAlignment="1">
      <alignment horizontal="center" vertical="center" wrapText="1"/>
    </xf>
    <xf numFmtId="4" fontId="2" fillId="7" borderId="13" xfId="1" applyNumberFormat="1" applyFont="1" applyFill="1" applyBorder="1" applyAlignment="1">
      <alignment horizontal="center" vertical="center" wrapText="1"/>
    </xf>
    <xf numFmtId="4" fontId="2" fillId="7" borderId="22" xfId="1" applyNumberFormat="1" applyFont="1" applyFill="1" applyBorder="1" applyAlignment="1">
      <alignment horizontal="center" vertical="center" wrapText="1"/>
    </xf>
    <xf numFmtId="4" fontId="2" fillId="7" borderId="52" xfId="1" applyNumberFormat="1" applyFont="1" applyFill="1" applyBorder="1" applyAlignment="1">
      <alignment horizontal="center" vertical="center" wrapText="1"/>
    </xf>
    <xf numFmtId="4" fontId="2" fillId="8" borderId="11" xfId="1" applyNumberFormat="1" applyFont="1" applyFill="1" applyBorder="1" applyAlignment="1">
      <alignment horizontal="center" vertical="center" wrapText="1"/>
    </xf>
    <xf numFmtId="4" fontId="2" fillId="8" borderId="9" xfId="1" applyNumberFormat="1" applyFont="1" applyFill="1" applyBorder="1" applyAlignment="1">
      <alignment horizontal="center" vertical="center" wrapText="1"/>
    </xf>
    <xf numFmtId="4" fontId="2" fillId="8" borderId="34" xfId="1" applyNumberFormat="1" applyFont="1" applyFill="1" applyBorder="1" applyAlignment="1">
      <alignment horizontal="center" vertical="center" wrapText="1"/>
    </xf>
    <xf numFmtId="4" fontId="2" fillId="19" borderId="11" xfId="1" applyNumberFormat="1" applyFont="1" applyFill="1" applyBorder="1" applyAlignment="1">
      <alignment horizontal="center" vertical="center" wrapText="1"/>
    </xf>
    <xf numFmtId="4" fontId="2" fillId="19" borderId="9" xfId="1" applyNumberFormat="1" applyFont="1" applyFill="1" applyBorder="1" applyAlignment="1">
      <alignment horizontal="center" vertical="center" wrapText="1"/>
    </xf>
    <xf numFmtId="4" fontId="2" fillId="19" borderId="34" xfId="1" applyNumberFormat="1" applyFont="1" applyFill="1" applyBorder="1" applyAlignment="1">
      <alignment horizontal="center" vertical="center" wrapText="1"/>
    </xf>
    <xf numFmtId="4" fontId="2" fillId="2" borderId="13" xfId="1" applyNumberFormat="1" applyFont="1" applyFill="1" applyBorder="1" applyAlignment="1">
      <alignment horizontal="center" vertical="center" wrapText="1"/>
    </xf>
    <xf numFmtId="4" fontId="2" fillId="2" borderId="22" xfId="1" applyNumberFormat="1" applyFont="1" applyFill="1" applyBorder="1" applyAlignment="1">
      <alignment horizontal="center" vertical="center" wrapText="1"/>
    </xf>
    <xf numFmtId="4" fontId="2" fillId="2" borderId="52" xfId="1" applyNumberFormat="1" applyFont="1" applyFill="1" applyBorder="1" applyAlignment="1">
      <alignment horizontal="center" vertical="center" wrapText="1"/>
    </xf>
    <xf numFmtId="1" fontId="2" fillId="14" borderId="9" xfId="0" applyNumberFormat="1" applyFont="1" applyFill="1" applyBorder="1" applyAlignment="1">
      <alignment horizontal="right" vertical="center" wrapText="1"/>
    </xf>
    <xf numFmtId="1" fontId="2" fillId="14" borderId="34" xfId="0" applyNumberFormat="1" applyFont="1" applyFill="1" applyBorder="1" applyAlignment="1">
      <alignment horizontal="right" vertical="center" wrapText="1"/>
    </xf>
    <xf numFmtId="1" fontId="2" fillId="11" borderId="57" xfId="0" applyNumberFormat="1" applyFont="1" applyFill="1" applyBorder="1" applyAlignment="1">
      <alignment horizontal="center" vertical="center" wrapText="1"/>
    </xf>
    <xf numFmtId="1" fontId="2" fillId="11" borderId="58" xfId="0" applyNumberFormat="1" applyFont="1" applyFill="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164" fontId="2" fillId="11" borderId="53" xfId="0" applyNumberFormat="1" applyFont="1" applyFill="1" applyBorder="1" applyAlignment="1">
      <alignment horizontal="center" vertical="center" wrapText="1"/>
    </xf>
    <xf numFmtId="164" fontId="2" fillId="11" borderId="54" xfId="0" applyNumberFormat="1" applyFont="1" applyFill="1" applyBorder="1" applyAlignment="1">
      <alignment horizontal="center" vertical="center" wrapText="1"/>
    </xf>
    <xf numFmtId="0" fontId="2" fillId="11" borderId="11" xfId="0" applyFont="1" applyFill="1" applyBorder="1" applyAlignment="1">
      <alignment horizontal="center" vertical="center" wrapText="1"/>
    </xf>
    <xf numFmtId="0" fontId="0" fillId="11" borderId="9" xfId="0" applyFill="1" applyBorder="1" applyAlignment="1">
      <alignment horizontal="center" vertical="center" wrapText="1"/>
    </xf>
    <xf numFmtId="0" fontId="0" fillId="11" borderId="55"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10" xfId="0" applyFill="1" applyBorder="1" applyAlignment="1">
      <alignment horizontal="center" vertical="center" wrapText="1"/>
    </xf>
    <xf numFmtId="0" fontId="0" fillId="11" borderId="56" xfId="0" applyFill="1" applyBorder="1" applyAlignment="1">
      <alignment horizontal="center" vertical="center" wrapText="1"/>
    </xf>
    <xf numFmtId="10" fontId="2" fillId="19" borderId="9" xfId="0" applyNumberFormat="1" applyFont="1" applyFill="1" applyBorder="1" applyAlignment="1">
      <alignment horizontal="right" vertical="center" wrapText="1"/>
    </xf>
    <xf numFmtId="10" fontId="2" fillId="19" borderId="34" xfId="0" applyNumberFormat="1" applyFont="1" applyFill="1" applyBorder="1" applyAlignment="1">
      <alignment horizontal="right" vertical="center" wrapText="1"/>
    </xf>
    <xf numFmtId="43" fontId="9" fillId="7" borderId="0" xfId="3" applyFont="1" applyFill="1" applyAlignment="1">
      <alignment horizontal="center" vertical="center" wrapText="1"/>
    </xf>
    <xf numFmtId="0" fontId="9" fillId="0" borderId="0" xfId="0" applyFont="1" applyAlignment="1">
      <alignment horizontal="right" vertical="center" wrapText="1"/>
    </xf>
    <xf numFmtId="0" fontId="9" fillId="0" borderId="0" xfId="0" applyFont="1" applyAlignment="1">
      <alignment vertical="center"/>
    </xf>
    <xf numFmtId="0" fontId="0" fillId="0" borderId="0" xfId="0" applyAlignment="1">
      <alignment vertical="center"/>
    </xf>
    <xf numFmtId="0" fontId="0" fillId="0" borderId="10" xfId="0" applyBorder="1" applyAlignment="1">
      <alignment vertical="center"/>
    </xf>
    <xf numFmtId="17" fontId="10" fillId="5" borderId="30" xfId="0" applyNumberFormat="1" applyFont="1" applyFill="1" applyBorder="1" applyAlignment="1">
      <alignment horizontal="center" vertical="center" wrapText="1"/>
    </xf>
    <xf numFmtId="17" fontId="10" fillId="5" borderId="31" xfId="0" applyNumberFormat="1" applyFont="1" applyFill="1" applyBorder="1" applyAlignment="1">
      <alignment horizontal="center" vertical="center" wrapText="1"/>
    </xf>
    <xf numFmtId="17" fontId="10" fillId="9" borderId="30" xfId="0" applyNumberFormat="1" applyFont="1" applyFill="1" applyBorder="1" applyAlignment="1">
      <alignment horizontal="center" vertical="center" wrapText="1"/>
    </xf>
    <xf numFmtId="17" fontId="10" fillId="9" borderId="31" xfId="0" applyNumberFormat="1" applyFont="1" applyFill="1" applyBorder="1" applyAlignment="1">
      <alignment horizontal="center" vertical="center" wrapText="1"/>
    </xf>
    <xf numFmtId="17" fontId="10" fillId="9" borderId="62" xfId="0" applyNumberFormat="1" applyFont="1" applyFill="1" applyBorder="1" applyAlignment="1">
      <alignment horizontal="left" vertical="center" wrapText="1"/>
    </xf>
    <xf numFmtId="17" fontId="10" fillId="9" borderId="24" xfId="0" applyNumberFormat="1" applyFont="1" applyFill="1" applyBorder="1" applyAlignment="1">
      <alignment horizontal="left" vertical="center"/>
    </xf>
    <xf numFmtId="17" fontId="10" fillId="5" borderId="33" xfId="0" applyNumberFormat="1" applyFont="1" applyFill="1" applyBorder="1" applyAlignment="1">
      <alignment horizontal="center" vertical="center" wrapText="1"/>
    </xf>
    <xf numFmtId="17" fontId="10" fillId="5" borderId="34" xfId="0" applyNumberFormat="1" applyFont="1" applyFill="1" applyBorder="1" applyAlignment="1">
      <alignment horizontal="center" vertical="center" wrapText="1"/>
    </xf>
    <xf numFmtId="0" fontId="10" fillId="5" borderId="33"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9" fillId="0" borderId="27" xfId="0" applyFont="1" applyBorder="1" applyAlignment="1">
      <alignment horizontal="right" vertical="center" wrapText="1"/>
    </xf>
    <xf numFmtId="0" fontId="9" fillId="0" borderId="43" xfId="0" applyFont="1" applyBorder="1" applyAlignment="1">
      <alignment horizontal="right" vertical="center"/>
    </xf>
    <xf numFmtId="0" fontId="10" fillId="5" borderId="30" xfId="0" applyFont="1" applyFill="1" applyBorder="1" applyAlignment="1">
      <alignment horizontal="center" vertical="center"/>
    </xf>
    <xf numFmtId="0" fontId="10" fillId="5" borderId="31" xfId="0" applyFont="1" applyFill="1" applyBorder="1" applyAlignment="1">
      <alignment horizontal="center" vertical="center"/>
    </xf>
    <xf numFmtId="0" fontId="10" fillId="5" borderId="32" xfId="0" applyFont="1" applyFill="1" applyBorder="1" applyAlignment="1">
      <alignment horizontal="center" vertical="center"/>
    </xf>
    <xf numFmtId="0" fontId="10" fillId="7" borderId="33"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30" xfId="0" applyFont="1" applyFill="1" applyBorder="1" applyAlignment="1">
      <alignment horizontal="center" vertical="center"/>
    </xf>
    <xf numFmtId="0" fontId="10" fillId="7" borderId="31" xfId="0" applyFont="1" applyFill="1" applyBorder="1" applyAlignment="1">
      <alignment horizontal="center" vertical="center"/>
    </xf>
    <xf numFmtId="0" fontId="10" fillId="7" borderId="32" xfId="0" applyFont="1" applyFill="1" applyBorder="1" applyAlignment="1">
      <alignment horizontal="center" vertical="center"/>
    </xf>
    <xf numFmtId="17" fontId="10" fillId="7" borderId="30" xfId="0" applyNumberFormat="1" applyFont="1" applyFill="1" applyBorder="1" applyAlignment="1">
      <alignment horizontal="center" vertical="center" wrapText="1"/>
    </xf>
    <xf numFmtId="17" fontId="10" fillId="7" borderId="31" xfId="0" applyNumberFormat="1" applyFont="1" applyFill="1" applyBorder="1" applyAlignment="1">
      <alignment horizontal="center" vertical="center" wrapText="1"/>
    </xf>
    <xf numFmtId="171" fontId="28" fillId="0" borderId="33" xfId="0" applyNumberFormat="1" applyFont="1" applyBorder="1" applyAlignment="1">
      <alignment horizontal="left" vertical="center" wrapText="1"/>
    </xf>
    <xf numFmtId="171" fontId="28" fillId="0" borderId="9" xfId="0" applyNumberFormat="1" applyFont="1" applyBorder="1" applyAlignment="1">
      <alignment horizontal="left" vertical="center" wrapText="1"/>
    </xf>
    <xf numFmtId="171" fontId="28" fillId="0" borderId="34" xfId="0" applyNumberFormat="1" applyFont="1" applyBorder="1" applyAlignment="1">
      <alignment horizontal="left" vertical="center" wrapText="1"/>
    </xf>
    <xf numFmtId="1" fontId="28" fillId="0" borderId="37" xfId="0" applyNumberFormat="1" applyFont="1" applyBorder="1" applyAlignment="1">
      <alignment horizontal="left" vertical="center" wrapText="1"/>
    </xf>
    <xf numFmtId="1" fontId="28" fillId="0" borderId="10" xfId="0" applyNumberFormat="1" applyFont="1" applyBorder="1" applyAlignment="1">
      <alignment horizontal="left" vertical="center" wrapText="1"/>
    </xf>
    <xf numFmtId="1" fontId="28" fillId="0" borderId="76" xfId="0" applyNumberFormat="1" applyFont="1" applyBorder="1" applyAlignment="1">
      <alignment horizontal="left" vertical="center" wrapText="1"/>
    </xf>
    <xf numFmtId="0" fontId="18" fillId="8" borderId="9" xfId="0" applyFont="1" applyFill="1" applyBorder="1" applyAlignment="1">
      <alignment horizontal="left" vertical="center" wrapText="1"/>
    </xf>
    <xf numFmtId="0" fontId="18" fillId="8" borderId="0" xfId="0" applyFont="1" applyFill="1" applyAlignment="1">
      <alignment horizontal="left" vertical="center" wrapText="1"/>
    </xf>
    <xf numFmtId="17" fontId="10" fillId="9" borderId="30" xfId="0" applyNumberFormat="1" applyFont="1" applyFill="1" applyBorder="1" applyAlignment="1">
      <alignment horizontal="left" vertical="center" wrapText="1"/>
    </xf>
    <xf numFmtId="17" fontId="10" fillId="9" borderId="32" xfId="0" applyNumberFormat="1" applyFont="1" applyFill="1" applyBorder="1" applyAlignment="1">
      <alignment horizontal="left" vertical="center" wrapText="1"/>
    </xf>
    <xf numFmtId="17" fontId="10" fillId="8" borderId="30" xfId="0" applyNumberFormat="1" applyFont="1" applyFill="1" applyBorder="1" applyAlignment="1">
      <alignment horizontal="center" vertical="center" wrapText="1"/>
    </xf>
    <xf numFmtId="17" fontId="10" fillId="8" borderId="31" xfId="0" applyNumberFormat="1" applyFont="1" applyFill="1" applyBorder="1" applyAlignment="1">
      <alignment horizontal="center" vertical="center" wrapText="1"/>
    </xf>
    <xf numFmtId="0" fontId="10" fillId="8" borderId="30" xfId="0" applyFont="1" applyFill="1" applyBorder="1" applyAlignment="1">
      <alignment horizontal="center" vertical="center"/>
    </xf>
    <xf numFmtId="0" fontId="10" fillId="8" borderId="31" xfId="0" applyFont="1" applyFill="1" applyBorder="1" applyAlignment="1">
      <alignment horizontal="center" vertical="center"/>
    </xf>
    <xf numFmtId="0" fontId="10" fillId="8" borderId="32" xfId="0" applyFont="1" applyFill="1" applyBorder="1" applyAlignment="1">
      <alignment horizontal="center" vertical="center"/>
    </xf>
    <xf numFmtId="0" fontId="10" fillId="8" borderId="33"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8" fillId="19" borderId="9" xfId="0" applyFont="1" applyFill="1" applyBorder="1" applyAlignment="1">
      <alignment horizontal="left" vertical="center" wrapText="1"/>
    </xf>
    <xf numFmtId="0" fontId="18" fillId="19" borderId="0" xfId="0" applyFont="1" applyFill="1" applyAlignment="1">
      <alignment horizontal="left" vertical="center" wrapText="1"/>
    </xf>
    <xf numFmtId="17" fontId="10" fillId="19" borderId="30" xfId="0" applyNumberFormat="1" applyFont="1" applyFill="1" applyBorder="1" applyAlignment="1">
      <alignment horizontal="center" vertical="center" wrapText="1"/>
    </xf>
    <xf numFmtId="17" fontId="10" fillId="19" borderId="31" xfId="0" applyNumberFormat="1" applyFont="1" applyFill="1" applyBorder="1" applyAlignment="1">
      <alignment horizontal="center" vertical="center" wrapText="1"/>
    </xf>
    <xf numFmtId="0" fontId="10" fillId="19" borderId="30" xfId="0" applyFont="1" applyFill="1" applyBorder="1" applyAlignment="1">
      <alignment horizontal="center" vertical="center"/>
    </xf>
    <xf numFmtId="0" fontId="10" fillId="19" borderId="31" xfId="0" applyFont="1" applyFill="1" applyBorder="1" applyAlignment="1">
      <alignment horizontal="center" vertical="center"/>
    </xf>
    <xf numFmtId="0" fontId="10" fillId="19" borderId="32" xfId="0" applyFont="1" applyFill="1" applyBorder="1" applyAlignment="1">
      <alignment horizontal="center" vertical="center"/>
    </xf>
    <xf numFmtId="0" fontId="10" fillId="19" borderId="33"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10" fillId="19" borderId="37" xfId="0" applyFont="1" applyFill="1" applyBorder="1" applyAlignment="1">
      <alignment horizontal="center" vertical="center" wrapText="1"/>
    </xf>
    <xf numFmtId="0" fontId="10" fillId="19" borderId="10" xfId="0" applyFont="1" applyFill="1" applyBorder="1" applyAlignment="1">
      <alignment horizontal="center" vertical="center" wrapText="1"/>
    </xf>
    <xf numFmtId="0" fontId="33" fillId="0" borderId="0" xfId="0" applyFont="1" applyAlignment="1">
      <alignment horizontal="center" vertical="center"/>
    </xf>
    <xf numFmtId="0" fontId="10" fillId="13" borderId="61" xfId="0" applyFont="1" applyFill="1" applyBorder="1" applyAlignment="1">
      <alignment horizontal="center" vertical="center" wrapText="1"/>
    </xf>
    <xf numFmtId="0" fontId="10" fillId="13" borderId="21" xfId="0" applyFont="1" applyFill="1" applyBorder="1" applyAlignment="1">
      <alignment horizontal="center" vertical="center" wrapText="1"/>
    </xf>
    <xf numFmtId="0" fontId="4" fillId="13" borderId="30" xfId="0" applyFont="1" applyFill="1" applyBorder="1" applyAlignment="1">
      <alignment horizontal="center" vertical="center"/>
    </xf>
    <xf numFmtId="0" fontId="4" fillId="13" borderId="31" xfId="0" applyFont="1" applyFill="1" applyBorder="1" applyAlignment="1">
      <alignment horizontal="center" vertical="center"/>
    </xf>
    <xf numFmtId="0" fontId="8" fillId="0" borderId="0" xfId="0" applyFont="1" applyAlignment="1">
      <alignment vertical="top" wrapText="1"/>
    </xf>
    <xf numFmtId="0" fontId="0" fillId="0" borderId="0" xfId="0" applyAlignment="1">
      <alignment vertical="top" wrapText="1"/>
    </xf>
    <xf numFmtId="0" fontId="37" fillId="0" borderId="0" xfId="2" applyBorder="1" applyAlignment="1">
      <alignment horizontal="center" vertical="center" wrapText="1"/>
    </xf>
    <xf numFmtId="0" fontId="32" fillId="0" borderId="49" xfId="0" applyFont="1" applyBorder="1" applyAlignment="1">
      <alignment horizontal="center" wrapText="1"/>
    </xf>
    <xf numFmtId="0" fontId="32" fillId="0" borderId="63" xfId="0" applyFont="1" applyBorder="1" applyAlignment="1">
      <alignment horizontal="center" wrapText="1"/>
    </xf>
    <xf numFmtId="0" fontId="32" fillId="0" borderId="47" xfId="0" applyFont="1" applyBorder="1" applyAlignment="1">
      <alignment horizontal="center" wrapText="1"/>
    </xf>
    <xf numFmtId="0" fontId="32" fillId="0" borderId="64" xfId="0" applyFont="1" applyBorder="1" applyAlignment="1">
      <alignment horizontal="center" wrapText="1"/>
    </xf>
    <xf numFmtId="0" fontId="32" fillId="0" borderId="0" xfId="0" applyFont="1" applyAlignment="1">
      <alignment horizontal="center" wrapText="1"/>
    </xf>
    <xf numFmtId="0" fontId="32" fillId="0" borderId="65" xfId="0" applyFont="1" applyBorder="1" applyAlignment="1">
      <alignment horizontal="center" wrapText="1"/>
    </xf>
    <xf numFmtId="0" fontId="4" fillId="13" borderId="61" xfId="0" applyFont="1" applyFill="1" applyBorder="1" applyAlignment="1">
      <alignment horizontal="center" vertical="center"/>
    </xf>
    <xf numFmtId="0" fontId="4" fillId="13" borderId="21" xfId="0" applyFont="1" applyFill="1" applyBorder="1" applyAlignment="1">
      <alignment horizontal="center" vertical="center"/>
    </xf>
    <xf numFmtId="0" fontId="4" fillId="13" borderId="32" xfId="0" applyFont="1" applyFill="1" applyBorder="1" applyAlignment="1">
      <alignment horizontal="center" vertical="center"/>
    </xf>
    <xf numFmtId="0" fontId="55" fillId="0" borderId="0" xfId="0" applyFont="1" applyAlignment="1">
      <alignment horizontal="center" vertical="center"/>
    </xf>
  </cellXfs>
  <cellStyles count="5">
    <cellStyle name="Lien hypertexte" xfId="2" builtinId="8"/>
    <cellStyle name="Milliers" xfId="3" builtinId="3"/>
    <cellStyle name="Monétaire" xfId="1" builtinId="4"/>
    <cellStyle name="Normal" xfId="0" builtinId="0"/>
    <cellStyle name="Pourcentage" xfId="4" builtinId="5"/>
  </cellStyles>
  <dxfs count="436">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FF00"/>
        </patternFill>
      </fill>
    </dxf>
    <dxf>
      <fill>
        <patternFill>
          <bgColor rgb="FFFF0000"/>
        </patternFill>
      </fill>
    </dxf>
    <dxf>
      <fill>
        <patternFill>
          <bgColor rgb="FFFFFF00"/>
        </patternFill>
      </fill>
    </dxf>
    <dxf>
      <font>
        <color theme="7" tint="0.79998168889431442"/>
      </font>
    </dxf>
    <dxf>
      <font>
        <color theme="7" tint="0.79998168889431442"/>
      </font>
    </dxf>
    <dxf>
      <fill>
        <patternFill>
          <bgColor rgb="FFFFFF00"/>
        </patternFill>
      </fill>
    </dxf>
    <dxf>
      <fill>
        <patternFill>
          <bgColor rgb="FFFF0000"/>
        </patternFill>
      </fill>
    </dxf>
    <dxf>
      <fill>
        <patternFill>
          <bgColor rgb="FFFFFF00"/>
        </patternFill>
      </fill>
    </dxf>
    <dxf>
      <font>
        <color theme="7" tint="0.79998168889431442"/>
      </font>
    </dxf>
    <dxf>
      <font>
        <color theme="7" tint="0.79998168889431442"/>
      </font>
    </dxf>
    <dxf>
      <fill>
        <patternFill>
          <bgColor rgb="FFFFFF00"/>
        </patternFill>
      </fill>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ont>
        <color rgb="FFFFFF00"/>
      </font>
      <fill>
        <patternFill patternType="lightDown"/>
      </fill>
    </dxf>
    <dxf>
      <font>
        <color theme="5" tint="0.39994506668294322"/>
      </font>
      <fill>
        <patternFill patternType="lightDown"/>
      </fill>
    </dxf>
    <dxf>
      <font>
        <color theme="5" tint="0.59996337778862885"/>
      </font>
      <fill>
        <patternFill patternType="lightDown"/>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7" tint="-0.24994659260841701"/>
      </font>
      <fill>
        <patternFill patternType="lightDown"/>
      </fill>
    </dxf>
    <dxf>
      <font>
        <color theme="0"/>
      </font>
      <fill>
        <patternFill patternType="lightDown">
          <fgColor auto="1"/>
        </patternFill>
      </fill>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rgb="FFFF0000"/>
        </patternFill>
      </fill>
    </dxf>
    <dxf>
      <fill>
        <patternFill>
          <bgColor theme="4" tint="0.79998168889431442"/>
        </patternFill>
      </fill>
    </dxf>
    <dxf>
      <font>
        <color theme="0"/>
      </font>
    </dxf>
    <dxf>
      <fill>
        <patternFill>
          <bgColor theme="4" tint="0.79998168889431442"/>
        </patternFill>
      </fill>
    </dxf>
    <dxf>
      <font>
        <color theme="0"/>
      </font>
    </dxf>
    <dxf>
      <font>
        <color theme="5" tint="0.59996337778862885"/>
      </font>
      <fill>
        <patternFill patternType="lightDown"/>
      </fill>
    </dxf>
    <dxf>
      <font>
        <color theme="0"/>
      </font>
      <fill>
        <patternFill patternType="lightDown">
          <bgColor auto="1"/>
        </patternFill>
      </fill>
    </dxf>
    <dxf>
      <font>
        <color theme="9" tint="0.59996337778862885"/>
      </font>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ont>
        <color rgb="FFFF99CC"/>
      </font>
      <fill>
        <patternFill patternType="lightDown"/>
      </fill>
    </dxf>
    <dxf>
      <fill>
        <patternFill patternType="lightDown"/>
      </fill>
    </dxf>
    <dxf>
      <font>
        <color theme="0"/>
      </font>
      <fill>
        <patternFill patternType="lightDown"/>
      </fill>
    </dxf>
    <dxf>
      <fill>
        <patternFill patternType="lightDown"/>
      </fill>
    </dxf>
    <dxf>
      <fill>
        <patternFill patternType="lightDown"/>
      </fill>
    </dxf>
    <dxf>
      <fill>
        <patternFill patternType="lightDown"/>
      </fill>
    </dxf>
    <dxf>
      <fill>
        <patternFill patternType="lightDown"/>
      </fill>
    </dxf>
    <dxf>
      <font>
        <color theme="0" tint="-0.24994659260841701"/>
      </font>
      <fill>
        <patternFill patternType="lightDown"/>
      </fill>
    </dxf>
    <dxf>
      <font>
        <color theme="0"/>
      </font>
      <fill>
        <patternFill patternType="lightDown"/>
      </fill>
    </dxf>
    <dxf>
      <font>
        <color theme="9" tint="0.59996337778862885"/>
      </font>
      <fill>
        <patternFill patternType="lightDown"/>
      </fill>
    </dxf>
    <dxf>
      <font>
        <color theme="0" tint="-0.24994659260841701"/>
      </font>
      <fill>
        <patternFill patternType="lightDown"/>
      </fill>
    </dxf>
    <dxf>
      <fill>
        <patternFill patternType="lightDown">
          <fgColor auto="1"/>
        </patternFill>
      </fill>
    </dxf>
    <dxf>
      <fill>
        <patternFill patternType="lightDown">
          <fgColor auto="1"/>
          <bgColor auto="1"/>
        </patternFill>
      </fill>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patternType="lightDown">
          <fgColor auto="1"/>
        </patternFill>
      </fill>
    </dxf>
    <dxf>
      <fill>
        <patternFill patternType="lightDown">
          <fgColor auto="1"/>
          <bgColor theme="5" tint="0.59996337778862885"/>
        </patternFill>
      </fill>
    </dxf>
    <dxf>
      <font>
        <color theme="0"/>
      </font>
      <fill>
        <patternFill patternType="lightDown">
          <bgColor auto="1"/>
        </patternFill>
      </fill>
    </dxf>
    <dxf>
      <font>
        <color theme="5" tint="0.39994506668294322"/>
      </font>
      <fill>
        <patternFill patternType="lightDown">
          <bgColor theme="5" tint="0.39994506668294322"/>
        </patternFill>
      </fill>
    </dxf>
    <dxf>
      <font>
        <color theme="5" tint="0.39994506668294322"/>
      </font>
      <fill>
        <patternFill patternType="lightDown">
          <bgColor theme="5" tint="0.39994506668294322"/>
        </patternFill>
      </fill>
    </dxf>
    <dxf>
      <fill>
        <patternFill patternType="lightDown">
          <bgColor auto="1"/>
        </patternFill>
      </fill>
    </dxf>
    <dxf>
      <font>
        <color rgb="FFFFFF00"/>
      </font>
      <fill>
        <patternFill patternType="lightDown">
          <fgColor auto="1"/>
          <bgColor rgb="FFFFFF00"/>
        </patternFill>
      </fill>
    </dxf>
    <dxf>
      <fill>
        <patternFill>
          <bgColor theme="4" tint="0.79998168889431442"/>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99CC"/>
      <color rgb="FFCC9900"/>
      <color rgb="FF33CC33"/>
      <color rgb="FF00CC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9</xdr:row>
      <xdr:rowOff>118110</xdr:rowOff>
    </xdr:from>
    <xdr:to>
      <xdr:col>0</xdr:col>
      <xdr:colOff>415290</xdr:colOff>
      <xdr:row>11</xdr:row>
      <xdr:rowOff>73238</xdr:rowOff>
    </xdr:to>
    <xdr:pic>
      <xdr:nvPicPr>
        <xdr:cNvPr id="5" name="Image 4" descr="Résultat de recherche d'images pour &quot;pictogramme danger&quot;">
          <a:extLst>
            <a:ext uri="{FF2B5EF4-FFF2-40B4-BE49-F238E27FC236}">
              <a16:creationId xmlns:a16="http://schemas.microsoft.com/office/drawing/2014/main" id="{A4002722-4CD8-429D-866F-FAFE9D63D289}"/>
            </a:ext>
          </a:extLst>
        </xdr:cNvPr>
        <xdr:cNvPicPr/>
      </xdr:nvPicPr>
      <xdr:blipFill>
        <a:blip xmlns:r="http://schemas.openxmlformats.org/officeDocument/2006/relationships" r:embed="rId1" cstate="print"/>
        <a:srcRect/>
        <a:stretch>
          <a:fillRect/>
        </a:stretch>
      </xdr:blipFill>
      <xdr:spPr bwMode="auto">
        <a:xfrm>
          <a:off x="83820" y="1314450"/>
          <a:ext cx="304800" cy="339090"/>
        </a:xfrm>
        <a:prstGeom prst="rect">
          <a:avLst/>
        </a:prstGeom>
        <a:noFill/>
        <a:ln w="9525">
          <a:noFill/>
          <a:miter lim="800000"/>
          <a:headEnd/>
          <a:tailEnd/>
        </a:ln>
      </xdr:spPr>
    </xdr:pic>
    <xdr:clientData/>
  </xdr:twoCellAnchor>
  <xdr:twoCellAnchor editAs="oneCell">
    <xdr:from>
      <xdr:col>0</xdr:col>
      <xdr:colOff>0</xdr:colOff>
      <xdr:row>0</xdr:row>
      <xdr:rowOff>8467</xdr:rowOff>
    </xdr:from>
    <xdr:to>
      <xdr:col>2</xdr:col>
      <xdr:colOff>720724</xdr:colOff>
      <xdr:row>4</xdr:row>
      <xdr:rowOff>115147</xdr:rowOff>
    </xdr:to>
    <xdr:pic>
      <xdr:nvPicPr>
        <xdr:cNvPr id="2" name="Image 1" descr="Logos wallons - Wallonie">
          <a:extLst>
            <a:ext uri="{FF2B5EF4-FFF2-40B4-BE49-F238E27FC236}">
              <a16:creationId xmlns:a16="http://schemas.microsoft.com/office/drawing/2014/main" id="{2AFF47E1-0CED-E932-D840-E0F3125F06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467"/>
          <a:ext cx="2098886" cy="1122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6" name="Image 1" descr="spw_economie.png">
          <a:extLst>
            <a:ext uri="{FF2B5EF4-FFF2-40B4-BE49-F238E27FC236}">
              <a16:creationId xmlns:a16="http://schemas.microsoft.com/office/drawing/2014/main" id="{741AC50B-2CA3-4149-AF57-246B41C4D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3620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473075</xdr:colOff>
      <xdr:row>24</xdr:row>
      <xdr:rowOff>212843</xdr:rowOff>
    </xdr:to>
    <xdr:pic>
      <xdr:nvPicPr>
        <xdr:cNvPr id="8" name="Image 7" descr="Résultat de recherche d'images pour &quot;pictogramme danger&quot;">
          <a:extLst>
            <a:ext uri="{FF2B5EF4-FFF2-40B4-BE49-F238E27FC236}">
              <a16:creationId xmlns:a16="http://schemas.microsoft.com/office/drawing/2014/main" id="{C081C5C0-3C9F-46A4-97CF-859D1424E674}"/>
            </a:ext>
          </a:extLst>
        </xdr:cNvPr>
        <xdr:cNvPicPr/>
      </xdr:nvPicPr>
      <xdr:blipFill>
        <a:blip xmlns:r="http://schemas.openxmlformats.org/officeDocument/2006/relationships" r:embed="rId2" cstate="print"/>
        <a:srcRect/>
        <a:stretch>
          <a:fillRect/>
        </a:stretch>
      </xdr:blipFill>
      <xdr:spPr bwMode="auto">
        <a:xfrm>
          <a:off x="295275" y="526732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474980</xdr:colOff>
      <xdr:row>25</xdr:row>
      <xdr:rowOff>170933</xdr:rowOff>
    </xdr:to>
    <xdr:pic>
      <xdr:nvPicPr>
        <xdr:cNvPr id="9" name="Image 8" descr="Résultat de recherche d'images pour &quot;pictogramme danger&quot;">
          <a:extLst>
            <a:ext uri="{FF2B5EF4-FFF2-40B4-BE49-F238E27FC236}">
              <a16:creationId xmlns:a16="http://schemas.microsoft.com/office/drawing/2014/main" id="{7474D63D-CE4B-405A-92A6-A29096C91B07}"/>
            </a:ext>
          </a:extLst>
        </xdr:cNvPr>
        <xdr:cNvPicPr/>
      </xdr:nvPicPr>
      <xdr:blipFill>
        <a:blip xmlns:r="http://schemas.openxmlformats.org/officeDocument/2006/relationships" r:embed="rId2" cstate="print"/>
        <a:srcRect/>
        <a:stretch>
          <a:fillRect/>
        </a:stretch>
      </xdr:blipFill>
      <xdr:spPr bwMode="auto">
        <a:xfrm>
          <a:off x="304800" y="54864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358775</xdr:colOff>
      <xdr:row>52</xdr:row>
      <xdr:rowOff>209986</xdr:rowOff>
    </xdr:to>
    <xdr:pic>
      <xdr:nvPicPr>
        <xdr:cNvPr id="10" name="Image 9" descr="Résultat de recherche d'images pour &quot;pictogramme danger&quot;">
          <a:extLst>
            <a:ext uri="{FF2B5EF4-FFF2-40B4-BE49-F238E27FC236}">
              <a16:creationId xmlns:a16="http://schemas.microsoft.com/office/drawing/2014/main" id="{33C8EFE6-20A5-4777-811E-F2D45CF9863F}"/>
            </a:ext>
          </a:extLst>
        </xdr:cNvPr>
        <xdr:cNvPicPr/>
      </xdr:nvPicPr>
      <xdr:blipFill>
        <a:blip xmlns:r="http://schemas.openxmlformats.org/officeDocument/2006/relationships" r:embed="rId2" cstate="print"/>
        <a:srcRect/>
        <a:stretch>
          <a:fillRect/>
        </a:stretch>
      </xdr:blipFill>
      <xdr:spPr bwMode="auto">
        <a:xfrm>
          <a:off x="171450" y="9546432"/>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11" name="Image 10" descr="Résultat de recherche d'images pour &quot;pictogramme danger&quot;">
          <a:extLst>
            <a:ext uri="{FF2B5EF4-FFF2-40B4-BE49-F238E27FC236}">
              <a16:creationId xmlns:a16="http://schemas.microsoft.com/office/drawing/2014/main" id="{C91C8990-8E56-42EB-895E-A9AA92988E81}"/>
            </a:ext>
          </a:extLst>
        </xdr:cNvPr>
        <xdr:cNvPicPr/>
      </xdr:nvPicPr>
      <xdr:blipFill>
        <a:blip xmlns:r="http://schemas.openxmlformats.org/officeDocument/2006/relationships" r:embed="rId2" cstate="print"/>
        <a:srcRect/>
        <a:stretch>
          <a:fillRect/>
        </a:stretch>
      </xdr:blipFill>
      <xdr:spPr bwMode="auto">
        <a:xfrm>
          <a:off x="504825" y="9815513"/>
          <a:ext cx="177800" cy="176648"/>
        </a:xfrm>
        <a:prstGeom prst="rect">
          <a:avLst/>
        </a:prstGeom>
        <a:noFill/>
        <a:ln w="9525">
          <a:noFill/>
          <a:miter lim="800000"/>
          <a:headEnd/>
          <a:tailEnd/>
        </a:ln>
      </xdr:spPr>
    </xdr:pic>
    <xdr:clientData/>
  </xdr:twoCellAnchor>
  <xdr:twoCellAnchor editAs="oneCell">
    <xdr:from>
      <xdr:col>0</xdr:col>
      <xdr:colOff>251460</xdr:colOff>
      <xdr:row>4</xdr:row>
      <xdr:rowOff>114300</xdr:rowOff>
    </xdr:from>
    <xdr:to>
      <xdr:col>0</xdr:col>
      <xdr:colOff>701040</xdr:colOff>
      <xdr:row>6</xdr:row>
      <xdr:rowOff>91440</xdr:rowOff>
    </xdr:to>
    <xdr:pic>
      <xdr:nvPicPr>
        <xdr:cNvPr id="28" name="Image 27" descr="Résultat de recherche d'images pour &quot;pictogramme danger&quot;">
          <a:extLst>
            <a:ext uri="{FF2B5EF4-FFF2-40B4-BE49-F238E27FC236}">
              <a16:creationId xmlns:a16="http://schemas.microsoft.com/office/drawing/2014/main" id="{AA990B9F-C088-41A1-A9DC-0CD9FF6ED0AE}"/>
            </a:ext>
          </a:extLst>
        </xdr:cNvPr>
        <xdr:cNvPicPr/>
      </xdr:nvPicPr>
      <xdr:blipFill>
        <a:blip xmlns:r="http://schemas.openxmlformats.org/officeDocument/2006/relationships" r:embed="rId2" cstate="print"/>
        <a:srcRect/>
        <a:stretch>
          <a:fillRect/>
        </a:stretch>
      </xdr:blipFill>
      <xdr:spPr bwMode="auto">
        <a:xfrm>
          <a:off x="251460" y="1059180"/>
          <a:ext cx="457200" cy="457200"/>
        </a:xfrm>
        <a:prstGeom prst="rect">
          <a:avLst/>
        </a:prstGeom>
        <a:noFill/>
        <a:ln w="9525">
          <a:noFill/>
          <a:miter lim="800000"/>
          <a:headEnd/>
          <a:tailEnd/>
        </a:ln>
      </xdr:spPr>
    </xdr:pic>
    <xdr:clientData/>
  </xdr:twoCellAnchor>
  <xdr:oneCellAnchor>
    <xdr:from>
      <xdr:col>0</xdr:col>
      <xdr:colOff>0</xdr:colOff>
      <xdr:row>71</xdr:row>
      <xdr:rowOff>28575</xdr:rowOff>
    </xdr:from>
    <xdr:ext cx="177800" cy="176648"/>
    <xdr:pic>
      <xdr:nvPicPr>
        <xdr:cNvPr id="13" name="Image 12" descr="Résultat de recherche d'images pour &quot;pictogramme danger&quot;">
          <a:extLst>
            <a:ext uri="{FF2B5EF4-FFF2-40B4-BE49-F238E27FC236}">
              <a16:creationId xmlns:a16="http://schemas.microsoft.com/office/drawing/2014/main" id="{BD6CF98B-7D69-4D0C-839A-0A8DDE4A9080}"/>
            </a:ext>
          </a:extLst>
        </xdr:cNvPr>
        <xdr:cNvPicPr/>
      </xdr:nvPicPr>
      <xdr:blipFill>
        <a:blip xmlns:r="http://schemas.openxmlformats.org/officeDocument/2006/relationships" r:embed="rId2" cstate="print"/>
        <a:srcRect/>
        <a:stretch>
          <a:fillRect/>
        </a:stretch>
      </xdr:blipFill>
      <xdr:spPr bwMode="auto">
        <a:xfrm>
          <a:off x="295275" y="6096000"/>
          <a:ext cx="177800" cy="176648"/>
        </a:xfrm>
        <a:prstGeom prst="rect">
          <a:avLst/>
        </a:prstGeom>
        <a:noFill/>
        <a:ln w="9525">
          <a:noFill/>
          <a:miter lim="800000"/>
          <a:headEnd/>
          <a:tailEnd/>
        </a:ln>
      </xdr:spPr>
    </xdr:pic>
    <xdr:clientData/>
  </xdr:oneCellAnchor>
  <xdr:oneCellAnchor>
    <xdr:from>
      <xdr:col>0</xdr:col>
      <xdr:colOff>0</xdr:colOff>
      <xdr:row>72</xdr:row>
      <xdr:rowOff>9525</xdr:rowOff>
    </xdr:from>
    <xdr:ext cx="177800" cy="176648"/>
    <xdr:pic>
      <xdr:nvPicPr>
        <xdr:cNvPr id="14" name="Image 13" descr="Résultat de recherche d'images pour &quot;pictogramme danger&quot;">
          <a:extLst>
            <a:ext uri="{FF2B5EF4-FFF2-40B4-BE49-F238E27FC236}">
              <a16:creationId xmlns:a16="http://schemas.microsoft.com/office/drawing/2014/main" id="{33AAC113-557B-47EC-8CCE-7BC937B8AED1}"/>
            </a:ext>
          </a:extLst>
        </xdr:cNvPr>
        <xdr:cNvPicPr/>
      </xdr:nvPicPr>
      <xdr:blipFill>
        <a:blip xmlns:r="http://schemas.openxmlformats.org/officeDocument/2006/relationships" r:embed="rId2" cstate="print"/>
        <a:srcRect/>
        <a:stretch>
          <a:fillRect/>
        </a:stretch>
      </xdr:blipFill>
      <xdr:spPr bwMode="auto">
        <a:xfrm>
          <a:off x="304800" y="6477000"/>
          <a:ext cx="177800" cy="176648"/>
        </a:xfrm>
        <a:prstGeom prst="rect">
          <a:avLst/>
        </a:prstGeom>
        <a:noFill/>
        <a:ln w="9525">
          <a:noFill/>
          <a:miter lim="800000"/>
          <a:headEnd/>
          <a:tailEnd/>
        </a:ln>
      </xdr:spPr>
    </xdr:pic>
    <xdr:clientData/>
  </xdr:oneCellAnchor>
  <xdr:oneCellAnchor>
    <xdr:from>
      <xdr:col>0</xdr:col>
      <xdr:colOff>0</xdr:colOff>
      <xdr:row>99</xdr:row>
      <xdr:rowOff>33338</xdr:rowOff>
    </xdr:from>
    <xdr:ext cx="177800" cy="176648"/>
    <xdr:pic>
      <xdr:nvPicPr>
        <xdr:cNvPr id="15" name="Image 14" descr="Résultat de recherche d'images pour &quot;pictogramme danger&quot;">
          <a:extLst>
            <a:ext uri="{FF2B5EF4-FFF2-40B4-BE49-F238E27FC236}">
              <a16:creationId xmlns:a16="http://schemas.microsoft.com/office/drawing/2014/main" id="{BB0CA0A9-DB97-4797-A6B0-F17E1088AC80}"/>
            </a:ext>
          </a:extLst>
        </xdr:cNvPr>
        <xdr:cNvPicPr/>
      </xdr:nvPicPr>
      <xdr:blipFill>
        <a:blip xmlns:r="http://schemas.openxmlformats.org/officeDocument/2006/relationships" r:embed="rId2" cstate="print"/>
        <a:srcRect/>
        <a:stretch>
          <a:fillRect/>
        </a:stretch>
      </xdr:blipFill>
      <xdr:spPr bwMode="auto">
        <a:xfrm>
          <a:off x="171450" y="13330238"/>
          <a:ext cx="177800" cy="176648"/>
        </a:xfrm>
        <a:prstGeom prst="rect">
          <a:avLst/>
        </a:prstGeom>
        <a:noFill/>
        <a:ln w="9525">
          <a:noFill/>
          <a:miter lim="800000"/>
          <a:headEnd/>
          <a:tailEnd/>
        </a:ln>
      </xdr:spPr>
    </xdr:pic>
    <xdr:clientData/>
  </xdr:oneCellAnchor>
  <xdr:oneCellAnchor>
    <xdr:from>
      <xdr:col>0</xdr:col>
      <xdr:colOff>0</xdr:colOff>
      <xdr:row>100</xdr:row>
      <xdr:rowOff>64294</xdr:rowOff>
    </xdr:from>
    <xdr:ext cx="177800" cy="176648"/>
    <xdr:pic>
      <xdr:nvPicPr>
        <xdr:cNvPr id="16" name="Image 15" descr="Résultat de recherche d'images pour &quot;pictogramme danger&quot;">
          <a:extLst>
            <a:ext uri="{FF2B5EF4-FFF2-40B4-BE49-F238E27FC236}">
              <a16:creationId xmlns:a16="http://schemas.microsoft.com/office/drawing/2014/main" id="{E54382AC-9C04-4AD4-A9D0-2B7D6DEFB054}"/>
            </a:ext>
          </a:extLst>
        </xdr:cNvPr>
        <xdr:cNvPicPr/>
      </xdr:nvPicPr>
      <xdr:blipFill>
        <a:blip xmlns:r="http://schemas.openxmlformats.org/officeDocument/2006/relationships" r:embed="rId2" cstate="print"/>
        <a:srcRect/>
        <a:stretch>
          <a:fillRect/>
        </a:stretch>
      </xdr:blipFill>
      <xdr:spPr bwMode="auto">
        <a:xfrm>
          <a:off x="504825" y="13599319"/>
          <a:ext cx="177800" cy="176648"/>
        </a:xfrm>
        <a:prstGeom prst="rect">
          <a:avLst/>
        </a:prstGeom>
        <a:noFill/>
        <a:ln w="9525">
          <a:noFill/>
          <a:miter lim="800000"/>
          <a:headEnd/>
          <a:tailEnd/>
        </a:ln>
      </xdr:spPr>
    </xdr:pic>
    <xdr:clientData/>
  </xdr:oneCellAnchor>
  <xdr:oneCellAnchor>
    <xdr:from>
      <xdr:col>0</xdr:col>
      <xdr:colOff>0</xdr:colOff>
      <xdr:row>121</xdr:row>
      <xdr:rowOff>28575</xdr:rowOff>
    </xdr:from>
    <xdr:ext cx="177800" cy="176648"/>
    <xdr:pic>
      <xdr:nvPicPr>
        <xdr:cNvPr id="18" name="Image 17" descr="Résultat de recherche d'images pour &quot;pictogramme danger&quot;">
          <a:extLst>
            <a:ext uri="{FF2B5EF4-FFF2-40B4-BE49-F238E27FC236}">
              <a16:creationId xmlns:a16="http://schemas.microsoft.com/office/drawing/2014/main" id="{008B397F-A211-424D-BDF0-857D7965DE87}"/>
            </a:ext>
          </a:extLst>
        </xdr:cNvPr>
        <xdr:cNvPicPr/>
      </xdr:nvPicPr>
      <xdr:blipFill>
        <a:blip xmlns:r="http://schemas.openxmlformats.org/officeDocument/2006/relationships" r:embed="rId2" cstate="print"/>
        <a:srcRect/>
        <a:stretch>
          <a:fillRect/>
        </a:stretch>
      </xdr:blipFill>
      <xdr:spPr bwMode="auto">
        <a:xfrm>
          <a:off x="295275" y="14878050"/>
          <a:ext cx="177800" cy="176648"/>
        </a:xfrm>
        <a:prstGeom prst="rect">
          <a:avLst/>
        </a:prstGeom>
        <a:noFill/>
        <a:ln w="9525">
          <a:noFill/>
          <a:miter lim="800000"/>
          <a:headEnd/>
          <a:tailEnd/>
        </a:ln>
      </xdr:spPr>
    </xdr:pic>
    <xdr:clientData/>
  </xdr:oneCellAnchor>
  <xdr:oneCellAnchor>
    <xdr:from>
      <xdr:col>0</xdr:col>
      <xdr:colOff>0</xdr:colOff>
      <xdr:row>122</xdr:row>
      <xdr:rowOff>9525</xdr:rowOff>
    </xdr:from>
    <xdr:ext cx="177800" cy="176648"/>
    <xdr:pic>
      <xdr:nvPicPr>
        <xdr:cNvPr id="19" name="Image 18" descr="Résultat de recherche d'images pour &quot;pictogramme danger&quot;">
          <a:extLst>
            <a:ext uri="{FF2B5EF4-FFF2-40B4-BE49-F238E27FC236}">
              <a16:creationId xmlns:a16="http://schemas.microsoft.com/office/drawing/2014/main" id="{8F7E365A-95AB-4E01-BB14-202003133617}"/>
            </a:ext>
          </a:extLst>
        </xdr:cNvPr>
        <xdr:cNvPicPr/>
      </xdr:nvPicPr>
      <xdr:blipFill>
        <a:blip xmlns:r="http://schemas.openxmlformats.org/officeDocument/2006/relationships" r:embed="rId2" cstate="print"/>
        <a:srcRect/>
        <a:stretch>
          <a:fillRect/>
        </a:stretch>
      </xdr:blipFill>
      <xdr:spPr bwMode="auto">
        <a:xfrm>
          <a:off x="304800" y="15259050"/>
          <a:ext cx="177800" cy="176648"/>
        </a:xfrm>
        <a:prstGeom prst="rect">
          <a:avLst/>
        </a:prstGeom>
        <a:noFill/>
        <a:ln w="9525">
          <a:noFill/>
          <a:miter lim="800000"/>
          <a:headEnd/>
          <a:tailEnd/>
        </a:ln>
      </xdr:spPr>
    </xdr:pic>
    <xdr:clientData/>
  </xdr:oneCellAnchor>
  <xdr:oneCellAnchor>
    <xdr:from>
      <xdr:col>0</xdr:col>
      <xdr:colOff>0</xdr:colOff>
      <xdr:row>155</xdr:row>
      <xdr:rowOff>85725</xdr:rowOff>
    </xdr:from>
    <xdr:ext cx="177800" cy="176648"/>
    <xdr:pic>
      <xdr:nvPicPr>
        <xdr:cNvPr id="23" name="Image 22" descr="Résultat de recherche d'images pour &quot;pictogramme danger&quot;">
          <a:extLst>
            <a:ext uri="{FF2B5EF4-FFF2-40B4-BE49-F238E27FC236}">
              <a16:creationId xmlns:a16="http://schemas.microsoft.com/office/drawing/2014/main" id="{0B59E9B7-7369-4271-8340-119D20E21140}"/>
            </a:ext>
          </a:extLst>
        </xdr:cNvPr>
        <xdr:cNvPicPr/>
      </xdr:nvPicPr>
      <xdr:blipFill>
        <a:blip xmlns:r="http://schemas.openxmlformats.org/officeDocument/2006/relationships" r:embed="rId2" cstate="print"/>
        <a:srcRect/>
        <a:stretch>
          <a:fillRect/>
        </a:stretch>
      </xdr:blipFill>
      <xdr:spPr bwMode="auto">
        <a:xfrm>
          <a:off x="7058025" y="23879175"/>
          <a:ext cx="177800" cy="176648"/>
        </a:xfrm>
        <a:prstGeom prst="rect">
          <a:avLst/>
        </a:prstGeom>
        <a:noFill/>
        <a:ln w="9525">
          <a:noFill/>
          <a:miter lim="800000"/>
          <a:headEnd/>
          <a:tailEnd/>
        </a:ln>
      </xdr:spPr>
    </xdr:pic>
    <xdr:clientData/>
  </xdr:oneCellAnchor>
  <xdr:oneCellAnchor>
    <xdr:from>
      <xdr:col>0</xdr:col>
      <xdr:colOff>0</xdr:colOff>
      <xdr:row>171</xdr:row>
      <xdr:rowOff>28575</xdr:rowOff>
    </xdr:from>
    <xdr:ext cx="177800" cy="176648"/>
    <xdr:pic>
      <xdr:nvPicPr>
        <xdr:cNvPr id="24" name="Image 23" descr="Résultat de recherche d'images pour &quot;pictogramme danger&quot;">
          <a:extLst>
            <a:ext uri="{FF2B5EF4-FFF2-40B4-BE49-F238E27FC236}">
              <a16:creationId xmlns:a16="http://schemas.microsoft.com/office/drawing/2014/main" id="{59E239E9-A48F-4A47-94EA-A98EAA7A4257}"/>
            </a:ext>
          </a:extLst>
        </xdr:cNvPr>
        <xdr:cNvPicPr/>
      </xdr:nvPicPr>
      <xdr:blipFill>
        <a:blip xmlns:r="http://schemas.openxmlformats.org/officeDocument/2006/relationships" r:embed="rId2" cstate="print"/>
        <a:srcRect/>
        <a:stretch>
          <a:fillRect/>
        </a:stretch>
      </xdr:blipFill>
      <xdr:spPr bwMode="auto">
        <a:xfrm>
          <a:off x="295275" y="28222575"/>
          <a:ext cx="177800" cy="176648"/>
        </a:xfrm>
        <a:prstGeom prst="rect">
          <a:avLst/>
        </a:prstGeom>
        <a:noFill/>
        <a:ln w="9525">
          <a:noFill/>
          <a:miter lim="800000"/>
          <a:headEnd/>
          <a:tailEnd/>
        </a:ln>
      </xdr:spPr>
    </xdr:pic>
    <xdr:clientData/>
  </xdr:oneCellAnchor>
  <xdr:oneCellAnchor>
    <xdr:from>
      <xdr:col>0</xdr:col>
      <xdr:colOff>0</xdr:colOff>
      <xdr:row>172</xdr:row>
      <xdr:rowOff>9525</xdr:rowOff>
    </xdr:from>
    <xdr:ext cx="177800" cy="176648"/>
    <xdr:pic>
      <xdr:nvPicPr>
        <xdr:cNvPr id="25" name="Image 24" descr="Résultat de recherche d'images pour &quot;pictogramme danger&quot;">
          <a:extLst>
            <a:ext uri="{FF2B5EF4-FFF2-40B4-BE49-F238E27FC236}">
              <a16:creationId xmlns:a16="http://schemas.microsoft.com/office/drawing/2014/main" id="{DEA5D957-7D5C-4669-9E92-D1214F7D5308}"/>
            </a:ext>
          </a:extLst>
        </xdr:cNvPr>
        <xdr:cNvPicPr/>
      </xdr:nvPicPr>
      <xdr:blipFill>
        <a:blip xmlns:r="http://schemas.openxmlformats.org/officeDocument/2006/relationships" r:embed="rId2" cstate="print"/>
        <a:srcRect/>
        <a:stretch>
          <a:fillRect/>
        </a:stretch>
      </xdr:blipFill>
      <xdr:spPr bwMode="auto">
        <a:xfrm>
          <a:off x="304800" y="28603575"/>
          <a:ext cx="177800" cy="176648"/>
        </a:xfrm>
        <a:prstGeom prst="rect">
          <a:avLst/>
        </a:prstGeom>
        <a:noFill/>
        <a:ln w="9525">
          <a:noFill/>
          <a:miter lim="800000"/>
          <a:headEnd/>
          <a:tailEnd/>
        </a:ln>
      </xdr:spPr>
    </xdr:pic>
    <xdr:clientData/>
  </xdr:oneCellAnchor>
  <xdr:oneCellAnchor>
    <xdr:from>
      <xdr:col>0</xdr:col>
      <xdr:colOff>0</xdr:colOff>
      <xdr:row>221</xdr:row>
      <xdr:rowOff>28575</xdr:rowOff>
    </xdr:from>
    <xdr:ext cx="177800" cy="176648"/>
    <xdr:pic>
      <xdr:nvPicPr>
        <xdr:cNvPr id="31" name="Image 30" descr="Résultat de recherche d'images pour &quot;pictogramme danger&quot;">
          <a:extLst>
            <a:ext uri="{FF2B5EF4-FFF2-40B4-BE49-F238E27FC236}">
              <a16:creationId xmlns:a16="http://schemas.microsoft.com/office/drawing/2014/main" id="{E525667B-A58E-4DBE-B0D6-C1D91D109327}"/>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222</xdr:row>
      <xdr:rowOff>9525</xdr:rowOff>
    </xdr:from>
    <xdr:ext cx="177800" cy="176648"/>
    <xdr:pic>
      <xdr:nvPicPr>
        <xdr:cNvPr id="32" name="Image 31" descr="Résultat de recherche d'images pour &quot;pictogramme danger&quot;">
          <a:extLst>
            <a:ext uri="{FF2B5EF4-FFF2-40B4-BE49-F238E27FC236}">
              <a16:creationId xmlns:a16="http://schemas.microsoft.com/office/drawing/2014/main" id="{FCB42ECB-01FE-4E6A-8DEB-15744A00563B}"/>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271</xdr:row>
      <xdr:rowOff>28575</xdr:rowOff>
    </xdr:from>
    <xdr:ext cx="177800" cy="176648"/>
    <xdr:pic>
      <xdr:nvPicPr>
        <xdr:cNvPr id="55" name="Image 54" descr="Résultat de recherche d'images pour &quot;pictogramme danger&quot;">
          <a:extLst>
            <a:ext uri="{FF2B5EF4-FFF2-40B4-BE49-F238E27FC236}">
              <a16:creationId xmlns:a16="http://schemas.microsoft.com/office/drawing/2014/main" id="{31B69DE4-CF50-4599-9CDB-EFEB3DE8A60B}"/>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272</xdr:row>
      <xdr:rowOff>9525</xdr:rowOff>
    </xdr:from>
    <xdr:ext cx="177800" cy="176648"/>
    <xdr:pic>
      <xdr:nvPicPr>
        <xdr:cNvPr id="56" name="Image 55" descr="Résultat de recherche d'images pour &quot;pictogramme danger&quot;">
          <a:extLst>
            <a:ext uri="{FF2B5EF4-FFF2-40B4-BE49-F238E27FC236}">
              <a16:creationId xmlns:a16="http://schemas.microsoft.com/office/drawing/2014/main" id="{462CA1F9-0FDA-4918-9CFA-BCD7C5C1B815}"/>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321</xdr:row>
      <xdr:rowOff>28575</xdr:rowOff>
    </xdr:from>
    <xdr:ext cx="177800" cy="176648"/>
    <xdr:pic>
      <xdr:nvPicPr>
        <xdr:cNvPr id="61" name="Image 60" descr="Résultat de recherche d'images pour &quot;pictogramme danger&quot;">
          <a:extLst>
            <a:ext uri="{FF2B5EF4-FFF2-40B4-BE49-F238E27FC236}">
              <a16:creationId xmlns:a16="http://schemas.microsoft.com/office/drawing/2014/main" id="{B415CB80-3B48-4638-B6BA-0E4B0BF528A8}"/>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322</xdr:row>
      <xdr:rowOff>9525</xdr:rowOff>
    </xdr:from>
    <xdr:ext cx="177800" cy="176648"/>
    <xdr:pic>
      <xdr:nvPicPr>
        <xdr:cNvPr id="62" name="Image 61" descr="Résultat de recherche d'images pour &quot;pictogramme danger&quot;">
          <a:extLst>
            <a:ext uri="{FF2B5EF4-FFF2-40B4-BE49-F238E27FC236}">
              <a16:creationId xmlns:a16="http://schemas.microsoft.com/office/drawing/2014/main" id="{8B455159-273E-4012-9A96-24D9C2F8AE93}"/>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371</xdr:row>
      <xdr:rowOff>28575</xdr:rowOff>
    </xdr:from>
    <xdr:ext cx="177800" cy="176648"/>
    <xdr:pic>
      <xdr:nvPicPr>
        <xdr:cNvPr id="67" name="Image 66" descr="Résultat de recherche d'images pour &quot;pictogramme danger&quot;">
          <a:extLst>
            <a:ext uri="{FF2B5EF4-FFF2-40B4-BE49-F238E27FC236}">
              <a16:creationId xmlns:a16="http://schemas.microsoft.com/office/drawing/2014/main" id="{D13F8318-6754-4C6F-8383-7908632E0561}"/>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372</xdr:row>
      <xdr:rowOff>9525</xdr:rowOff>
    </xdr:from>
    <xdr:ext cx="177800" cy="176648"/>
    <xdr:pic>
      <xdr:nvPicPr>
        <xdr:cNvPr id="68" name="Image 67" descr="Résultat de recherche d'images pour &quot;pictogramme danger&quot;">
          <a:extLst>
            <a:ext uri="{FF2B5EF4-FFF2-40B4-BE49-F238E27FC236}">
              <a16:creationId xmlns:a16="http://schemas.microsoft.com/office/drawing/2014/main" id="{FE8EA4D4-A688-43EB-BEAE-75B19DA8BA2B}"/>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421</xdr:row>
      <xdr:rowOff>28575</xdr:rowOff>
    </xdr:from>
    <xdr:ext cx="177800" cy="176648"/>
    <xdr:pic>
      <xdr:nvPicPr>
        <xdr:cNvPr id="73" name="Image 72" descr="Résultat de recherche d'images pour &quot;pictogramme danger&quot;">
          <a:extLst>
            <a:ext uri="{FF2B5EF4-FFF2-40B4-BE49-F238E27FC236}">
              <a16:creationId xmlns:a16="http://schemas.microsoft.com/office/drawing/2014/main" id="{FC6E03B6-726E-4D81-8068-FCBC23968C54}"/>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422</xdr:row>
      <xdr:rowOff>9525</xdr:rowOff>
    </xdr:from>
    <xdr:ext cx="177800" cy="176648"/>
    <xdr:pic>
      <xdr:nvPicPr>
        <xdr:cNvPr id="74" name="Image 73" descr="Résultat de recherche d'images pour &quot;pictogramme danger&quot;">
          <a:extLst>
            <a:ext uri="{FF2B5EF4-FFF2-40B4-BE49-F238E27FC236}">
              <a16:creationId xmlns:a16="http://schemas.microsoft.com/office/drawing/2014/main" id="{33854C33-72C8-4E0F-9D1B-4D42A7668060}"/>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471</xdr:row>
      <xdr:rowOff>28575</xdr:rowOff>
    </xdr:from>
    <xdr:ext cx="177800" cy="176648"/>
    <xdr:pic>
      <xdr:nvPicPr>
        <xdr:cNvPr id="79" name="Image 78" descr="Résultat de recherche d'images pour &quot;pictogramme danger&quot;">
          <a:extLst>
            <a:ext uri="{FF2B5EF4-FFF2-40B4-BE49-F238E27FC236}">
              <a16:creationId xmlns:a16="http://schemas.microsoft.com/office/drawing/2014/main" id="{74B703BE-C593-49FE-AD15-4B0433ACF992}"/>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472</xdr:row>
      <xdr:rowOff>9525</xdr:rowOff>
    </xdr:from>
    <xdr:ext cx="177800" cy="176648"/>
    <xdr:pic>
      <xdr:nvPicPr>
        <xdr:cNvPr id="80" name="Image 79" descr="Résultat de recherche d'images pour &quot;pictogramme danger&quot;">
          <a:extLst>
            <a:ext uri="{FF2B5EF4-FFF2-40B4-BE49-F238E27FC236}">
              <a16:creationId xmlns:a16="http://schemas.microsoft.com/office/drawing/2014/main" id="{1A76EC25-92B7-42E5-A056-B82895B03483}"/>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521</xdr:row>
      <xdr:rowOff>28575</xdr:rowOff>
    </xdr:from>
    <xdr:ext cx="177800" cy="176648"/>
    <xdr:pic>
      <xdr:nvPicPr>
        <xdr:cNvPr id="85" name="Image 84" descr="Résultat de recherche d'images pour &quot;pictogramme danger&quot;">
          <a:extLst>
            <a:ext uri="{FF2B5EF4-FFF2-40B4-BE49-F238E27FC236}">
              <a16:creationId xmlns:a16="http://schemas.microsoft.com/office/drawing/2014/main" id="{0974701C-B64C-4B14-A2CE-386A4326A84E}"/>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522</xdr:row>
      <xdr:rowOff>9525</xdr:rowOff>
    </xdr:from>
    <xdr:ext cx="177800" cy="176648"/>
    <xdr:pic>
      <xdr:nvPicPr>
        <xdr:cNvPr id="86" name="Image 85" descr="Résultat de recherche d'images pour &quot;pictogramme danger&quot;">
          <a:extLst>
            <a:ext uri="{FF2B5EF4-FFF2-40B4-BE49-F238E27FC236}">
              <a16:creationId xmlns:a16="http://schemas.microsoft.com/office/drawing/2014/main" id="{3A8AD212-FAE0-440A-B469-063CAD945E9C}"/>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634847B-A1C2-467B-85C5-59FF0AB35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473075</xdr:colOff>
      <xdr:row>24</xdr:row>
      <xdr:rowOff>212843</xdr:rowOff>
    </xdr:to>
    <xdr:pic>
      <xdr:nvPicPr>
        <xdr:cNvPr id="3" name="Image 2" descr="Résultat de recherche d'images pour &quot;pictogramme danger&quot;">
          <a:extLst>
            <a:ext uri="{FF2B5EF4-FFF2-40B4-BE49-F238E27FC236}">
              <a16:creationId xmlns:a16="http://schemas.microsoft.com/office/drawing/2014/main" id="{CD7EF3E2-AD55-4493-A5B5-2D1ACB790606}"/>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474980</xdr:colOff>
      <xdr:row>25</xdr:row>
      <xdr:rowOff>182363</xdr:rowOff>
    </xdr:to>
    <xdr:pic>
      <xdr:nvPicPr>
        <xdr:cNvPr id="4" name="Image 3" descr="Résultat de recherche d'images pour &quot;pictogramme danger&quot;">
          <a:extLst>
            <a:ext uri="{FF2B5EF4-FFF2-40B4-BE49-F238E27FC236}">
              <a16:creationId xmlns:a16="http://schemas.microsoft.com/office/drawing/2014/main" id="{92573683-E1EE-41D2-931F-2C448C41728F}"/>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353060</xdr:colOff>
      <xdr:row>52</xdr:row>
      <xdr:rowOff>209986</xdr:rowOff>
    </xdr:to>
    <xdr:pic>
      <xdr:nvPicPr>
        <xdr:cNvPr id="5" name="Image 4" descr="Résultat de recherche d'images pour &quot;pictogramme danger&quot;">
          <a:extLst>
            <a:ext uri="{FF2B5EF4-FFF2-40B4-BE49-F238E27FC236}">
              <a16:creationId xmlns:a16="http://schemas.microsoft.com/office/drawing/2014/main" id="{B4F99620-6D43-4CD4-AB78-47988465808F}"/>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251F3B1D-5246-441B-8C20-DF3F93C97D14}"/>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8" name="Image 7" descr="Résultat de recherche d'images pour &quot;pictogramme danger&quot;">
          <a:extLst>
            <a:ext uri="{FF2B5EF4-FFF2-40B4-BE49-F238E27FC236}">
              <a16:creationId xmlns:a16="http://schemas.microsoft.com/office/drawing/2014/main" id="{76A993B8-9AF5-4D67-A250-A5212F4AE8AA}"/>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9" name="Image 8" descr="Résultat de recherche d'images pour &quot;pictogramme danger&quot;">
          <a:extLst>
            <a:ext uri="{FF2B5EF4-FFF2-40B4-BE49-F238E27FC236}">
              <a16:creationId xmlns:a16="http://schemas.microsoft.com/office/drawing/2014/main" id="{D7ADDB05-0182-49F7-B3CE-AF1053DC7A0E}"/>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4C531F30-F52C-48A3-ACDB-2834E0BE3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BA9D62E2-448C-4A9C-868D-CD2D63D97388}"/>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7A6836C7-2240-4915-8CDD-38695CF1A04D}"/>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7F8766BF-6B5A-48A6-9EA4-B5C9FF9B4F13}"/>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BF54E83B-A527-458E-B9BA-862C5ACB600B}"/>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81E5FCBF-FCF2-4338-9B7D-C20073D01375}"/>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AE321D9D-3F9F-43A6-A534-5B2B4230FFD1}"/>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DC93F5D8-34E4-49F5-9D79-45ED1AE8E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4058F930-6994-43D0-A362-6352CB130D33}"/>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17CE6A52-415E-47B4-A55A-EA6A9056B929}"/>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17902634-39CF-46E4-BB85-7923D40CBFBD}"/>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B7E0EE4F-2982-42DA-9EA6-CA1144D71628}"/>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AC97D315-DB33-4791-B326-E7C03E5FB714}"/>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EF60A194-EAA5-463E-A5F5-E0B908515920}"/>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4F40A2E-4D3F-4CE9-9585-F8BDE8FDB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0AC9C04D-5A56-416B-B800-9C3E971B708A}"/>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9B8EB3E0-442B-4C39-8016-412DAAC6444C}"/>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F1C75937-6B4B-4D14-A97A-ED59449E95DC}"/>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A3C6AABC-D179-4EE7-91E9-6F22C09D16F0}"/>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445BF460-FA35-4F17-BE52-BF80F9A9BDDE}"/>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463719EF-A294-4B90-BA6A-740D98DD1AAD}"/>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1EB4A02-95B8-415D-80D0-24FF8C38C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C6A57904-78C3-4370-9B35-8C8C73F81656}"/>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4E1447FB-25DE-4B23-857D-D6A278B2DE21}"/>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9FECC7EE-1A71-4DAA-8F89-E8E12EEC4A56}"/>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68AA8995-5331-4F7F-90AC-ABDFA1EE3971}"/>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D28C8F4B-92E8-473B-85F6-6AFF201D4141}"/>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33E9E51D-0566-4DB6-8EDD-507C3C3797B0}"/>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6574B607-EE07-4CDB-B83A-18DFDB7F1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E71754A8-36EB-4AC6-B4C9-F7B534BBEB71}"/>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13477E14-5FE1-4EE4-AAF0-30983071FA7C}"/>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25322C41-7790-462A-A271-AE01B3DF758F}"/>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22BD660D-7D55-40E7-B651-896ED3656EC2}"/>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A8E5B7A7-D2D7-4FD9-BA4C-A4375F608098}"/>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C6F43067-CB60-4424-B079-11073EBD3439}"/>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D94A52A-36E4-497F-A5AD-3D771988E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5EB83625-10F0-4FC2-B2CC-C146F84F9DD6}"/>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587B82DA-2686-4ADA-8C60-C41B9F8C68A7}"/>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A297660D-ED00-45B1-B41E-7C3994A8DB74}"/>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0754A50D-E350-440F-B82E-EF28E1480C65}"/>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539032C8-6409-42CD-A75F-1951DD2E2951}"/>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70F3501A-7170-47B7-B3AD-D3F89992DFBC}"/>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F9ADC82-B970-4A81-9D8D-0F7B3B73F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24344EF6-7705-4979-99EE-9BEF8D63B098}"/>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71F78035-F1AD-4EA0-9B77-9CAF6504673C}"/>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3F0CD66B-4069-4BA5-B803-9B505CE7FC39}"/>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730034E8-4D10-4BAD-82B8-C6EEA36B17EB}"/>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9108429B-7552-45C1-9F71-AA265C1ECE84}"/>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139E64EF-8E62-41A1-9AD7-85F883922304}"/>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C960EF7-1AA2-470C-9FE1-F7CA6EE1B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D994F199-60B1-420A-A0F1-4FD68977FC78}"/>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10CF7AC3-300A-466E-A379-1A35079EF11D}"/>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E7D9BC5C-26EF-4F30-AC3B-D6F1599D9C1F}"/>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822B60B9-D6F9-4737-9E45-FA747B9438FF}"/>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E07758E0-5791-49A5-A58C-8E4BEA745438}"/>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BC853450-1D3C-414F-B9CB-89752CF9FDD3}"/>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BF23A183-C3B7-42D6-9130-D995001FB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099C7F5A-94B9-4D91-A4CA-65D838868FA3}"/>
            </a:ext>
          </a:extLst>
        </xdr:cNvPr>
        <xdr:cNvPicPr/>
      </xdr:nvPicPr>
      <xdr:blipFill>
        <a:blip xmlns:r="http://schemas.openxmlformats.org/officeDocument/2006/relationships" r:embed="rId2" cstate="print"/>
        <a:srcRect/>
        <a:stretch>
          <a:fillRect/>
        </a:stretch>
      </xdr:blipFill>
      <xdr:spPr bwMode="auto">
        <a:xfrm>
          <a:off x="295275" y="58883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5D11744A-C664-42D6-A629-F03B6888FE61}"/>
            </a:ext>
          </a:extLst>
        </xdr:cNvPr>
        <xdr:cNvPicPr/>
      </xdr:nvPicPr>
      <xdr:blipFill>
        <a:blip xmlns:r="http://schemas.openxmlformats.org/officeDocument/2006/relationships" r:embed="rId2" cstate="print"/>
        <a:srcRect/>
        <a:stretch>
          <a:fillRect/>
        </a:stretch>
      </xdr:blipFill>
      <xdr:spPr bwMode="auto">
        <a:xfrm>
          <a:off x="304800" y="62731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AE3A7F32-DA9B-42FA-8818-10036578344D}"/>
            </a:ext>
          </a:extLst>
        </xdr:cNvPr>
        <xdr:cNvPicPr/>
      </xdr:nvPicPr>
      <xdr:blipFill>
        <a:blip xmlns:r="http://schemas.openxmlformats.org/officeDocument/2006/relationships" r:embed="rId2" cstate="print"/>
        <a:srcRect/>
        <a:stretch>
          <a:fillRect/>
        </a:stretch>
      </xdr:blipFill>
      <xdr:spPr bwMode="auto">
        <a:xfrm>
          <a:off x="171450" y="130711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9443DC78-B419-4FB6-94BE-1F0C91631E33}"/>
            </a:ext>
          </a:extLst>
        </xdr:cNvPr>
        <xdr:cNvPicPr/>
      </xdr:nvPicPr>
      <xdr:blipFill>
        <a:blip xmlns:r="http://schemas.openxmlformats.org/officeDocument/2006/relationships" r:embed="rId2" cstate="print"/>
        <a:srcRect/>
        <a:stretch>
          <a:fillRect/>
        </a:stretch>
      </xdr:blipFill>
      <xdr:spPr bwMode="auto">
        <a:xfrm>
          <a:off x="504825" y="133383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F0677025-9D30-4889-93D2-F46130D0D30A}"/>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8835A157-985D-4996-BC59-4518DE550C79}"/>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E2A015F6-8731-4730-9AFD-483F2E7ED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094117D1-EC15-4CF0-ABDC-4D096E9CAD49}"/>
            </a:ext>
          </a:extLst>
        </xdr:cNvPr>
        <xdr:cNvPicPr/>
      </xdr:nvPicPr>
      <xdr:blipFill>
        <a:blip xmlns:r="http://schemas.openxmlformats.org/officeDocument/2006/relationships" r:embed="rId2" cstate="print"/>
        <a:srcRect/>
        <a:stretch>
          <a:fillRect/>
        </a:stretch>
      </xdr:blipFill>
      <xdr:spPr bwMode="auto">
        <a:xfrm>
          <a:off x="295275" y="58883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781056F3-077A-4621-99A6-A5E93D0D0D9D}"/>
            </a:ext>
          </a:extLst>
        </xdr:cNvPr>
        <xdr:cNvPicPr/>
      </xdr:nvPicPr>
      <xdr:blipFill>
        <a:blip xmlns:r="http://schemas.openxmlformats.org/officeDocument/2006/relationships" r:embed="rId2" cstate="print"/>
        <a:srcRect/>
        <a:stretch>
          <a:fillRect/>
        </a:stretch>
      </xdr:blipFill>
      <xdr:spPr bwMode="auto">
        <a:xfrm>
          <a:off x="304800" y="62731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FF2E745F-F3AA-4676-9DAE-8A4E38F0D07D}"/>
            </a:ext>
          </a:extLst>
        </xdr:cNvPr>
        <xdr:cNvPicPr/>
      </xdr:nvPicPr>
      <xdr:blipFill>
        <a:blip xmlns:r="http://schemas.openxmlformats.org/officeDocument/2006/relationships" r:embed="rId2" cstate="print"/>
        <a:srcRect/>
        <a:stretch>
          <a:fillRect/>
        </a:stretch>
      </xdr:blipFill>
      <xdr:spPr bwMode="auto">
        <a:xfrm>
          <a:off x="171450" y="130711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12624066-300E-4D5D-BA94-7449D5A19591}"/>
            </a:ext>
          </a:extLst>
        </xdr:cNvPr>
        <xdr:cNvPicPr/>
      </xdr:nvPicPr>
      <xdr:blipFill>
        <a:blip xmlns:r="http://schemas.openxmlformats.org/officeDocument/2006/relationships" r:embed="rId2" cstate="print"/>
        <a:srcRect/>
        <a:stretch>
          <a:fillRect/>
        </a:stretch>
      </xdr:blipFill>
      <xdr:spPr bwMode="auto">
        <a:xfrm>
          <a:off x="504825" y="133383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EB617B67-8DA4-4DD2-AAE4-5FF0004F5610}"/>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39C6BBDD-6FFA-4C55-BA3A-F0D88E4120A5}"/>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3271ABF-697B-4182-87CE-5DE23BCA1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50CB8540-0855-4F4D-957C-D125BDA37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45C37A6D-7A23-4212-8834-9714271CF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60A9F8CA-E37A-418E-B69F-5F1A012DD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D97F67AF-819E-4D0B-85D0-B19C40969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D90913A-45AA-4F10-BB48-8D7A3365F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4BB7E59A-76F3-4613-8D03-D6A109E53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080C5BE-B3A1-42A4-AE58-3EF9F32AD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D3F34244-8296-415C-B379-FC6B9D25E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C04DBBCE-9EF5-4672-AA75-D654DDF04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FE99210-3C02-4D96-BAD4-BC9277864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0D32995-B90B-4B8E-AF0C-9F91C2205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4" name="Image 3" descr="spw_economie.png">
          <a:extLst>
            <a:ext uri="{FF2B5EF4-FFF2-40B4-BE49-F238E27FC236}">
              <a16:creationId xmlns:a16="http://schemas.microsoft.com/office/drawing/2014/main" id="{12797C45-AB70-4AF0-8014-FC77E8E4D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83E3680-9A1B-405C-9013-5FC3BD90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F33F873-3347-492C-873D-8202BE59C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B3D715E0-615B-4CED-AA87-74D0B8FA6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9912F1D3-17C5-4BD1-9AA6-D64411C8D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E4BBE78B-89EA-466F-B2B7-145106B11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29D64E61-D27F-45E8-9071-88657E8D1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FEACBCC-530B-4600-85BC-0FB36A757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BE90A4B5-F505-4415-8805-CFF8E9E28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0E1C0B3-DA4E-4388-B749-F28AF3DE4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3F9CBDB-EDFD-410A-99E6-0D0C72ADE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74CC0BF-F4D2-40A8-BD7D-7E46DAA19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38100</xdr:colOff>
      <xdr:row>0</xdr:row>
      <xdr:rowOff>85726</xdr:rowOff>
    </xdr:from>
    <xdr:to>
      <xdr:col>1</xdr:col>
      <xdr:colOff>592832</xdr:colOff>
      <xdr:row>2</xdr:row>
      <xdr:rowOff>114300</xdr:rowOff>
    </xdr:to>
    <xdr:pic>
      <xdr:nvPicPr>
        <xdr:cNvPr id="4" name="Image 3">
          <a:extLst>
            <a:ext uri="{FF2B5EF4-FFF2-40B4-BE49-F238E27FC236}">
              <a16:creationId xmlns:a16="http://schemas.microsoft.com/office/drawing/2014/main" id="{FB9BBBAD-022E-4C47-81B6-C7BF5DF52F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85726"/>
          <a:ext cx="1543050" cy="761999"/>
        </a:xfrm>
        <a:prstGeom prst="rect">
          <a:avLst/>
        </a:prstGeom>
      </xdr:spPr>
    </xdr:pic>
    <xdr:clientData/>
  </xdr:twoCellAnchor>
  <xdr:twoCellAnchor editAs="oneCell">
    <xdr:from>
      <xdr:col>0</xdr:col>
      <xdr:colOff>59976</xdr:colOff>
      <xdr:row>6</xdr:row>
      <xdr:rowOff>60741</xdr:rowOff>
    </xdr:from>
    <xdr:to>
      <xdr:col>0</xdr:col>
      <xdr:colOff>245396</xdr:colOff>
      <xdr:row>6</xdr:row>
      <xdr:rowOff>245385</xdr:rowOff>
    </xdr:to>
    <xdr:pic>
      <xdr:nvPicPr>
        <xdr:cNvPr id="5" name="Image 4" descr="Résultat de recherche d'images pour &quot;pictogramme danger&quot;">
          <a:extLst>
            <a:ext uri="{FF2B5EF4-FFF2-40B4-BE49-F238E27FC236}">
              <a16:creationId xmlns:a16="http://schemas.microsoft.com/office/drawing/2014/main" id="{D7C6EEE0-08EC-4746-9498-358B58684C1A}"/>
            </a:ext>
          </a:extLst>
        </xdr:cNvPr>
        <xdr:cNvPicPr/>
      </xdr:nvPicPr>
      <xdr:blipFill>
        <a:blip xmlns:r="http://schemas.openxmlformats.org/officeDocument/2006/relationships" r:embed="rId2" cstate="print"/>
        <a:srcRect/>
        <a:stretch>
          <a:fillRect/>
        </a:stretch>
      </xdr:blipFill>
      <xdr:spPr bwMode="auto">
        <a:xfrm>
          <a:off x="9822541" y="1450270"/>
          <a:ext cx="177800" cy="180834"/>
        </a:xfrm>
        <a:prstGeom prst="rect">
          <a:avLst/>
        </a:prstGeom>
        <a:noFill/>
        <a:ln w="9525">
          <a:noFill/>
          <a:miter lim="800000"/>
          <a:headEnd/>
          <a:tailEnd/>
        </a:ln>
      </xdr:spPr>
    </xdr:pic>
    <xdr:clientData/>
  </xdr:twoCellAnchor>
  <xdr:twoCellAnchor editAs="oneCell">
    <xdr:from>
      <xdr:col>0</xdr:col>
      <xdr:colOff>175847</xdr:colOff>
      <xdr:row>11</xdr:row>
      <xdr:rowOff>119324</xdr:rowOff>
    </xdr:from>
    <xdr:to>
      <xdr:col>0</xdr:col>
      <xdr:colOff>720133</xdr:colOff>
      <xdr:row>13</xdr:row>
      <xdr:rowOff>130166</xdr:rowOff>
    </xdr:to>
    <xdr:pic>
      <xdr:nvPicPr>
        <xdr:cNvPr id="7" name="Image 6" descr="Résultat de recherche d'images pour &quot;pictogramme danger&quot;">
          <a:extLst>
            <a:ext uri="{FF2B5EF4-FFF2-40B4-BE49-F238E27FC236}">
              <a16:creationId xmlns:a16="http://schemas.microsoft.com/office/drawing/2014/main" id="{A675B77D-1A59-48F4-896F-B4530F341C9A}"/>
            </a:ext>
          </a:extLst>
        </xdr:cNvPr>
        <xdr:cNvPicPr/>
      </xdr:nvPicPr>
      <xdr:blipFill>
        <a:blip xmlns:r="http://schemas.openxmlformats.org/officeDocument/2006/relationships" r:embed="rId2" cstate="print"/>
        <a:srcRect/>
        <a:stretch>
          <a:fillRect/>
        </a:stretch>
      </xdr:blipFill>
      <xdr:spPr bwMode="auto">
        <a:xfrm>
          <a:off x="175847" y="2623038"/>
          <a:ext cx="544286" cy="50032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hristine.parent@spw.wallonie.b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40.bin"/><Relationship Id="rId1" Type="http://schemas.openxmlformats.org/officeDocument/2006/relationships/hyperlink" Target="https://economie.wallonie.be/content/reporting-t%C3%A9l%C3%A9chargeab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C1866-DDDB-478A-A195-AD4037C0B9A2}">
  <dimension ref="A1:S51"/>
  <sheetViews>
    <sheetView tabSelected="1" zoomScaleNormal="100" workbookViewId="0">
      <selection activeCell="C16" sqref="C16"/>
    </sheetView>
  </sheetViews>
  <sheetFormatPr baseColWidth="10" defaultRowHeight="15"/>
  <cols>
    <col min="1" max="1" width="35.5703125" customWidth="1"/>
    <col min="2" max="2" width="4.28515625" customWidth="1"/>
    <col min="3" max="3" width="17.28515625" customWidth="1"/>
    <col min="4" max="4" width="8.28515625" customWidth="1"/>
    <col min="5" max="5" width="27.28515625" customWidth="1"/>
    <col min="8" max="8" width="23.140625" style="747" customWidth="1"/>
    <col min="9" max="9" width="27.42578125" style="575" customWidth="1"/>
  </cols>
  <sheetData>
    <row r="1" spans="1:19" ht="36">
      <c r="A1" s="843" t="s">
        <v>368</v>
      </c>
      <c r="B1" s="843"/>
      <c r="C1" s="843"/>
      <c r="D1" s="843"/>
      <c r="E1" s="843"/>
      <c r="G1" s="783"/>
      <c r="J1" s="783"/>
      <c r="K1" s="783"/>
      <c r="L1" s="783"/>
      <c r="M1" s="783"/>
      <c r="N1" s="783"/>
      <c r="O1" s="783"/>
      <c r="P1" s="783"/>
      <c r="Q1" s="783"/>
      <c r="R1" s="783"/>
      <c r="S1" s="783"/>
    </row>
    <row r="2" spans="1:19" ht="50.25" customHeight="1">
      <c r="A2" s="866" t="s">
        <v>376</v>
      </c>
      <c r="B2" s="867"/>
      <c r="C2" s="867"/>
      <c r="D2" s="867"/>
      <c r="E2" s="867"/>
      <c r="G2" s="783"/>
      <c r="J2" s="783"/>
      <c r="K2" s="783"/>
      <c r="L2" s="783"/>
      <c r="M2" s="783"/>
      <c r="N2" s="783"/>
      <c r="O2" s="783"/>
      <c r="P2" s="783"/>
      <c r="Q2" s="783"/>
      <c r="R2" s="783"/>
      <c r="S2" s="783"/>
    </row>
    <row r="3" spans="1:19">
      <c r="A3" s="777"/>
      <c r="B3" s="778"/>
      <c r="C3" s="778"/>
      <c r="D3" s="778"/>
      <c r="E3" s="778"/>
      <c r="G3" s="783"/>
      <c r="J3" s="783"/>
      <c r="K3" s="783"/>
      <c r="L3" s="783"/>
      <c r="M3" s="783"/>
      <c r="N3" s="783"/>
      <c r="O3" s="783"/>
      <c r="P3" s="783"/>
      <c r="Q3" s="783"/>
      <c r="R3" s="783"/>
      <c r="S3" s="783"/>
    </row>
    <row r="4" spans="1:19" ht="21">
      <c r="A4" s="844" t="s">
        <v>369</v>
      </c>
      <c r="B4" s="844"/>
      <c r="C4" s="844"/>
      <c r="D4" s="844"/>
      <c r="E4" s="844"/>
      <c r="G4" s="783"/>
      <c r="J4" s="783"/>
      <c r="K4" s="783"/>
      <c r="L4" s="783"/>
      <c r="M4" s="783"/>
      <c r="N4" s="783"/>
      <c r="O4" s="783"/>
      <c r="P4" s="783"/>
      <c r="Q4" s="783"/>
      <c r="R4" s="783"/>
      <c r="S4" s="783"/>
    </row>
    <row r="5" spans="1:19">
      <c r="G5" s="783"/>
      <c r="J5" s="783"/>
      <c r="K5" s="783"/>
      <c r="L5" s="783"/>
      <c r="M5" s="783"/>
      <c r="N5" s="783"/>
      <c r="O5" s="783"/>
      <c r="P5" s="783"/>
      <c r="Q5" s="783"/>
      <c r="R5" s="783"/>
      <c r="S5" s="783"/>
    </row>
    <row r="6" spans="1:19" ht="16.5" thickBot="1">
      <c r="A6" s="764" t="s">
        <v>321</v>
      </c>
      <c r="G6" s="783"/>
      <c r="J6" s="783"/>
      <c r="K6" s="783"/>
      <c r="L6" s="783"/>
      <c r="M6" s="783"/>
      <c r="N6" s="783"/>
      <c r="O6" s="783"/>
      <c r="P6" s="783"/>
      <c r="Q6" s="783"/>
      <c r="R6" s="783"/>
      <c r="S6" s="783"/>
    </row>
    <row r="7" spans="1:19" ht="16.5" thickTop="1">
      <c r="A7" s="765" t="s">
        <v>322</v>
      </c>
      <c r="B7" s="851" t="s">
        <v>366</v>
      </c>
      <c r="C7" s="852"/>
      <c r="D7" s="852"/>
      <c r="E7" s="853"/>
      <c r="G7" s="783"/>
      <c r="J7" s="783"/>
      <c r="K7" s="783"/>
      <c r="L7" s="783"/>
      <c r="M7" s="783"/>
      <c r="N7" s="783"/>
      <c r="O7" s="783"/>
      <c r="P7" s="783"/>
      <c r="Q7" s="783"/>
      <c r="R7" s="783"/>
      <c r="S7" s="783"/>
    </row>
    <row r="8" spans="1:19" ht="15.75">
      <c r="A8" s="758" t="s">
        <v>367</v>
      </c>
      <c r="B8" s="863" t="s">
        <v>373</v>
      </c>
      <c r="C8" s="864"/>
      <c r="D8" s="864"/>
      <c r="E8" s="865"/>
      <c r="G8" s="783"/>
      <c r="J8" s="783"/>
      <c r="K8" s="783"/>
      <c r="L8" s="783"/>
      <c r="M8" s="783"/>
      <c r="N8" s="783"/>
      <c r="O8" s="783"/>
      <c r="P8" s="783"/>
      <c r="Q8" s="783"/>
      <c r="R8" s="783"/>
      <c r="S8" s="783"/>
    </row>
    <row r="9" spans="1:19" ht="15.75">
      <c r="A9" s="766" t="s">
        <v>377</v>
      </c>
      <c r="B9" s="759"/>
      <c r="C9" s="761" t="s">
        <v>288</v>
      </c>
      <c r="D9" s="760" t="s">
        <v>400</v>
      </c>
      <c r="E9" s="789"/>
      <c r="G9" s="783"/>
      <c r="J9" s="783"/>
      <c r="K9" s="783"/>
      <c r="L9" s="783"/>
      <c r="M9" s="783"/>
      <c r="N9" s="783"/>
      <c r="O9" s="783"/>
      <c r="P9" s="783"/>
      <c r="Q9" s="783"/>
      <c r="R9" s="783"/>
      <c r="S9" s="783"/>
    </row>
    <row r="10" spans="1:19" ht="30" customHeight="1">
      <c r="A10" s="767" t="s">
        <v>323</v>
      </c>
      <c r="B10" s="854" t="s">
        <v>344</v>
      </c>
      <c r="C10" s="855"/>
      <c r="D10" s="855"/>
      <c r="E10" s="856"/>
      <c r="G10" s="784"/>
      <c r="H10" s="746" t="s">
        <v>346</v>
      </c>
      <c r="I10" s="746" t="s">
        <v>347</v>
      </c>
      <c r="J10" s="783"/>
      <c r="K10" s="783"/>
      <c r="L10" s="783"/>
      <c r="M10" s="783"/>
      <c r="N10" s="783"/>
      <c r="O10" s="783"/>
      <c r="P10" s="783"/>
      <c r="Q10" s="783"/>
      <c r="R10" s="783"/>
      <c r="S10" s="783"/>
    </row>
    <row r="11" spans="1:19" ht="15.75">
      <c r="A11" s="739" t="s">
        <v>363</v>
      </c>
      <c r="B11" s="742" t="s">
        <v>360</v>
      </c>
      <c r="C11" s="776"/>
      <c r="D11" s="742"/>
      <c r="E11" s="743"/>
      <c r="G11" s="783"/>
      <c r="H11" s="746" t="s">
        <v>359</v>
      </c>
      <c r="I11" s="746" t="s">
        <v>359</v>
      </c>
      <c r="J11" s="783"/>
      <c r="K11" s="783"/>
      <c r="L11" s="783"/>
      <c r="M11" s="783"/>
      <c r="N11" s="783"/>
      <c r="O11" s="783"/>
      <c r="P11" s="783"/>
      <c r="Q11" s="783"/>
      <c r="R11" s="783"/>
      <c r="S11" s="783"/>
    </row>
    <row r="12" spans="1:19" ht="15.75">
      <c r="A12" s="767" t="s">
        <v>372</v>
      </c>
      <c r="B12" s="742"/>
      <c r="C12" s="772"/>
      <c r="D12" s="742"/>
      <c r="E12" s="743"/>
      <c r="G12" s="783"/>
      <c r="H12" s="746"/>
      <c r="I12" s="746"/>
      <c r="J12" s="783"/>
      <c r="K12" s="783"/>
      <c r="L12" s="783"/>
      <c r="M12" s="783"/>
      <c r="N12" s="783"/>
      <c r="O12" s="783"/>
      <c r="P12" s="783"/>
      <c r="Q12" s="783"/>
      <c r="R12" s="783"/>
      <c r="S12" s="783"/>
    </row>
    <row r="13" spans="1:19" ht="15.75">
      <c r="A13" s="767" t="s">
        <v>398</v>
      </c>
      <c r="B13" s="742"/>
      <c r="C13" s="786">
        <v>650</v>
      </c>
      <c r="D13" s="742"/>
      <c r="E13" s="743"/>
      <c r="G13" s="783"/>
      <c r="H13" s="746"/>
      <c r="I13" s="746"/>
      <c r="J13" s="783"/>
      <c r="K13" s="783"/>
      <c r="L13" s="783"/>
      <c r="M13" s="783"/>
      <c r="N13" s="783"/>
      <c r="O13" s="783"/>
      <c r="P13" s="783"/>
      <c r="Q13" s="783"/>
      <c r="R13" s="783"/>
      <c r="S13" s="783"/>
    </row>
    <row r="14" spans="1:19" ht="15.75">
      <c r="A14" s="767" t="s">
        <v>399</v>
      </c>
      <c r="B14" s="742"/>
      <c r="C14" s="786">
        <v>880</v>
      </c>
      <c r="D14" s="742"/>
      <c r="E14" s="743"/>
      <c r="G14" s="783"/>
      <c r="H14" s="746"/>
      <c r="I14" s="746"/>
      <c r="J14" s="783"/>
      <c r="K14" s="783"/>
      <c r="L14" s="783"/>
      <c r="M14" s="783"/>
      <c r="N14" s="783"/>
      <c r="O14" s="783"/>
      <c r="P14" s="783"/>
      <c r="Q14" s="783"/>
      <c r="R14" s="783"/>
      <c r="S14" s="783"/>
    </row>
    <row r="15" spans="1:19" ht="15.75">
      <c r="A15" s="739" t="s">
        <v>324</v>
      </c>
      <c r="B15" s="857"/>
      <c r="C15" s="858"/>
      <c r="D15" s="858"/>
      <c r="E15" s="859"/>
      <c r="G15" s="783"/>
      <c r="H15" s="747" t="s">
        <v>382</v>
      </c>
      <c r="I15" s="746" t="s">
        <v>348</v>
      </c>
      <c r="J15" s="783"/>
      <c r="K15" s="783"/>
      <c r="L15" s="783"/>
      <c r="M15" s="783"/>
      <c r="N15" s="783"/>
      <c r="O15" s="783"/>
      <c r="P15" s="783"/>
      <c r="Q15" s="783"/>
      <c r="R15" s="783"/>
      <c r="S15" s="783"/>
    </row>
    <row r="16" spans="1:19" ht="15.75">
      <c r="A16" s="768" t="s">
        <v>325</v>
      </c>
      <c r="B16" s="742" t="s">
        <v>43</v>
      </c>
      <c r="C16" s="762"/>
      <c r="D16" s="742" t="s">
        <v>44</v>
      </c>
      <c r="E16" s="763"/>
      <c r="G16" s="783"/>
      <c r="H16" s="747" t="s">
        <v>383</v>
      </c>
      <c r="I16" s="746" t="s">
        <v>349</v>
      </c>
      <c r="J16" s="783"/>
      <c r="K16" s="783"/>
      <c r="L16" s="783"/>
      <c r="M16" s="783"/>
      <c r="N16" s="783"/>
      <c r="O16" s="783"/>
      <c r="P16" s="783"/>
      <c r="Q16" s="783"/>
      <c r="R16" s="783"/>
      <c r="S16" s="783"/>
    </row>
    <row r="17" spans="1:19" ht="15.75">
      <c r="A17" s="739" t="s">
        <v>326</v>
      </c>
      <c r="B17" s="860" t="s">
        <v>359</v>
      </c>
      <c r="C17" s="861"/>
      <c r="D17" s="861"/>
      <c r="E17" s="862"/>
      <c r="G17" s="783"/>
      <c r="H17" s="747" t="s">
        <v>384</v>
      </c>
      <c r="I17" s="747" t="s">
        <v>356</v>
      </c>
      <c r="J17" s="783"/>
      <c r="K17" s="783"/>
      <c r="L17" s="783"/>
      <c r="M17" s="783"/>
      <c r="N17" s="783"/>
      <c r="O17" s="783"/>
      <c r="P17" s="783"/>
      <c r="Q17" s="783"/>
      <c r="R17" s="783"/>
      <c r="S17" s="783"/>
    </row>
    <row r="18" spans="1:19" ht="15.75">
      <c r="A18" s="739" t="s">
        <v>327</v>
      </c>
      <c r="B18" s="860" t="s">
        <v>359</v>
      </c>
      <c r="C18" s="861"/>
      <c r="D18" s="861"/>
      <c r="E18" s="862"/>
      <c r="G18" s="783"/>
      <c r="H18" s="747" t="s">
        <v>385</v>
      </c>
      <c r="I18" s="747" t="s">
        <v>357</v>
      </c>
      <c r="J18" s="783"/>
      <c r="K18" s="783"/>
      <c r="L18" s="783"/>
      <c r="M18" s="783"/>
      <c r="N18" s="783"/>
      <c r="O18" s="783"/>
      <c r="P18" s="783"/>
      <c r="Q18" s="783"/>
      <c r="R18" s="783"/>
      <c r="S18" s="783"/>
    </row>
    <row r="19" spans="1:19" ht="16.5" thickBot="1">
      <c r="A19" s="740" t="s">
        <v>328</v>
      </c>
      <c r="B19" s="871"/>
      <c r="C19" s="872"/>
      <c r="D19" s="872"/>
      <c r="E19" s="873"/>
      <c r="G19" s="783"/>
      <c r="H19" s="747" t="s">
        <v>386</v>
      </c>
      <c r="I19" s="747" t="s">
        <v>358</v>
      </c>
      <c r="J19" s="783"/>
      <c r="K19" s="783"/>
      <c r="L19" s="783"/>
      <c r="M19" s="783"/>
      <c r="N19" s="783"/>
      <c r="O19" s="783"/>
      <c r="P19" s="783"/>
      <c r="Q19" s="783"/>
      <c r="R19" s="783"/>
      <c r="S19" s="783"/>
    </row>
    <row r="20" spans="1:19" ht="15.75" thickTop="1">
      <c r="A20" s="737"/>
      <c r="B20" s="741"/>
      <c r="C20" s="741"/>
      <c r="D20" s="741"/>
      <c r="E20" s="741"/>
      <c r="G20" s="783"/>
      <c r="H20" s="747" t="s">
        <v>387</v>
      </c>
      <c r="I20" s="746"/>
      <c r="J20" s="783"/>
      <c r="K20" s="783"/>
      <c r="L20" s="783"/>
      <c r="M20" s="783"/>
      <c r="N20" s="783"/>
      <c r="O20" s="783"/>
      <c r="P20" s="783"/>
      <c r="Q20" s="783"/>
      <c r="R20" s="783"/>
      <c r="S20" s="783"/>
    </row>
    <row r="21" spans="1:19" ht="16.5" thickBot="1">
      <c r="A21" s="764" t="s">
        <v>329</v>
      </c>
      <c r="B21" s="741"/>
      <c r="C21" s="741"/>
      <c r="D21" s="741"/>
      <c r="E21" s="741"/>
      <c r="G21" s="783"/>
      <c r="H21" s="747" t="s">
        <v>388</v>
      </c>
      <c r="I21" s="746"/>
      <c r="J21" s="783"/>
      <c r="K21" s="783"/>
      <c r="L21" s="783"/>
      <c r="M21" s="783"/>
      <c r="N21" s="783"/>
      <c r="O21" s="783"/>
      <c r="P21" s="783"/>
      <c r="Q21" s="783"/>
      <c r="R21" s="783"/>
      <c r="S21" s="783"/>
    </row>
    <row r="22" spans="1:19" ht="16.5" thickTop="1">
      <c r="A22" s="738" t="s">
        <v>330</v>
      </c>
      <c r="B22" s="874"/>
      <c r="C22" s="875"/>
      <c r="D22" s="875"/>
      <c r="E22" s="876"/>
      <c r="G22" s="783"/>
      <c r="H22" s="747" t="s">
        <v>389</v>
      </c>
      <c r="I22" s="747"/>
      <c r="J22" s="783"/>
      <c r="K22" s="783"/>
      <c r="L22" s="785"/>
      <c r="M22" s="783"/>
      <c r="N22" s="783"/>
      <c r="O22" s="783"/>
      <c r="P22" s="783"/>
      <c r="Q22" s="783"/>
      <c r="R22" s="783"/>
      <c r="S22" s="783"/>
    </row>
    <row r="23" spans="1:19" ht="15.75">
      <c r="A23" s="739" t="s">
        <v>331</v>
      </c>
      <c r="B23" s="845"/>
      <c r="C23" s="846"/>
      <c r="D23" s="846"/>
      <c r="E23" s="847"/>
      <c r="G23" s="783"/>
      <c r="H23" s="747" t="s">
        <v>390</v>
      </c>
      <c r="I23" s="747"/>
      <c r="J23" s="783"/>
      <c r="K23" s="783"/>
      <c r="L23" s="785"/>
      <c r="M23" s="783"/>
      <c r="N23" s="783"/>
      <c r="O23" s="783"/>
      <c r="P23" s="783"/>
      <c r="Q23" s="783"/>
      <c r="R23" s="783"/>
      <c r="S23" s="783"/>
    </row>
    <row r="24" spans="1:19" ht="15.75">
      <c r="A24" s="739" t="s">
        <v>332</v>
      </c>
      <c r="B24" s="845"/>
      <c r="C24" s="846"/>
      <c r="D24" s="846"/>
      <c r="E24" s="847"/>
      <c r="G24" s="783"/>
      <c r="H24" s="747" t="s">
        <v>391</v>
      </c>
      <c r="I24" s="747"/>
      <c r="J24" s="783"/>
      <c r="K24" s="783"/>
      <c r="L24" s="785"/>
      <c r="M24" s="783"/>
      <c r="N24" s="783"/>
      <c r="O24" s="783"/>
      <c r="P24" s="783"/>
      <c r="Q24" s="783"/>
      <c r="R24" s="783"/>
      <c r="S24" s="783"/>
    </row>
    <row r="25" spans="1:19" ht="15.75">
      <c r="A25" s="739" t="s">
        <v>333</v>
      </c>
      <c r="B25" s="845"/>
      <c r="C25" s="846"/>
      <c r="D25" s="846"/>
      <c r="E25" s="847"/>
      <c r="G25" s="783"/>
      <c r="H25" s="747" t="s">
        <v>392</v>
      </c>
      <c r="I25" s="747"/>
      <c r="J25" s="783"/>
      <c r="K25" s="783"/>
      <c r="L25" s="785"/>
      <c r="M25" s="783"/>
      <c r="N25" s="783"/>
      <c r="O25" s="783"/>
      <c r="P25" s="783"/>
      <c r="Q25" s="783"/>
      <c r="R25" s="783"/>
      <c r="S25" s="783"/>
    </row>
    <row r="26" spans="1:19" ht="15.75">
      <c r="A26" s="739" t="s">
        <v>334</v>
      </c>
      <c r="B26" s="845"/>
      <c r="C26" s="846"/>
      <c r="D26" s="846"/>
      <c r="E26" s="847"/>
      <c r="G26" s="783"/>
      <c r="H26" s="747" t="s">
        <v>393</v>
      </c>
      <c r="J26" s="783"/>
      <c r="K26" s="783"/>
      <c r="L26" s="785"/>
      <c r="M26" s="783"/>
      <c r="N26" s="783"/>
      <c r="O26" s="783"/>
      <c r="P26" s="783"/>
      <c r="Q26" s="783"/>
      <c r="R26" s="783"/>
      <c r="S26" s="783"/>
    </row>
    <row r="27" spans="1:19" ht="16.5" thickBot="1">
      <c r="A27" s="740" t="s">
        <v>335</v>
      </c>
      <c r="B27" s="848"/>
      <c r="C27" s="849"/>
      <c r="D27" s="849"/>
      <c r="E27" s="850"/>
      <c r="G27" s="783"/>
      <c r="H27" s="747" t="s">
        <v>394</v>
      </c>
      <c r="J27" s="783"/>
      <c r="K27" s="783"/>
      <c r="L27" s="785"/>
      <c r="M27" s="783"/>
      <c r="N27" s="783"/>
      <c r="O27" s="783"/>
      <c r="P27" s="783"/>
      <c r="Q27" s="783"/>
      <c r="R27" s="783"/>
      <c r="S27" s="783"/>
    </row>
    <row r="28" spans="1:19" ht="15.75" thickTop="1">
      <c r="A28" s="737"/>
      <c r="B28" s="741"/>
      <c r="C28" s="741"/>
      <c r="D28" s="741"/>
      <c r="E28" s="741"/>
      <c r="G28" s="783"/>
      <c r="H28" s="747" t="s">
        <v>395</v>
      </c>
      <c r="J28" s="783"/>
      <c r="K28" s="783"/>
      <c r="L28" s="785"/>
      <c r="M28" s="783"/>
      <c r="N28" s="783"/>
      <c r="O28" s="783"/>
      <c r="P28" s="783"/>
      <c r="Q28" s="783"/>
      <c r="R28" s="783"/>
      <c r="S28" s="783"/>
    </row>
    <row r="29" spans="1:19" ht="16.5" thickBot="1">
      <c r="A29" s="764" t="s">
        <v>336</v>
      </c>
      <c r="B29" s="741"/>
      <c r="C29" s="741"/>
      <c r="D29" s="741"/>
      <c r="E29" s="741"/>
      <c r="G29" s="783"/>
      <c r="H29" s="747" t="s">
        <v>396</v>
      </c>
      <c r="J29" s="783"/>
      <c r="K29" s="783"/>
      <c r="L29" s="785"/>
      <c r="M29" s="783"/>
      <c r="N29" s="783"/>
      <c r="O29" s="783"/>
      <c r="P29" s="783"/>
      <c r="Q29" s="783"/>
      <c r="R29" s="783"/>
      <c r="S29" s="783"/>
    </row>
    <row r="30" spans="1:19" ht="16.5" thickTop="1">
      <c r="A30" s="738" t="s">
        <v>337</v>
      </c>
      <c r="B30" s="868"/>
      <c r="C30" s="869"/>
      <c r="D30" s="869"/>
      <c r="E30" s="870"/>
      <c r="G30" s="783"/>
      <c r="H30" s="747" t="s">
        <v>397</v>
      </c>
      <c r="J30" s="783"/>
      <c r="K30" s="783"/>
      <c r="L30" s="783"/>
      <c r="M30" s="783"/>
      <c r="N30" s="783"/>
      <c r="O30" s="783"/>
      <c r="P30" s="783"/>
      <c r="Q30" s="783"/>
      <c r="R30" s="783"/>
      <c r="S30" s="783"/>
    </row>
    <row r="31" spans="1:19" ht="15.75">
      <c r="A31" s="767" t="s">
        <v>345</v>
      </c>
      <c r="B31" s="742" t="s">
        <v>43</v>
      </c>
      <c r="C31" s="762">
        <v>45292</v>
      </c>
      <c r="D31" s="742" t="s">
        <v>44</v>
      </c>
      <c r="E31" s="763">
        <v>45657</v>
      </c>
      <c r="G31" s="783"/>
      <c r="H31" s="747" t="s">
        <v>374</v>
      </c>
      <c r="J31" s="783"/>
      <c r="K31" s="783"/>
      <c r="L31" s="783"/>
      <c r="M31" s="783"/>
      <c r="N31" s="783"/>
      <c r="O31" s="783"/>
      <c r="P31" s="783"/>
      <c r="Q31" s="783"/>
      <c r="R31" s="783"/>
      <c r="S31" s="783"/>
    </row>
    <row r="32" spans="1:19" ht="15.75">
      <c r="A32" s="739" t="s">
        <v>338</v>
      </c>
      <c r="B32" s="742" t="s">
        <v>360</v>
      </c>
      <c r="C32" s="774"/>
      <c r="D32" s="742"/>
      <c r="E32" s="743"/>
      <c r="G32" s="783"/>
      <c r="H32" s="747" t="s">
        <v>375</v>
      </c>
      <c r="J32" s="783"/>
      <c r="K32" s="783"/>
      <c r="L32" s="783"/>
      <c r="M32" s="783"/>
      <c r="N32" s="783"/>
      <c r="O32" s="783"/>
      <c r="P32" s="783"/>
      <c r="Q32" s="783"/>
      <c r="R32" s="783"/>
      <c r="S32" s="783"/>
    </row>
    <row r="33" spans="1:19" ht="15.75">
      <c r="A33" s="739" t="s">
        <v>361</v>
      </c>
      <c r="B33" s="742" t="s">
        <v>360</v>
      </c>
      <c r="C33" s="774">
        <f>'1B Tableau financier'!E807</f>
        <v>0</v>
      </c>
      <c r="D33" s="742"/>
      <c r="E33" s="743"/>
      <c r="G33" s="783"/>
      <c r="H33" s="747" t="s">
        <v>351</v>
      </c>
      <c r="J33" s="783"/>
      <c r="K33" s="783"/>
      <c r="L33" s="783"/>
      <c r="M33" s="783"/>
      <c r="N33" s="783"/>
      <c r="O33" s="783"/>
      <c r="P33" s="783"/>
      <c r="Q33" s="783"/>
      <c r="R33" s="783"/>
      <c r="S33" s="783"/>
    </row>
    <row r="34" spans="1:19" ht="15.75">
      <c r="A34" s="739" t="s">
        <v>339</v>
      </c>
      <c r="B34" s="742" t="s">
        <v>360</v>
      </c>
      <c r="C34" s="774">
        <f>'1B Tableau financier'!J807</f>
        <v>0</v>
      </c>
      <c r="D34" s="742"/>
      <c r="E34" s="743"/>
      <c r="G34" s="783"/>
      <c r="H34" s="747" t="s">
        <v>352</v>
      </c>
      <c r="J34" s="783"/>
      <c r="K34" s="783"/>
      <c r="L34" s="783"/>
      <c r="M34" s="783"/>
      <c r="N34" s="783"/>
      <c r="O34" s="783"/>
      <c r="P34" s="783"/>
      <c r="Q34" s="783"/>
      <c r="R34" s="783"/>
      <c r="S34" s="783"/>
    </row>
    <row r="35" spans="1:19" ht="15.75">
      <c r="A35" s="739" t="s">
        <v>340</v>
      </c>
      <c r="B35" s="742" t="s">
        <v>360</v>
      </c>
      <c r="C35" s="774">
        <f>'1B Tableau financier'!M807</f>
        <v>0</v>
      </c>
      <c r="D35" s="742"/>
      <c r="E35" s="743"/>
      <c r="G35" s="783"/>
      <c r="H35" s="747" t="s">
        <v>350</v>
      </c>
      <c r="J35" s="783"/>
      <c r="K35" s="783"/>
      <c r="L35" s="783"/>
      <c r="M35" s="783"/>
      <c r="N35" s="783"/>
      <c r="O35" s="783"/>
      <c r="P35" s="783"/>
      <c r="Q35" s="783"/>
      <c r="R35" s="783"/>
      <c r="S35" s="783"/>
    </row>
    <row r="36" spans="1:19" ht="15.75">
      <c r="A36" s="739" t="s">
        <v>341</v>
      </c>
      <c r="B36" s="742" t="s">
        <v>360</v>
      </c>
      <c r="C36" s="773"/>
      <c r="D36" s="742"/>
      <c r="E36" s="743"/>
      <c r="G36" s="783"/>
      <c r="H36" s="747" t="s">
        <v>353</v>
      </c>
      <c r="J36" s="783"/>
      <c r="K36" s="783"/>
      <c r="L36" s="783"/>
      <c r="M36" s="783"/>
      <c r="N36" s="783"/>
      <c r="O36" s="783"/>
      <c r="P36" s="783"/>
      <c r="Q36" s="783"/>
      <c r="R36" s="783"/>
      <c r="S36" s="783"/>
    </row>
    <row r="37" spans="1:19" ht="16.5" thickBot="1">
      <c r="A37" s="740" t="s">
        <v>362</v>
      </c>
      <c r="B37" s="744" t="s">
        <v>360</v>
      </c>
      <c r="C37" s="775">
        <f>IF(C36&gt;C34,C34-C36,C36)</f>
        <v>0</v>
      </c>
      <c r="D37" s="744"/>
      <c r="E37" s="745"/>
      <c r="G37" s="783"/>
      <c r="H37" s="747" t="s">
        <v>354</v>
      </c>
      <c r="J37" s="783"/>
      <c r="K37" s="783"/>
      <c r="L37" s="783"/>
      <c r="M37" s="783"/>
      <c r="N37" s="783"/>
      <c r="O37" s="783"/>
      <c r="P37" s="783"/>
      <c r="Q37" s="783"/>
      <c r="R37" s="783"/>
      <c r="S37" s="783"/>
    </row>
    <row r="38" spans="1:19" ht="16.5" thickTop="1">
      <c r="A38" s="88"/>
      <c r="G38" s="783"/>
      <c r="H38" s="747" t="s">
        <v>355</v>
      </c>
      <c r="J38" s="783"/>
      <c r="K38" s="783"/>
      <c r="L38" s="783"/>
      <c r="M38" s="783"/>
      <c r="N38" s="783"/>
      <c r="O38" s="783"/>
      <c r="P38" s="783"/>
      <c r="Q38" s="783"/>
      <c r="R38" s="783"/>
      <c r="S38" s="783"/>
    </row>
    <row r="39" spans="1:19" ht="18.75">
      <c r="A39" s="748" t="s">
        <v>342</v>
      </c>
      <c r="G39" s="783"/>
      <c r="J39" s="783"/>
      <c r="K39" s="783"/>
      <c r="L39" s="783"/>
      <c r="M39" s="783"/>
      <c r="N39" s="783"/>
      <c r="O39" s="783"/>
      <c r="P39" s="783"/>
      <c r="Q39" s="783"/>
      <c r="R39" s="783"/>
      <c r="S39" s="783"/>
    </row>
    <row r="40" spans="1:19" ht="15.75">
      <c r="A40" s="88" t="s">
        <v>343</v>
      </c>
      <c r="G40" s="783"/>
      <c r="J40" s="783"/>
      <c r="K40" s="783"/>
      <c r="L40" s="783"/>
      <c r="M40" s="783"/>
      <c r="N40" s="783"/>
      <c r="O40" s="783"/>
      <c r="P40" s="783"/>
      <c r="Q40" s="783"/>
      <c r="R40" s="783"/>
      <c r="S40" s="783"/>
    </row>
    <row r="41" spans="1:19" ht="15.75">
      <c r="A41" s="88"/>
      <c r="G41" s="783"/>
      <c r="J41" s="783"/>
      <c r="K41" s="783"/>
      <c r="L41" s="783"/>
      <c r="M41" s="783"/>
      <c r="N41" s="783"/>
      <c r="O41" s="783"/>
      <c r="P41" s="783"/>
      <c r="Q41" s="783"/>
      <c r="R41" s="783"/>
      <c r="S41" s="783"/>
    </row>
    <row r="42" spans="1:19" ht="15.75">
      <c r="A42" s="750" t="s">
        <v>364</v>
      </c>
      <c r="B42" s="751"/>
      <c r="C42" s="753" t="s">
        <v>365</v>
      </c>
      <c r="G42" s="783"/>
      <c r="J42" s="783"/>
      <c r="K42" s="783"/>
      <c r="L42" s="783"/>
      <c r="M42" s="783"/>
      <c r="N42" s="783"/>
      <c r="O42" s="783"/>
      <c r="P42" s="783"/>
      <c r="Q42" s="783"/>
      <c r="R42" s="783"/>
      <c r="S42" s="783"/>
    </row>
    <row r="43" spans="1:19">
      <c r="A43" s="640" t="s">
        <v>160</v>
      </c>
      <c r="B43" s="751"/>
      <c r="C43" s="752">
        <f>'1B Tableau financier'!M800</f>
        <v>0</v>
      </c>
      <c r="G43" s="783"/>
      <c r="J43" s="783"/>
      <c r="K43" s="783"/>
      <c r="L43" s="783"/>
      <c r="M43" s="783"/>
      <c r="N43" s="783"/>
      <c r="O43" s="783"/>
      <c r="P43" s="783"/>
      <c r="Q43" s="783"/>
      <c r="R43" s="783"/>
      <c r="S43" s="783"/>
    </row>
    <row r="44" spans="1:19">
      <c r="A44" s="640" t="s">
        <v>161</v>
      </c>
      <c r="B44" s="751"/>
      <c r="C44" s="752">
        <f>'1B Tableau financier'!M801</f>
        <v>0</v>
      </c>
      <c r="G44" s="783"/>
      <c r="J44" s="783"/>
      <c r="K44" s="783"/>
      <c r="L44" s="783"/>
      <c r="M44" s="783"/>
      <c r="N44" s="783"/>
      <c r="O44" s="783"/>
      <c r="P44" s="783"/>
      <c r="Q44" s="783"/>
      <c r="R44" s="783"/>
      <c r="S44" s="783"/>
    </row>
    <row r="45" spans="1:19">
      <c r="A45" s="640" t="s">
        <v>162</v>
      </c>
      <c r="B45" s="751"/>
      <c r="C45" s="752">
        <f>'1B Tableau financier'!M802</f>
        <v>0</v>
      </c>
      <c r="G45" s="783"/>
      <c r="J45" s="783"/>
      <c r="K45" s="783"/>
      <c r="L45" s="783"/>
      <c r="M45" s="783"/>
      <c r="N45" s="783"/>
      <c r="O45" s="783"/>
      <c r="P45" s="783"/>
      <c r="Q45" s="783"/>
      <c r="R45" s="783"/>
      <c r="S45" s="783"/>
    </row>
    <row r="46" spans="1:19">
      <c r="A46" s="640" t="s">
        <v>163</v>
      </c>
      <c r="B46" s="751"/>
      <c r="C46" s="752">
        <f>'1B Tableau financier'!M803</f>
        <v>0</v>
      </c>
      <c r="G46" s="783"/>
      <c r="J46" s="783"/>
      <c r="K46" s="783"/>
      <c r="L46" s="783"/>
      <c r="M46" s="783"/>
      <c r="N46" s="783"/>
      <c r="O46" s="783"/>
      <c r="P46" s="783"/>
      <c r="Q46" s="783"/>
      <c r="R46" s="783"/>
      <c r="S46" s="783"/>
    </row>
    <row r="47" spans="1:19">
      <c r="A47" s="640" t="s">
        <v>164</v>
      </c>
      <c r="B47" s="751"/>
      <c r="C47" s="752">
        <f>'1B Tableau financier'!M804</f>
        <v>0</v>
      </c>
      <c r="G47" s="783"/>
      <c r="J47" s="783"/>
      <c r="K47" s="783"/>
      <c r="L47" s="783"/>
      <c r="M47" s="783"/>
      <c r="N47" s="783"/>
      <c r="O47" s="783"/>
      <c r="P47" s="783"/>
      <c r="Q47" s="783"/>
      <c r="R47" s="783"/>
      <c r="S47" s="783"/>
    </row>
    <row r="48" spans="1:19">
      <c r="A48" s="640" t="s">
        <v>165</v>
      </c>
      <c r="B48" s="751"/>
      <c r="C48" s="752">
        <f>'1B Tableau financier'!M805</f>
        <v>0</v>
      </c>
      <c r="G48" s="783"/>
      <c r="J48" s="783"/>
      <c r="K48" s="783"/>
      <c r="L48" s="783"/>
      <c r="M48" s="783"/>
      <c r="N48" s="783"/>
      <c r="O48" s="783"/>
      <c r="P48" s="783"/>
      <c r="Q48" s="783"/>
      <c r="R48" s="783"/>
      <c r="S48" s="783"/>
    </row>
    <row r="49" spans="1:19">
      <c r="A49" s="640" t="s">
        <v>166</v>
      </c>
      <c r="B49" s="751"/>
      <c r="C49" s="752">
        <f>'1B Tableau financier'!M806</f>
        <v>0</v>
      </c>
      <c r="G49" s="783"/>
      <c r="J49" s="783"/>
      <c r="K49" s="783"/>
      <c r="L49" s="783"/>
      <c r="M49" s="783"/>
      <c r="N49" s="783"/>
      <c r="O49" s="783"/>
      <c r="P49" s="783"/>
      <c r="Q49" s="783"/>
      <c r="R49" s="783"/>
      <c r="S49" s="783"/>
    </row>
    <row r="50" spans="1:19">
      <c r="A50" s="749"/>
      <c r="G50" s="783"/>
      <c r="J50" s="783"/>
      <c r="K50" s="783"/>
      <c r="L50" s="783"/>
      <c r="M50" s="783"/>
      <c r="N50" s="783"/>
      <c r="O50" s="783"/>
      <c r="P50" s="783"/>
      <c r="Q50" s="783"/>
      <c r="R50" s="783"/>
      <c r="S50" s="783"/>
    </row>
    <row r="51" spans="1:19">
      <c r="G51" s="783"/>
      <c r="J51" s="783"/>
      <c r="K51" s="783"/>
      <c r="L51" s="783"/>
      <c r="M51" s="783"/>
      <c r="N51" s="783"/>
      <c r="O51" s="783"/>
      <c r="P51" s="783"/>
      <c r="Q51" s="783"/>
      <c r="R51" s="783"/>
      <c r="S51" s="783"/>
    </row>
  </sheetData>
  <sheetProtection algorithmName="SHA-512" hashValue="QuS3RuP/gCaAUMOwKvj7D92+Ns5hfp8cTwCHxN/PV29vUSg/ZXyzuWL/pz5fQy2csx03Lox4DEP732ATpYgIdQ==" saltValue="B35efBWgdr/nLnKewKExww==" spinCount="100000" sheet="1" objects="1" scenarios="1" formatColumns="0" formatRows="0"/>
  <mergeCells count="17">
    <mergeCell ref="B30:E30"/>
    <mergeCell ref="B18:E18"/>
    <mergeCell ref="B19:E19"/>
    <mergeCell ref="B22:E22"/>
    <mergeCell ref="B23:E23"/>
    <mergeCell ref="B24:E24"/>
    <mergeCell ref="B25:E25"/>
    <mergeCell ref="A1:E1"/>
    <mergeCell ref="A4:E4"/>
    <mergeCell ref="B26:E26"/>
    <mergeCell ref="B27:E27"/>
    <mergeCell ref="B7:E7"/>
    <mergeCell ref="B10:E10"/>
    <mergeCell ref="B15:E15"/>
    <mergeCell ref="B17:E17"/>
    <mergeCell ref="B8:E8"/>
    <mergeCell ref="A2:E2"/>
  </mergeCells>
  <dataValidations disablePrompts="1" count="2">
    <dataValidation type="list" allowBlank="1" showInputMessage="1" showErrorMessage="1" sqref="B18:E18" xr:uid="{AFFDDCAA-2766-4A3A-9163-5158A084CCBA}">
      <formula1>$I$11:$I$20</formula1>
    </dataValidation>
    <dataValidation type="list" allowBlank="1" showInputMessage="1" showErrorMessage="1" sqref="B17:E17" xr:uid="{6B8890FD-805B-451B-B3E8-C2C412D7D0F1}">
      <formula1>$H$11:$H$38</formula1>
    </dataValidation>
  </dataValidations>
  <pageMargins left="0.7" right="0.7" top="0.75" bottom="0.75" header="0.3" footer="0.3"/>
  <pageSetup paperSize="9" orientation="portrait" r:id="rId1"/>
  <headerFooter>
    <oddHeader>&amp;CVersion du 04/11/2024</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FE1E253-8E33-4735-B6D5-15CEBD1C8364}">
          <x14:formula1>
            <xm:f>'1B Tableau financier'!$AX$6:$AX$11</xm:f>
          </x14:formula1>
          <xm:sqref>E9</xm:sqref>
        </x14:dataValidation>
        <x14:dataValidation type="list" allowBlank="1" showInputMessage="1" showErrorMessage="1" xr:uid="{E633336E-70DB-441D-8717-47748549C914}">
          <x14:formula1>
            <xm:f>'1B Tableau financier'!$AY$1:$AY$9</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B2004-F06D-4664-8004-61EBA2E674A9}">
  <dimension ref="A1:AQ54"/>
  <sheetViews>
    <sheetView workbookViewId="0">
      <selection activeCell="C5" sqref="C5"/>
    </sheetView>
  </sheetViews>
  <sheetFormatPr baseColWidth="10" defaultColWidth="11.42578125" defaultRowHeight="15"/>
  <cols>
    <col min="1" max="1" width="117.140625" customWidth="1"/>
    <col min="3" max="3" width="34.5703125" customWidth="1"/>
  </cols>
  <sheetData>
    <row r="1" spans="1:3" ht="31.15" customHeight="1" thickBot="1">
      <c r="A1" s="682" t="s">
        <v>0</v>
      </c>
      <c r="C1" s="684" t="s">
        <v>1</v>
      </c>
    </row>
    <row r="2" spans="1:3" ht="32.25" thickBot="1">
      <c r="A2" s="682" t="s">
        <v>371</v>
      </c>
      <c r="C2" s="683" t="s">
        <v>2</v>
      </c>
    </row>
    <row r="3" spans="1:3">
      <c r="A3" s="147"/>
    </row>
    <row r="4" spans="1:3" ht="18.75">
      <c r="A4" s="680" t="s">
        <v>3</v>
      </c>
    </row>
    <row r="5" spans="1:3" ht="42" customHeight="1">
      <c r="A5" s="679" t="s">
        <v>4</v>
      </c>
    </row>
    <row r="6" spans="1:3">
      <c r="A6" t="s">
        <v>5</v>
      </c>
    </row>
    <row r="9" spans="1:3">
      <c r="A9" s="681" t="s">
        <v>6</v>
      </c>
    </row>
    <row r="11" spans="1:3" ht="21">
      <c r="A11" s="568" t="s">
        <v>7</v>
      </c>
    </row>
    <row r="13" spans="1:3" ht="15.75">
      <c r="A13" s="110" t="s">
        <v>8</v>
      </c>
    </row>
    <row r="14" spans="1:3">
      <c r="A14" s="636" t="s">
        <v>9</v>
      </c>
    </row>
    <row r="15" spans="1:3">
      <c r="A15" s="636" t="s">
        <v>316</v>
      </c>
    </row>
    <row r="16" spans="1:3">
      <c r="A16" s="636" t="s">
        <v>318</v>
      </c>
    </row>
    <row r="17" spans="1:1">
      <c r="A17" s="636" t="s">
        <v>317</v>
      </c>
    </row>
    <row r="18" spans="1:1">
      <c r="A18" s="636" t="s">
        <v>11</v>
      </c>
    </row>
    <row r="19" spans="1:1">
      <c r="A19" s="636" t="s">
        <v>12</v>
      </c>
    </row>
    <row r="21" spans="1:1" ht="15.75">
      <c r="A21" s="114" t="s">
        <v>13</v>
      </c>
    </row>
    <row r="22" spans="1:1">
      <c r="A22" s="645" t="s">
        <v>14</v>
      </c>
    </row>
    <row r="23" spans="1:1">
      <c r="A23" s="636" t="s">
        <v>15</v>
      </c>
    </row>
    <row r="24" spans="1:1">
      <c r="A24" s="636" t="s">
        <v>10</v>
      </c>
    </row>
    <row r="25" spans="1:1">
      <c r="A25" s="645" t="s">
        <v>16</v>
      </c>
    </row>
    <row r="26" spans="1:1">
      <c r="A26" s="636" t="s">
        <v>17</v>
      </c>
    </row>
    <row r="28" spans="1:1" ht="15.75">
      <c r="A28" s="419" t="s">
        <v>18</v>
      </c>
    </row>
    <row r="29" spans="1:1">
      <c r="A29" s="645" t="s">
        <v>19</v>
      </c>
    </row>
    <row r="30" spans="1:1">
      <c r="A30" s="636" t="s">
        <v>20</v>
      </c>
    </row>
    <row r="31" spans="1:1">
      <c r="A31" s="636" t="s">
        <v>17</v>
      </c>
    </row>
    <row r="33" spans="1:1" ht="15.75">
      <c r="A33" s="121" t="s">
        <v>21</v>
      </c>
    </row>
    <row r="34" spans="1:1">
      <c r="A34" s="645" t="s">
        <v>22</v>
      </c>
    </row>
    <row r="35" spans="1:1">
      <c r="A35" s="645" t="s">
        <v>402</v>
      </c>
    </row>
    <row r="36" spans="1:1">
      <c r="A36" s="645" t="s">
        <v>23</v>
      </c>
    </row>
    <row r="37" spans="1:1">
      <c r="A37" s="645" t="s">
        <v>24</v>
      </c>
    </row>
    <row r="40" spans="1:1" ht="15.75">
      <c r="A40" s="460" t="s">
        <v>25</v>
      </c>
    </row>
    <row r="41" spans="1:1">
      <c r="A41" s="645" t="s">
        <v>26</v>
      </c>
    </row>
    <row r="42" spans="1:1">
      <c r="A42" s="645" t="s">
        <v>27</v>
      </c>
    </row>
    <row r="43" spans="1:1">
      <c r="A43" t="s">
        <v>401</v>
      </c>
    </row>
    <row r="45" spans="1:1" ht="15.75">
      <c r="A45" s="171" t="s">
        <v>28</v>
      </c>
    </row>
    <row r="46" spans="1:1">
      <c r="A46" s="636" t="s">
        <v>29</v>
      </c>
    </row>
    <row r="47" spans="1:1" ht="15.75">
      <c r="A47" s="23"/>
    </row>
    <row r="49" spans="1:43" ht="15.75">
      <c r="A49" s="183" t="s">
        <v>30</v>
      </c>
    </row>
    <row r="50" spans="1:43">
      <c r="A50" s="645" t="s">
        <v>31</v>
      </c>
    </row>
    <row r="53" spans="1:43" ht="15.75">
      <c r="A53" s="148" t="s">
        <v>32</v>
      </c>
    </row>
    <row r="54" spans="1:43" ht="60" customHeight="1">
      <c r="A54" s="731" t="s">
        <v>57</v>
      </c>
      <c r="B54" s="731"/>
      <c r="C54" s="731"/>
      <c r="D54" s="731"/>
      <c r="E54" s="731"/>
      <c r="F54" s="731"/>
      <c r="G54" s="731"/>
      <c r="H54" s="731"/>
      <c r="I54" s="731"/>
      <c r="J54" s="731"/>
      <c r="K54" s="731"/>
      <c r="L54" s="731"/>
      <c r="M54" s="731"/>
      <c r="N54" s="731"/>
      <c r="O54" s="731"/>
      <c r="P54" s="731"/>
      <c r="Q54" s="731"/>
      <c r="R54" s="731"/>
      <c r="S54" s="731"/>
      <c r="T54" s="731"/>
      <c r="U54" s="731"/>
      <c r="V54" s="731"/>
      <c r="W54" s="731"/>
      <c r="X54" s="731"/>
      <c r="Y54" s="731"/>
      <c r="Z54" s="731"/>
      <c r="AA54" s="731"/>
      <c r="AB54" s="731"/>
      <c r="AC54" s="731"/>
      <c r="AD54" s="731"/>
      <c r="AE54" s="731"/>
      <c r="AF54" s="731"/>
      <c r="AG54" s="731"/>
      <c r="AH54" s="731"/>
      <c r="AI54" s="731"/>
      <c r="AJ54" s="731"/>
      <c r="AK54" s="731"/>
      <c r="AL54" s="731"/>
      <c r="AM54" s="731"/>
      <c r="AN54" s="731"/>
      <c r="AO54" s="731"/>
      <c r="AP54" s="731"/>
      <c r="AQ54" s="731"/>
    </row>
  </sheetData>
  <sheetProtection algorithmName="SHA-512" hashValue="Sji9el1rSf1hJsNMEuBGUEIAeRrR3vtIZU811o5KB7VOPWbbkG4vRvR9sJtZH5yusdhyrvSSVk0YovKzSuI0SQ==" saltValue="1iupzgv4e74GmlEe1cOreA==" spinCount="100000" sheet="1" objects="1" scenarios="1" formatColumns="0" formatRows="0"/>
  <hyperlinks>
    <hyperlink ref="C2" r:id="rId1" xr:uid="{ECE0EA80-3F7F-48F5-A999-1A8B4AA90FBB}"/>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6A5EF-7061-4D9F-B7F4-529BEFD57EDE}">
  <sheetPr codeName="Feuil2">
    <pageSetUpPr fitToPage="1"/>
  </sheetPr>
  <dimension ref="A1:BB809"/>
  <sheetViews>
    <sheetView zoomScale="90" zoomScaleNormal="90" workbookViewId="0">
      <selection activeCell="AU367" sqref="AU367"/>
    </sheetView>
  </sheetViews>
  <sheetFormatPr baseColWidth="10" defaultColWidth="11.42578125" defaultRowHeight="12.75" outlineLevelCol="1"/>
  <cols>
    <col min="1" max="1" width="6.42578125" style="25" customWidth="1"/>
    <col min="2" max="2" width="13.7109375" style="8" customWidth="1"/>
    <col min="3" max="3" width="18.85546875" style="4" customWidth="1"/>
    <col min="4" max="4" width="11.5703125" style="4" customWidth="1"/>
    <col min="5" max="5" width="12.42578125" style="3" customWidth="1"/>
    <col min="6" max="6" width="13.140625" style="9" customWidth="1"/>
    <col min="7" max="7" width="13.85546875" style="9" customWidth="1"/>
    <col min="8" max="8" width="11.7109375" style="9" customWidth="1"/>
    <col min="9" max="9" width="12.28515625" style="9" customWidth="1"/>
    <col min="10" max="10" width="11.28515625" style="3" customWidth="1"/>
    <col min="11" max="11" width="11" style="14" customWidth="1"/>
    <col min="12" max="12" width="8.85546875" style="14" customWidth="1"/>
    <col min="13" max="13" width="10.7109375" style="14" customWidth="1"/>
    <col min="14" max="14" width="10.85546875" style="17" bestFit="1" customWidth="1"/>
    <col min="15" max="22" width="10.85546875" style="17" hidden="1" customWidth="1" outlineLevel="1"/>
    <col min="23" max="36" width="9.42578125" style="17" hidden="1" customWidth="1" outlineLevel="1"/>
    <col min="37" max="37" width="11.42578125" style="17" customWidth="1" collapsed="1"/>
    <col min="38" max="38" width="11.28515625" style="17" customWidth="1"/>
    <col min="39" max="39" width="9.85546875" style="17" bestFit="1" customWidth="1"/>
    <col min="40" max="40" width="9.5703125" style="17" customWidth="1"/>
    <col min="41" max="41" width="15.42578125" style="34" bestFit="1" customWidth="1"/>
    <col min="42" max="42" width="14.85546875" style="34" bestFit="1" customWidth="1"/>
    <col min="43" max="44" width="13.42578125" style="34" bestFit="1" customWidth="1"/>
    <col min="45" max="45" width="13.28515625" style="34" customWidth="1"/>
    <col min="46" max="46" width="37.28515625" style="4" bestFit="1" customWidth="1"/>
    <col min="47" max="47" width="21.7109375" style="4" customWidth="1"/>
    <col min="48" max="49" width="11.42578125" style="4"/>
    <col min="50" max="50" width="11.42578125" style="823"/>
    <col min="51" max="51" width="11.7109375" style="823" customWidth="1"/>
    <col min="52" max="54" width="11.42578125" style="823"/>
    <col min="55" max="16384" width="11.42578125" style="4"/>
  </cols>
  <sheetData>
    <row r="1" spans="1:54" s="10" customFormat="1" ht="15.75">
      <c r="G1" s="23" t="s">
        <v>33</v>
      </c>
      <c r="H1" s="23"/>
      <c r="I1" s="23"/>
      <c r="J1" s="18"/>
      <c r="K1" s="754" t="str">
        <f>FICHE!B7</f>
        <v>Nom</v>
      </c>
      <c r="L1" s="96"/>
      <c r="M1" s="96"/>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P1" s="79"/>
      <c r="AQ1" s="79"/>
      <c r="AR1" s="29"/>
      <c r="AS1" s="29"/>
      <c r="AT1" s="30"/>
      <c r="AU1" s="30"/>
      <c r="AX1" s="825"/>
      <c r="AY1" s="826" t="s">
        <v>288</v>
      </c>
      <c r="AZ1" s="825"/>
      <c r="BA1" s="825"/>
      <c r="BB1" s="825"/>
    </row>
    <row r="2" spans="1:54" s="10" customFormat="1" ht="15.75">
      <c r="C2"/>
      <c r="G2" s="23" t="s">
        <v>377</v>
      </c>
      <c r="H2" s="23"/>
      <c r="I2" s="23"/>
      <c r="J2" s="18"/>
      <c r="K2" s="769" t="str">
        <f>FICHE!C9</f>
        <v>Autre</v>
      </c>
      <c r="L2" s="770"/>
      <c r="M2" s="791" t="s">
        <v>400</v>
      </c>
      <c r="N2" s="790">
        <f>FICHE!E9</f>
        <v>0</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P2" s="79"/>
      <c r="AQ2" s="79"/>
      <c r="AR2" s="29"/>
      <c r="AS2" s="29"/>
      <c r="AT2" s="30"/>
      <c r="AU2" s="30"/>
      <c r="AX2" s="825"/>
      <c r="AY2" s="826" t="s">
        <v>378</v>
      </c>
      <c r="AZ2" s="825"/>
      <c r="BA2" s="825"/>
      <c r="BB2" s="825"/>
    </row>
    <row r="3" spans="1:54" s="10" customFormat="1" ht="15.75">
      <c r="G3" s="23" t="s">
        <v>35</v>
      </c>
      <c r="H3" s="23"/>
      <c r="I3" s="23"/>
      <c r="J3" s="18"/>
      <c r="K3" s="920" t="str">
        <f>FICHE!B8</f>
        <v>BE0</v>
      </c>
      <c r="L3" s="920"/>
      <c r="M3" s="770"/>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P3" s="79"/>
      <c r="AQ3" s="933" t="s">
        <v>36</v>
      </c>
      <c r="AR3" s="934"/>
      <c r="AS3" s="935"/>
      <c r="AT3" s="15"/>
      <c r="AU3" s="15"/>
      <c r="AX3" s="825"/>
      <c r="AY3" s="826" t="s">
        <v>37</v>
      </c>
      <c r="AZ3" s="825"/>
      <c r="BA3" s="825"/>
      <c r="BB3" s="825"/>
    </row>
    <row r="4" spans="1:54" s="10" customFormat="1" ht="34.5" customHeight="1">
      <c r="C4" s="993" t="s">
        <v>38</v>
      </c>
      <c r="D4" s="993"/>
      <c r="E4" s="993"/>
      <c r="F4" s="993"/>
      <c r="G4" s="235" t="s">
        <v>39</v>
      </c>
      <c r="H4" s="235"/>
      <c r="I4" s="235"/>
      <c r="J4" s="236"/>
      <c r="K4" s="756" t="str">
        <f>FICHE!B10</f>
        <v>Reprendre référence complète de l'arrêté de subvention [Exemple: XX/nnnnnn/n°BCE/Dénomination opérateur/Intitulé du projet]</v>
      </c>
      <c r="L4" s="756"/>
      <c r="M4" s="756"/>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18"/>
      <c r="AP4" s="32"/>
      <c r="AQ4" s="534" t="s">
        <v>40</v>
      </c>
      <c r="AR4" s="535"/>
      <c r="AS4" s="536"/>
      <c r="AT4" s="15"/>
      <c r="AU4" s="15"/>
      <c r="AX4" s="825"/>
      <c r="AY4" s="826" t="s">
        <v>379</v>
      </c>
      <c r="AZ4" s="825"/>
      <c r="BA4" s="825"/>
      <c r="BB4" s="825"/>
    </row>
    <row r="5" spans="1:54" s="10" customFormat="1" ht="15.75">
      <c r="F5" s="23"/>
      <c r="G5" s="23" t="s">
        <v>42</v>
      </c>
      <c r="H5" s="23"/>
      <c r="I5" s="23"/>
      <c r="J5" s="44" t="s">
        <v>43</v>
      </c>
      <c r="K5" s="755">
        <f>FICHE!C31</f>
        <v>45292</v>
      </c>
      <c r="L5" s="771" t="s">
        <v>44</v>
      </c>
      <c r="M5" s="755">
        <f>FICHE!E31</f>
        <v>45657</v>
      </c>
      <c r="O5" s="44"/>
      <c r="P5" s="44"/>
      <c r="Q5" s="44"/>
      <c r="R5" s="44"/>
      <c r="S5" s="44"/>
      <c r="T5" s="44"/>
      <c r="U5" s="44"/>
      <c r="V5" s="44"/>
      <c r="W5" s="44"/>
      <c r="X5" s="44"/>
      <c r="Y5" s="44"/>
      <c r="Z5" s="44"/>
      <c r="AA5" s="44"/>
      <c r="AB5" s="44"/>
      <c r="AC5" s="44"/>
      <c r="AD5" s="44"/>
      <c r="AE5" s="44"/>
      <c r="AF5" s="44"/>
      <c r="AG5" s="44"/>
      <c r="AH5" s="44"/>
      <c r="AI5" s="44"/>
      <c r="AJ5" s="44"/>
      <c r="AK5" s="497"/>
      <c r="AL5" s="11"/>
      <c r="AM5" s="11"/>
      <c r="AN5" s="11"/>
      <c r="AO5" s="18"/>
      <c r="AP5" s="32"/>
      <c r="AQ5" s="942" t="s">
        <v>45</v>
      </c>
      <c r="AR5" s="943"/>
      <c r="AS5" s="944"/>
      <c r="AT5" s="15"/>
      <c r="AU5" s="15"/>
      <c r="AX5" s="825"/>
      <c r="AY5" s="826" t="s">
        <v>41</v>
      </c>
      <c r="AZ5" s="825"/>
      <c r="BA5" s="825"/>
      <c r="BB5" s="825"/>
    </row>
    <row r="6" spans="1:54" s="10" customFormat="1" ht="15.75">
      <c r="F6" s="23"/>
      <c r="J6" s="18"/>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8"/>
      <c r="AP6" s="32"/>
      <c r="AQ6" s="942" t="s">
        <v>47</v>
      </c>
      <c r="AR6" s="943"/>
      <c r="AS6" s="944"/>
      <c r="AT6" s="15"/>
      <c r="AU6" s="15"/>
      <c r="AX6" s="827">
        <v>1</v>
      </c>
      <c r="AY6" s="826" t="s">
        <v>46</v>
      </c>
      <c r="AZ6" s="825"/>
      <c r="BA6" s="825"/>
      <c r="BB6" s="825"/>
    </row>
    <row r="7" spans="1:54" s="10" customFormat="1" ht="15.75">
      <c r="B7" s="147"/>
      <c r="F7" s="23"/>
      <c r="J7" s="18"/>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8"/>
      <c r="AP7" s="32"/>
      <c r="AQ7" s="942" t="s">
        <v>49</v>
      </c>
      <c r="AR7" s="943"/>
      <c r="AS7" s="944"/>
      <c r="AT7" s="15"/>
      <c r="AU7" s="15"/>
      <c r="AX7" s="827">
        <v>0.9</v>
      </c>
      <c r="AY7" s="826" t="s">
        <v>34</v>
      </c>
      <c r="AZ7" s="825"/>
      <c r="BA7" s="825"/>
      <c r="BB7" s="825"/>
    </row>
    <row r="8" spans="1:54" s="10" customFormat="1" ht="15.75">
      <c r="B8" s="147" t="s">
        <v>48</v>
      </c>
      <c r="C8" s="147"/>
      <c r="D8" s="732"/>
      <c r="E8" s="733"/>
      <c r="F8" s="734"/>
      <c r="J8" s="18"/>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8"/>
      <c r="AP8" s="32"/>
      <c r="AQ8" s="942" t="s">
        <v>52</v>
      </c>
      <c r="AR8" s="943"/>
      <c r="AS8" s="944"/>
      <c r="AT8" s="15"/>
      <c r="AU8" s="15"/>
      <c r="AX8" s="827">
        <v>0.8</v>
      </c>
      <c r="AY8" s="826" t="s">
        <v>380</v>
      </c>
      <c r="AZ8" s="825"/>
      <c r="BA8" s="825"/>
      <c r="BB8" s="825"/>
    </row>
    <row r="9" spans="1:54" s="246" customFormat="1" ht="16.5" thickBot="1">
      <c r="A9" s="1007"/>
      <c r="B9" s="106"/>
      <c r="C9" s="106"/>
      <c r="F9" s="19"/>
      <c r="G9" s="19"/>
      <c r="H9" s="19"/>
      <c r="I9" s="19"/>
      <c r="J9" s="1"/>
      <c r="K9" s="20"/>
      <c r="L9" s="20"/>
      <c r="M9" s="20"/>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33"/>
      <c r="AP9" s="33"/>
      <c r="AQ9" s="942" t="s">
        <v>53</v>
      </c>
      <c r="AR9" s="943"/>
      <c r="AS9" s="944"/>
      <c r="AX9" s="828">
        <v>0.75</v>
      </c>
      <c r="AY9" s="826" t="s">
        <v>381</v>
      </c>
      <c r="AZ9" s="829"/>
      <c r="BA9" s="829"/>
      <c r="BB9" s="829"/>
    </row>
    <row r="10" spans="1:54" s="246" customFormat="1" ht="15" customHeight="1">
      <c r="A10" s="1007"/>
      <c r="B10" s="735" t="s">
        <v>50</v>
      </c>
      <c r="C10" s="80"/>
      <c r="E10" s="924" t="s">
        <v>51</v>
      </c>
      <c r="F10" s="925"/>
      <c r="G10" s="925"/>
      <c r="H10" s="925"/>
      <c r="I10" s="925"/>
      <c r="J10" s="926"/>
      <c r="K10" s="20"/>
      <c r="L10" s="20"/>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33"/>
      <c r="AP10" s="33"/>
      <c r="AQ10" s="942" t="s">
        <v>54</v>
      </c>
      <c r="AR10" s="943"/>
      <c r="AS10" s="944"/>
      <c r="AX10" s="828">
        <v>0.6</v>
      </c>
      <c r="AY10" s="825"/>
      <c r="AZ10" s="829"/>
      <c r="BA10" s="829"/>
      <c r="BB10" s="829"/>
    </row>
    <row r="11" spans="1:54" s="246" customFormat="1" ht="16.5" thickBot="1">
      <c r="A11" s="1007"/>
      <c r="B11" s="80"/>
      <c r="E11" s="927"/>
      <c r="F11" s="928"/>
      <c r="G11" s="928"/>
      <c r="H11" s="928"/>
      <c r="I11" s="928"/>
      <c r="J11" s="929"/>
      <c r="K11" s="20"/>
      <c r="L11" s="20"/>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33"/>
      <c r="AP11" s="33"/>
      <c r="AQ11" s="942" t="s">
        <v>55</v>
      </c>
      <c r="AR11" s="943"/>
      <c r="AS11" s="944"/>
      <c r="AX11" s="828">
        <v>0.5</v>
      </c>
      <c r="AY11" s="825"/>
      <c r="AZ11" s="829"/>
      <c r="BA11" s="829"/>
      <c r="BB11" s="829"/>
    </row>
    <row r="12" spans="1:54" s="246" customFormat="1">
      <c r="A12" s="1007"/>
      <c r="E12" s="1"/>
      <c r="F12" s="19"/>
      <c r="G12" s="19"/>
      <c r="H12" s="19"/>
      <c r="I12" s="19"/>
      <c r="J12" s="1"/>
      <c r="K12" s="20"/>
      <c r="L12" s="20"/>
      <c r="M12" s="20"/>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33"/>
      <c r="AP12" s="33"/>
      <c r="AQ12" s="1013" t="s">
        <v>56</v>
      </c>
      <c r="AR12" s="1014"/>
      <c r="AS12" s="1015"/>
      <c r="AX12" s="829"/>
      <c r="AY12" s="829"/>
      <c r="AZ12" s="829"/>
      <c r="BA12" s="829"/>
      <c r="BB12" s="829"/>
    </row>
    <row r="13" spans="1:54" ht="13.9" customHeight="1">
      <c r="A13" s="1007"/>
      <c r="B13" s="930" t="s">
        <v>370</v>
      </c>
      <c r="C13" s="930"/>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Q13" s="711"/>
      <c r="AR13" s="711"/>
      <c r="AS13" s="711"/>
      <c r="AY13" s="829"/>
    </row>
    <row r="14" spans="1:54" ht="13.9" customHeight="1">
      <c r="A14" s="1007"/>
      <c r="B14" s="930"/>
      <c r="C14" s="930"/>
      <c r="D14" s="93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498"/>
      <c r="AM14" s="498"/>
      <c r="AN14" s="498"/>
      <c r="AO14" s="498"/>
      <c r="AP14" s="498"/>
      <c r="AQ14" s="498"/>
      <c r="AR14" s="498"/>
      <c r="AS14" s="498"/>
      <c r="AT14" s="498"/>
      <c r="AU14" s="588"/>
      <c r="AY14" s="829"/>
    </row>
    <row r="15" spans="1:54">
      <c r="A15" s="1007"/>
      <c r="B15" s="1002"/>
      <c r="C15" s="1002"/>
      <c r="D15" s="1002"/>
      <c r="E15" s="1002"/>
      <c r="F15" s="1002"/>
      <c r="G15" s="1002"/>
      <c r="H15" s="1002"/>
      <c r="I15" s="1002"/>
      <c r="J15" s="1002"/>
      <c r="K15" s="1002"/>
      <c r="L15" s="1002"/>
      <c r="M15" s="1002"/>
      <c r="N15" s="1002"/>
      <c r="O15" s="1002"/>
      <c r="P15" s="1002"/>
      <c r="Q15" s="1002"/>
      <c r="R15" s="1002"/>
      <c r="S15" s="1002"/>
      <c r="T15" s="1002"/>
      <c r="U15" s="1002"/>
      <c r="V15" s="1002"/>
      <c r="W15" s="1002"/>
      <c r="X15" s="1002"/>
      <c r="Y15" s="1002"/>
      <c r="Z15" s="1002"/>
      <c r="AA15" s="1002"/>
      <c r="AB15" s="1002"/>
      <c r="AC15" s="1002"/>
      <c r="AD15" s="1002"/>
      <c r="AE15" s="1002"/>
      <c r="AF15" s="1002"/>
      <c r="AG15" s="1002"/>
      <c r="AH15" s="1002"/>
      <c r="AI15" s="1002"/>
      <c r="AJ15" s="1002"/>
      <c r="AK15" s="1002"/>
      <c r="AL15" s="1002"/>
      <c r="AM15" s="1002"/>
      <c r="AN15" s="1002"/>
      <c r="AO15" s="1002"/>
      <c r="AP15" s="1002"/>
      <c r="AQ15" s="1002"/>
      <c r="AR15" s="1002"/>
      <c r="AS15" s="1002"/>
      <c r="AT15" s="1002"/>
      <c r="AU15" s="587"/>
      <c r="AY15" s="829"/>
    </row>
    <row r="16" spans="1:54">
      <c r="A16" s="1007"/>
      <c r="B16" s="4"/>
      <c r="C16" s="107"/>
    </row>
    <row r="17" spans="1:54">
      <c r="A17" s="1007"/>
      <c r="B17" s="83" t="s">
        <v>58</v>
      </c>
    </row>
    <row r="18" spans="1:54">
      <c r="A18" s="246"/>
      <c r="B18" s="81"/>
    </row>
    <row r="19" spans="1:54" s="12" customFormat="1" ht="15.75">
      <c r="A19" s="110" t="s">
        <v>8</v>
      </c>
      <c r="B19" s="111"/>
      <c r="C19" s="112"/>
      <c r="D19" s="138"/>
      <c r="E19" s="113"/>
      <c r="F19" s="134"/>
      <c r="G19" s="134"/>
      <c r="H19" s="134"/>
      <c r="I19" s="134"/>
      <c r="J19" s="113"/>
      <c r="K19" s="135"/>
      <c r="L19" s="135"/>
      <c r="M19" s="135"/>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7"/>
      <c r="AP19" s="137"/>
      <c r="AQ19" s="137"/>
      <c r="AR19" s="137"/>
      <c r="AS19" s="137"/>
      <c r="AT19" s="112"/>
      <c r="AU19" s="112"/>
      <c r="AX19" s="826"/>
      <c r="AY19" s="823"/>
      <c r="AZ19" s="826"/>
      <c r="BA19" s="826"/>
      <c r="BB19" s="826"/>
    </row>
    <row r="20" spans="1:54" s="5" customFormat="1" ht="13.5" thickBot="1">
      <c r="A20" s="24"/>
      <c r="B20" s="6"/>
      <c r="E20" s="2"/>
      <c r="F20" s="7"/>
      <c r="G20" s="7"/>
      <c r="H20" s="7"/>
      <c r="I20" s="7"/>
      <c r="J20" s="2"/>
      <c r="K20" s="13"/>
      <c r="L20" s="13"/>
      <c r="M20" s="13"/>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36"/>
      <c r="AP20" s="36"/>
      <c r="AQ20" s="36"/>
      <c r="AR20" s="36"/>
      <c r="AS20" s="36"/>
      <c r="AX20" s="830"/>
      <c r="AY20" s="823"/>
      <c r="AZ20" s="830"/>
      <c r="BA20" s="830"/>
      <c r="BB20" s="830"/>
    </row>
    <row r="21" spans="1:54" s="1" customFormat="1" ht="24.75" customHeight="1">
      <c r="A21" s="1031" t="s">
        <v>59</v>
      </c>
      <c r="B21" s="1016" t="s">
        <v>60</v>
      </c>
      <c r="C21" s="996" t="s">
        <v>61</v>
      </c>
      <c r="D21" s="1005" t="s">
        <v>62</v>
      </c>
      <c r="E21" s="996" t="s">
        <v>63</v>
      </c>
      <c r="F21" s="998" t="s">
        <v>64</v>
      </c>
      <c r="G21" s="996" t="s">
        <v>65</v>
      </c>
      <c r="H21" s="996"/>
      <c r="I21" s="996"/>
      <c r="J21" s="996"/>
      <c r="K21" s="994" t="s">
        <v>66</v>
      </c>
      <c r="L21" s="1027" t="s">
        <v>67</v>
      </c>
      <c r="M21" s="1022"/>
      <c r="N21" s="1028"/>
      <c r="O21" s="1022" t="s">
        <v>68</v>
      </c>
      <c r="P21" s="1022"/>
      <c r="Q21" s="1022"/>
      <c r="R21" s="1022"/>
      <c r="S21" s="1022"/>
      <c r="T21" s="1022"/>
      <c r="U21" s="1022"/>
      <c r="V21" s="1022"/>
      <c r="W21" s="1022"/>
      <c r="X21" s="1022"/>
      <c r="Y21" s="1022"/>
      <c r="Z21" s="1022"/>
      <c r="AA21" s="1022"/>
      <c r="AB21" s="1022"/>
      <c r="AC21" s="1022"/>
      <c r="AD21" s="1022"/>
      <c r="AE21" s="1022"/>
      <c r="AF21" s="1022"/>
      <c r="AG21" s="1022"/>
      <c r="AH21" s="1022"/>
      <c r="AI21" s="1022"/>
      <c r="AJ21" s="1023"/>
      <c r="AK21" s="70" t="s">
        <v>68</v>
      </c>
      <c r="AL21" s="70" t="s">
        <v>68</v>
      </c>
      <c r="AM21" s="1115" t="s">
        <v>69</v>
      </c>
      <c r="AN21" s="1116"/>
      <c r="AO21" s="1117"/>
      <c r="AP21" s="1010" t="s">
        <v>70</v>
      </c>
      <c r="AQ21" s="1011"/>
      <c r="AR21" s="1011"/>
      <c r="AS21" s="1011"/>
      <c r="AT21" s="1012"/>
      <c r="AU21" s="1105" t="s">
        <v>71</v>
      </c>
      <c r="AX21" s="831"/>
      <c r="AY21" s="823"/>
      <c r="AZ21" s="831"/>
      <c r="BA21" s="831"/>
      <c r="BB21" s="831"/>
    </row>
    <row r="22" spans="1:54" s="1" customFormat="1" ht="42.6" customHeight="1" thickBot="1">
      <c r="A22" s="1032"/>
      <c r="B22" s="1017"/>
      <c r="C22" s="997"/>
      <c r="D22" s="1006"/>
      <c r="E22" s="997"/>
      <c r="F22" s="999"/>
      <c r="G22" s="247" t="s">
        <v>72</v>
      </c>
      <c r="H22" s="914" t="s">
        <v>73</v>
      </c>
      <c r="I22" s="915"/>
      <c r="J22" s="916"/>
      <c r="K22" s="995"/>
      <c r="L22" s="71" t="s">
        <v>74</v>
      </c>
      <c r="M22" s="71" t="s">
        <v>75</v>
      </c>
      <c r="N22" s="227" t="s">
        <v>76</v>
      </c>
      <c r="O22" s="226" t="s">
        <v>77</v>
      </c>
      <c r="P22" s="71" t="s">
        <v>78</v>
      </c>
      <c r="Q22" s="71" t="s">
        <v>79</v>
      </c>
      <c r="R22" s="71" t="s">
        <v>80</v>
      </c>
      <c r="S22" s="71" t="s">
        <v>81</v>
      </c>
      <c r="T22" s="71" t="s">
        <v>82</v>
      </c>
      <c r="U22" s="71" t="s">
        <v>83</v>
      </c>
      <c r="V22" s="71" t="s">
        <v>84</v>
      </c>
      <c r="W22" s="71" t="s">
        <v>85</v>
      </c>
      <c r="X22" s="71" t="s">
        <v>86</v>
      </c>
      <c r="Y22" s="71" t="s">
        <v>87</v>
      </c>
      <c r="Z22" s="71" t="s">
        <v>88</v>
      </c>
      <c r="AA22" s="71" t="s">
        <v>89</v>
      </c>
      <c r="AB22" s="71" t="s">
        <v>90</v>
      </c>
      <c r="AC22" s="71" t="s">
        <v>91</v>
      </c>
      <c r="AD22" s="71" t="s">
        <v>92</v>
      </c>
      <c r="AE22" s="71" t="s">
        <v>93</v>
      </c>
      <c r="AF22" s="71" t="s">
        <v>94</v>
      </c>
      <c r="AG22" s="71" t="s">
        <v>95</v>
      </c>
      <c r="AH22" s="71" t="s">
        <v>96</v>
      </c>
      <c r="AI22" s="71" t="s">
        <v>97</v>
      </c>
      <c r="AJ22" s="71" t="s">
        <v>98</v>
      </c>
      <c r="AK22" s="71" t="s">
        <v>99</v>
      </c>
      <c r="AL22" s="71" t="s">
        <v>100</v>
      </c>
      <c r="AM22" s="692" t="s">
        <v>74</v>
      </c>
      <c r="AN22" s="692" t="s">
        <v>75</v>
      </c>
      <c r="AO22" s="71" t="s">
        <v>76</v>
      </c>
      <c r="AP22" s="221" t="s">
        <v>101</v>
      </c>
      <c r="AQ22" s="615" t="s">
        <v>102</v>
      </c>
      <c r="AR22" s="604" t="s">
        <v>103</v>
      </c>
      <c r="AS22" s="194" t="s">
        <v>104</v>
      </c>
      <c r="AT22" s="125" t="s">
        <v>73</v>
      </c>
      <c r="AU22" s="1106"/>
      <c r="AX22" s="831"/>
      <c r="AY22" s="826"/>
      <c r="AZ22" s="831"/>
      <c r="BA22" s="831"/>
      <c r="BB22" s="831"/>
    </row>
    <row r="23" spans="1:54" ht="15">
      <c r="A23" s="311"/>
      <c r="B23" s="345"/>
      <c r="C23" s="586" t="str">
        <f>IF('1C TSsalarié1'!C$11&lt;&gt;"",'1C TSsalarié1'!$B$8,"")</f>
        <v/>
      </c>
      <c r="D23" s="719" t="str">
        <f>IF(E23="","",DATEDIF('1C TSsalarié1'!$B$10,E23,"y"))</f>
        <v/>
      </c>
      <c r="E23" s="94" t="str">
        <f>IF(AND('1C TSsalarié1'!C$11&lt;&gt;"",C24='1C TSsalarié1'!$B$8),'1C TSsalarié1'!$C$16,"")</f>
        <v/>
      </c>
      <c r="F23" s="318"/>
      <c r="G23" s="319"/>
      <c r="H23" s="917"/>
      <c r="I23" s="918"/>
      <c r="J23" s="919"/>
      <c r="K23" s="779">
        <f>FICHE!C12</f>
        <v>0</v>
      </c>
      <c r="L23" s="647">
        <f>IF(AND($K$2="Pôle",C23='1C TSsalarié1'!$B$8),'1C TSsalarié1'!C$17+'1C TSsalarié1'!C$18+'1C TSsalarié1'!C$19+'1C TSsalarié1'!C$20+'1C TSsalarié1'!C$24,'1C TSsalarié1'!C$17+'1C TSsalarié1'!C$18+'1C TSsalarié1'!C$19+'1C TSsalarié1'!C$20+'1C TSsalarié1'!C$21+'1C TSsalarié1'!C$22+'1C TSsalarié1'!C$23+'1C TSsalarié1'!C$24)</f>
        <v>0</v>
      </c>
      <c r="M23" s="304">
        <f>IF(AND($K$2="Pôle",C23='1C TSsalarié1'!$B$8),'1C TSsalarié1'!C$21+'1C TSsalarié1'!C$22+'1C TSsalarié1'!C$23,0)</f>
        <v>0</v>
      </c>
      <c r="N23" s="305">
        <f>L23+M23</f>
        <v>0</v>
      </c>
      <c r="O23" s="296">
        <f>IF($C23='1C TSsalarié1'!$B$8,'1C TSsalarié1'!C$31)</f>
        <v>0</v>
      </c>
      <c r="P23" s="72">
        <f>IF($C23='1C TSsalarié1'!$B$8,'1C TSsalarié1'!$C$32)</f>
        <v>0</v>
      </c>
      <c r="Q23" s="72">
        <f>IF($C23='1C TSsalarié1'!$B$8,'1C TSsalarié1'!$C$33)</f>
        <v>0</v>
      </c>
      <c r="R23" s="72">
        <f>IF($C23='1C TSsalarié1'!$B$8,'1C TSsalarié1'!$C$34)</f>
        <v>0</v>
      </c>
      <c r="S23" s="72">
        <f>IF($C23='1C TSsalarié1'!$B$8,'1C TSsalarié1'!$C$35)</f>
        <v>0</v>
      </c>
      <c r="T23" s="72">
        <f>IF($C23='1C TSsalarié1'!$B$8,'1C TSsalarié1'!$C$36)</f>
        <v>0</v>
      </c>
      <c r="U23" s="72">
        <f>IF($C23='1C TSsalarié1'!$B$8,'1C TSsalarié1'!$C$37)</f>
        <v>0</v>
      </c>
      <c r="V23" s="72">
        <f>IF($C23='1C TSsalarié1'!$B$8,'1C TSsalarié1'!$C$38)</f>
        <v>0</v>
      </c>
      <c r="W23" s="72">
        <f>IF($C23='1C TSsalarié1'!$B$8,'1C TSsalarié1'!$C$39)</f>
        <v>0</v>
      </c>
      <c r="X23" s="72">
        <f>IF($C23='1C TSsalarié1'!$B$8,'1C TSsalarié1'!$C$40)</f>
        <v>0</v>
      </c>
      <c r="Y23" s="72">
        <f>IF($C23='1C TSsalarié1'!$B$8,'1C TSsalarié1'!$C$41)</f>
        <v>0</v>
      </c>
      <c r="Z23" s="72">
        <f>IF($C23='1C TSsalarié1'!$B$8,'1C TSsalarié1'!$C$42)</f>
        <v>0</v>
      </c>
      <c r="AA23" s="72">
        <f>IF($C23='1C TSsalarié1'!$B$8,'1C TSsalarié1'!$C$43)</f>
        <v>0</v>
      </c>
      <c r="AB23" s="72">
        <f>IF($C23='1C TSsalarié1'!$B$8,'1C TSsalarié1'!$C$44)</f>
        <v>0</v>
      </c>
      <c r="AC23" s="72">
        <f>IF($C23='1C TSsalarié1'!$B$8,'1C TSsalarié1'!$C$45)</f>
        <v>0</v>
      </c>
      <c r="AD23" s="72">
        <f>IF($C23='1C TSsalarié1'!$B$8,'1C TSsalarié1'!$C$46)</f>
        <v>0</v>
      </c>
      <c r="AE23" s="72">
        <f>IF($C23='1C TSsalarié1'!$B$8,'1C TSsalarié1'!$C$47)</f>
        <v>0</v>
      </c>
      <c r="AF23" s="72">
        <f>IF($C23='1C TSsalarié1'!$B$8,'1C TSsalarié1'!$C$48)</f>
        <v>0</v>
      </c>
      <c r="AG23" s="72">
        <f>IF($C23='1C TSsalarié1'!$B$8,'1C TSsalarié1'!$C$49)</f>
        <v>0</v>
      </c>
      <c r="AH23" s="72">
        <f>IF($C23='1C TSsalarié1'!$B$8,'1C TSsalarié1'!$C$50)</f>
        <v>0</v>
      </c>
      <c r="AI23" s="72">
        <f>IF($C23='1C TSsalarié1'!$B$8,'1C TSsalarié1'!$C$51)</f>
        <v>0</v>
      </c>
      <c r="AJ23" s="72">
        <f>IF($C23='1C TSsalarié1'!$B$8,'1C TSsalarié1'!$C$52)</f>
        <v>0</v>
      </c>
      <c r="AK23" s="72">
        <f>'1C TSsalarié1'!C$53</f>
        <v>0</v>
      </c>
      <c r="AL23" s="72">
        <f t="shared" ref="AL23:AL34" si="0">N23+AK23</f>
        <v>0</v>
      </c>
      <c r="AM23" s="303">
        <f t="shared" ref="AM23:AM54" si="1">IF(L23=0,0,($F23-$G23)*$K23*L23)</f>
        <v>0</v>
      </c>
      <c r="AN23" s="693">
        <f t="shared" ref="AN23:AN54" si="2">IF(M23=0,0,($F23-$G23)*$K23*M23*50%)</f>
        <v>0</v>
      </c>
      <c r="AO23" s="300">
        <f>AM23+AN23</f>
        <v>0</v>
      </c>
      <c r="AP23" s="601">
        <f>IF(L23=0,0,AM23-AR23)</f>
        <v>0</v>
      </c>
      <c r="AQ23" s="610">
        <f t="shared" ref="AQ23:AQ34" si="3">IF(M23=0,0,AN23-AS23)</f>
        <v>0</v>
      </c>
      <c r="AR23" s="613"/>
      <c r="AS23" s="103"/>
      <c r="AT23" s="26"/>
      <c r="AU23" s="618"/>
      <c r="AY23" s="830"/>
    </row>
    <row r="24" spans="1:54">
      <c r="A24" s="316"/>
      <c r="B24" s="346"/>
      <c r="C24" s="22" t="str">
        <f>IF('1C TSsalarié1'!D$11&lt;&gt;"",'1C TSsalarié1'!$B$8,"")</f>
        <v/>
      </c>
      <c r="D24" s="714" t="str">
        <f>IF(E24="","",DATEDIF('1C TSsalarié1'!$B$10,E24,"y"))</f>
        <v/>
      </c>
      <c r="E24" s="95" t="str">
        <f>IF(AND('1C TSsalarié1'!D$11&lt;&gt;"",C24='1C TSsalarié1'!$B$8),'1C TSsalarié1'!$D$16,"")</f>
        <v/>
      </c>
      <c r="F24" s="320"/>
      <c r="G24" s="321"/>
      <c r="H24" s="901"/>
      <c r="I24" s="902"/>
      <c r="J24" s="903"/>
      <c r="K24" s="685">
        <f t="shared" ref="K24:K55" si="4">IF(F24&lt;&gt;0,$K$23,0)</f>
        <v>0</v>
      </c>
      <c r="L24" s="306">
        <f>IF(AND($K$2="Pôle",C24='1C TSsalarié1'!$B$8),'1C TSsalarié1'!D$17+'1C TSsalarié1'!D$18+'1C TSsalarié1'!D$19+'1C TSsalarié1'!D$20+'1C TSsalarié1'!D$24,'1C TSsalarié1'!D$17+'1C TSsalarié1'!D$18+'1C TSsalarié1'!D$19+'1C TSsalarié1'!D$20+'1C TSsalarié1'!D$21+'1C TSsalarié1'!D$22+'1C TSsalarié1'!D$23+'1C TSsalarié1'!D$24)</f>
        <v>0</v>
      </c>
      <c r="M24" s="306">
        <f>IF(AND($K$2="Pôle",C24='1C TSsalarié1'!$B$8),'1C TSsalarié1'!D$21+'1C TSsalarié1'!D$22+'1C TSsalarié1'!D$23,0)</f>
        <v>0</v>
      </c>
      <c r="N24" s="307">
        <f>L24+M24</f>
        <v>0</v>
      </c>
      <c r="O24" s="297">
        <f>IF($C24='1C TSsalarié1'!$B$8,'1C TSsalarié1'!D$31)</f>
        <v>0</v>
      </c>
      <c r="P24" s="73">
        <f>IF($C24='1C TSsalarié1'!$B$8,'1C TSsalarié1'!$D$32)</f>
        <v>0</v>
      </c>
      <c r="Q24" s="73">
        <f>IF($C24='1C TSsalarié1'!$B$8,'1C TSsalarié1'!$D$33)</f>
        <v>0</v>
      </c>
      <c r="R24" s="73">
        <f>IF($C24='1C TSsalarié1'!$B$8,'1C TSsalarié1'!$D$34)</f>
        <v>0</v>
      </c>
      <c r="S24" s="73">
        <f>IF($C24='1C TSsalarié1'!$B$8,'1C TSsalarié1'!$D$35)</f>
        <v>0</v>
      </c>
      <c r="T24" s="73">
        <f>IF($C24='1C TSsalarié1'!$B$8,'1C TSsalarié1'!$D$36)</f>
        <v>0</v>
      </c>
      <c r="U24" s="73">
        <f>IF($C24='1C TSsalarié1'!$B$8,'1C TSsalarié1'!$D$37)</f>
        <v>0</v>
      </c>
      <c r="V24" s="73">
        <f>IF($C24='1C TSsalarié1'!$B$8,'1C TSsalarié1'!$D$38)</f>
        <v>0</v>
      </c>
      <c r="W24" s="73">
        <f>IF($C24='1C TSsalarié1'!$B$8,'1C TSsalarié1'!$D$39)</f>
        <v>0</v>
      </c>
      <c r="X24" s="73">
        <f>IF($C24='1C TSsalarié1'!$B$8,'1C TSsalarié1'!$D$40)</f>
        <v>0</v>
      </c>
      <c r="Y24" s="73">
        <f>IF($C24='1C TSsalarié1'!$B$8,'1C TSsalarié1'!$D$41)</f>
        <v>0</v>
      </c>
      <c r="Z24" s="73">
        <f>IF($C24='1C TSsalarié1'!$B$8,'1C TSsalarié1'!$D$42)</f>
        <v>0</v>
      </c>
      <c r="AA24" s="73">
        <f>IF($C24='1C TSsalarié1'!$B$8,'1C TSsalarié1'!$D$43)</f>
        <v>0</v>
      </c>
      <c r="AB24" s="73">
        <f>IF($C24='1C TSsalarié1'!$B$8,'1C TSsalarié1'!$D$44)</f>
        <v>0</v>
      </c>
      <c r="AC24" s="73">
        <f>IF($C24='1C TSsalarié1'!$B$8,'1C TSsalarié1'!$D$45)</f>
        <v>0</v>
      </c>
      <c r="AD24" s="73">
        <f>IF($C24='1C TSsalarié1'!$B$8,'1C TSsalarié1'!$D$46)</f>
        <v>0</v>
      </c>
      <c r="AE24" s="73">
        <f>IF($C24='1C TSsalarié1'!$B$8,'1C TSsalarié1'!$D$47)</f>
        <v>0</v>
      </c>
      <c r="AF24" s="73">
        <f>IF($C24='1C TSsalarié1'!$B$8,'1C TSsalarié1'!$D$48)</f>
        <v>0</v>
      </c>
      <c r="AG24" s="73">
        <f>IF($C24='1C TSsalarié1'!$B$8,'1C TSsalarié1'!$D$49)</f>
        <v>0</v>
      </c>
      <c r="AH24" s="73">
        <f>IF($C24='1C TSsalarié1'!$B$8,'1C TSsalarié1'!$D$50)</f>
        <v>0</v>
      </c>
      <c r="AI24" s="73">
        <f>IF($C24='1C TSsalarié1'!$B$8,'1C TSsalarié1'!$D$51)</f>
        <v>0</v>
      </c>
      <c r="AJ24" s="73">
        <f>IF($C24='1C TSsalarié1'!$B$8,'1C TSsalarié1'!$D$52)</f>
        <v>0</v>
      </c>
      <c r="AK24" s="73">
        <f>'1C TSsalarié1'!D$53</f>
        <v>0</v>
      </c>
      <c r="AL24" s="73">
        <f t="shared" si="0"/>
        <v>0</v>
      </c>
      <c r="AM24" s="303">
        <f t="shared" si="1"/>
        <v>0</v>
      </c>
      <c r="AN24" s="592">
        <f t="shared" si="2"/>
        <v>0</v>
      </c>
      <c r="AO24" s="301">
        <f t="shared" ref="AO24:AO34" si="5">AM24+AN24</f>
        <v>0</v>
      </c>
      <c r="AP24" s="601">
        <f t="shared" ref="AP24:AP34" si="6">IF(L24=0,0,AM24-AR24)</f>
        <v>0</v>
      </c>
      <c r="AQ24" s="609">
        <f t="shared" si="3"/>
        <v>0</v>
      </c>
      <c r="AR24" s="605"/>
      <c r="AS24" s="104"/>
      <c r="AT24" s="27"/>
      <c r="AU24" s="618"/>
      <c r="AY24" s="831"/>
    </row>
    <row r="25" spans="1:54">
      <c r="A25" s="316"/>
      <c r="B25" s="346"/>
      <c r="C25" s="22" t="str">
        <f>IF('1C TSsalarié1'!E$11&lt;&gt;"",'1C TSsalarié1'!$B$8,"")</f>
        <v/>
      </c>
      <c r="D25" s="714" t="str">
        <f>IF(E25="","",DATEDIF('1C TSsalarié1'!$B$10,E25,"y"))</f>
        <v/>
      </c>
      <c r="E25" s="95" t="str">
        <f>IF(AND('1C TSsalarié1'!E$11&lt;&gt;"",C25='1C TSsalarié1'!$B$8),'1C TSsalarié1'!$E$16,"")</f>
        <v/>
      </c>
      <c r="F25" s="320"/>
      <c r="G25" s="321"/>
      <c r="H25" s="901"/>
      <c r="I25" s="902"/>
      <c r="J25" s="903"/>
      <c r="K25" s="685">
        <f t="shared" si="4"/>
        <v>0</v>
      </c>
      <c r="L25" s="306">
        <f>IF(AND($K$2="Pôle",C25='1C TSsalarié1'!$B$8),'1C TSsalarié1'!E$17+'1C TSsalarié1'!E$18+'1C TSsalarié1'!E$19+'1C TSsalarié1'!E$20+'1C TSsalarié1'!E$24,'1C TSsalarié1'!E$17+'1C TSsalarié1'!E$18+'1C TSsalarié1'!E$19+'1C TSsalarié1'!E$20+'1C TSsalarié1'!E$21+'1C TSsalarié1'!E$22+'1C TSsalarié1'!E$23+'1C TSsalarié1'!E$24)</f>
        <v>0</v>
      </c>
      <c r="M25" s="306">
        <f>IF(AND($K$2="Pôle",C25='1C TSsalarié1'!$B$8),'1C TSsalarié1'!E$21+'1C TSsalarié1'!E$22+'1C TSsalarié1'!E$23,0)</f>
        <v>0</v>
      </c>
      <c r="N25" s="307">
        <f t="shared" ref="N25:N34" si="7">L25+M25</f>
        <v>0</v>
      </c>
      <c r="O25" s="297">
        <f>IF($C25='1C TSsalarié1'!$B$8,'1C TSsalarié1'!E$31)</f>
        <v>0</v>
      </c>
      <c r="P25" s="73">
        <f>IF($C25='1C TSsalarié1'!$B$8,'1C TSsalarié1'!$E$32)</f>
        <v>0</v>
      </c>
      <c r="Q25" s="73">
        <f>IF($C25='1C TSsalarié1'!$B$8,'1C TSsalarié1'!$E$33)</f>
        <v>0</v>
      </c>
      <c r="R25" s="73">
        <f>IF($C25='1C TSsalarié1'!$B$8,'1C TSsalarié1'!$E$34)</f>
        <v>0</v>
      </c>
      <c r="S25" s="73">
        <f>IF($C25='1C TSsalarié1'!$B$8,'1C TSsalarié1'!$E$35)</f>
        <v>0</v>
      </c>
      <c r="T25" s="73">
        <f>IF($C25='1C TSsalarié1'!$B$8,'1C TSsalarié1'!$E$36)</f>
        <v>0</v>
      </c>
      <c r="U25" s="73">
        <f>IF($C25='1C TSsalarié1'!$B$8,'1C TSsalarié1'!$E$37)</f>
        <v>0</v>
      </c>
      <c r="V25" s="73">
        <f>IF($C25='1C TSsalarié1'!$B$8,'1C TSsalarié1'!$E$38)</f>
        <v>0</v>
      </c>
      <c r="W25" s="73">
        <f>IF($C25='1C TSsalarié1'!$B$8,'1C TSsalarié1'!$E$39)</f>
        <v>0</v>
      </c>
      <c r="X25" s="73">
        <f>IF($C25='1C TSsalarié1'!$B$8,'1C TSsalarié1'!$E$40)</f>
        <v>0</v>
      </c>
      <c r="Y25" s="73">
        <f>IF($C25='1C TSsalarié1'!$B$8,'1C TSsalarié1'!$E$41)</f>
        <v>0</v>
      </c>
      <c r="Z25" s="73">
        <f>IF($C25='1C TSsalarié1'!$B$8,'1C TSsalarié1'!$E$42)</f>
        <v>0</v>
      </c>
      <c r="AA25" s="73">
        <f>IF($C25='1C TSsalarié1'!$B$8,'1C TSsalarié1'!$E$43)</f>
        <v>0</v>
      </c>
      <c r="AB25" s="73">
        <f>IF($C25='1C TSsalarié1'!$B$8,'1C TSsalarié1'!$E$44)</f>
        <v>0</v>
      </c>
      <c r="AC25" s="73">
        <f>IF($C25='1C TSsalarié1'!$B$8,'1C TSsalarié1'!$E$45)</f>
        <v>0</v>
      </c>
      <c r="AD25" s="73">
        <f>IF($C25='1C TSsalarié1'!$B$8,'1C TSsalarié1'!$E$46)</f>
        <v>0</v>
      </c>
      <c r="AE25" s="73">
        <f>IF($C25='1C TSsalarié1'!$B$8,'1C TSsalarié1'!$E$47)</f>
        <v>0</v>
      </c>
      <c r="AF25" s="73">
        <f>IF($C25='1C TSsalarié1'!$B$8,'1C TSsalarié1'!$E$48)</f>
        <v>0</v>
      </c>
      <c r="AG25" s="73">
        <f>IF($C25='1C TSsalarié1'!$B$8,'1C TSsalarié1'!$E$49)</f>
        <v>0</v>
      </c>
      <c r="AH25" s="73">
        <f>IF($C25='1C TSsalarié1'!$B$8,'1C TSsalarié1'!$E$50)</f>
        <v>0</v>
      </c>
      <c r="AI25" s="73">
        <f>IF($C25='1C TSsalarié1'!$B$8,'1C TSsalarié1'!$E$51)</f>
        <v>0</v>
      </c>
      <c r="AJ25" s="73">
        <f>IF($C25='1C TSsalarié1'!$B$8,'1C TSsalarié1'!$E$52)</f>
        <v>0</v>
      </c>
      <c r="AK25" s="73">
        <f>'1C TSsalarié1'!E$53</f>
        <v>0</v>
      </c>
      <c r="AL25" s="73">
        <f t="shared" si="0"/>
        <v>0</v>
      </c>
      <c r="AM25" s="303">
        <f t="shared" si="1"/>
        <v>0</v>
      </c>
      <c r="AN25" s="592">
        <f t="shared" si="2"/>
        <v>0</v>
      </c>
      <c r="AO25" s="301">
        <f t="shared" si="5"/>
        <v>0</v>
      </c>
      <c r="AP25" s="601">
        <f t="shared" si="6"/>
        <v>0</v>
      </c>
      <c r="AQ25" s="609">
        <f t="shared" si="3"/>
        <v>0</v>
      </c>
      <c r="AR25" s="605"/>
      <c r="AS25" s="104"/>
      <c r="AT25" s="27"/>
      <c r="AU25" s="618"/>
      <c r="AY25" s="831"/>
    </row>
    <row r="26" spans="1:54">
      <c r="A26" s="316"/>
      <c r="B26" s="346"/>
      <c r="C26" s="22" t="str">
        <f>IF('1C TSsalarié1'!F$11&lt;&gt;"",'1C TSsalarié1'!$B$8,"")</f>
        <v/>
      </c>
      <c r="D26" s="714" t="str">
        <f>IF(E26="","",DATEDIF('1C TSsalarié1'!$B$10,E26,"y"))</f>
        <v/>
      </c>
      <c r="E26" s="95" t="str">
        <f>IF(AND('1C TSsalarié1'!F$11&lt;&gt;"",C26='1C TSsalarié1'!$B$8),'1C TSsalarié1'!$F$16,"")</f>
        <v/>
      </c>
      <c r="F26" s="320"/>
      <c r="G26" s="321"/>
      <c r="H26" s="901"/>
      <c r="I26" s="902"/>
      <c r="J26" s="903"/>
      <c r="K26" s="685">
        <f t="shared" si="4"/>
        <v>0</v>
      </c>
      <c r="L26" s="306">
        <f>IF(AND($K$2="Pôle",C26='1C TSsalarié1'!$B$8),'1C TSsalarié1'!F$17+'1C TSsalarié1'!F$18+'1C TSsalarié1'!F$19+'1C TSsalarié1'!F$20+'1C TSsalarié1'!F$24,'1C TSsalarié1'!F$17+'1C TSsalarié1'!F$18+'1C TSsalarié1'!F$19+'1C TSsalarié1'!F$20+'1C TSsalarié1'!F$21+'1C TSsalarié1'!F$22+'1C TSsalarié1'!F$23+'1C TSsalarié1'!F$24)</f>
        <v>0</v>
      </c>
      <c r="M26" s="306">
        <f>IF(AND($K$2="Pôle",C26='1C TSsalarié1'!$B$8),'1C TSsalarié1'!F$21+'1C TSsalarié1'!F$22+'1C TSsalarié1'!F$23,0)</f>
        <v>0</v>
      </c>
      <c r="N26" s="307">
        <f t="shared" si="7"/>
        <v>0</v>
      </c>
      <c r="O26" s="297">
        <f>IF($C26='1C TSsalarié1'!$B$8,'1C TSsalarié1'!F$31)</f>
        <v>0</v>
      </c>
      <c r="P26" s="73">
        <f>IF($C26='1C TSsalarié1'!$B$8,'1C TSsalarié1'!$F$32)</f>
        <v>0</v>
      </c>
      <c r="Q26" s="73">
        <f>IF($C26='1C TSsalarié1'!$B$8,'1C TSsalarié1'!$F$33)</f>
        <v>0</v>
      </c>
      <c r="R26" s="73">
        <f>IF($C26='1C TSsalarié1'!$B$8,'1C TSsalarié1'!$F$34)</f>
        <v>0</v>
      </c>
      <c r="S26" s="73">
        <f>IF($C26='1C TSsalarié1'!$B$8,'1C TSsalarié1'!$F$35)</f>
        <v>0</v>
      </c>
      <c r="T26" s="73">
        <f>IF($C26='1C TSsalarié1'!$B$8,'1C TSsalarié1'!$F$36)</f>
        <v>0</v>
      </c>
      <c r="U26" s="73">
        <f>IF($C26='1C TSsalarié1'!$B$8,'1C TSsalarié1'!$F$37)</f>
        <v>0</v>
      </c>
      <c r="V26" s="73">
        <f>IF($C26='1C TSsalarié1'!$B$8,'1C TSsalarié1'!$F$38)</f>
        <v>0</v>
      </c>
      <c r="W26" s="73">
        <f>IF($C26='1C TSsalarié1'!$B$8,'1C TSsalarié1'!$F$39)</f>
        <v>0</v>
      </c>
      <c r="X26" s="73">
        <f>IF($C26='1C TSsalarié1'!$B$8,'1C TSsalarié1'!$F$40)</f>
        <v>0</v>
      </c>
      <c r="Y26" s="73">
        <f>IF($C26='1C TSsalarié1'!$B$8,'1C TSsalarié1'!$F$41)</f>
        <v>0</v>
      </c>
      <c r="Z26" s="73">
        <f>IF($C26='1C TSsalarié1'!$B$8,'1C TSsalarié1'!$F$42)</f>
        <v>0</v>
      </c>
      <c r="AA26" s="73">
        <f>IF($C26='1C TSsalarié1'!$B$8,'1C TSsalarié1'!$F$43)</f>
        <v>0</v>
      </c>
      <c r="AB26" s="73">
        <f>IF($C26='1C TSsalarié1'!$B$8,'1C TSsalarié1'!$F$44)</f>
        <v>0</v>
      </c>
      <c r="AC26" s="73">
        <f>IF($C26='1C TSsalarié1'!$B$8,'1C TSsalarié1'!$F$45)</f>
        <v>0</v>
      </c>
      <c r="AD26" s="73">
        <f>IF($C26='1C TSsalarié1'!$B$8,'1C TSsalarié1'!$F$46)</f>
        <v>0</v>
      </c>
      <c r="AE26" s="73">
        <f>IF($C26='1C TSsalarié1'!$B$8,'1C TSsalarié1'!$F$47)</f>
        <v>0</v>
      </c>
      <c r="AF26" s="73">
        <f>IF($C26='1C TSsalarié1'!$B$8,'1C TSsalarié1'!$F$48)</f>
        <v>0</v>
      </c>
      <c r="AG26" s="73">
        <f>IF($C26='1C TSsalarié1'!$B$8,'1C TSsalarié1'!$F$49)</f>
        <v>0</v>
      </c>
      <c r="AH26" s="73">
        <f>IF($C26='1C TSsalarié1'!$B$8,'1C TSsalarié1'!$F$50)</f>
        <v>0</v>
      </c>
      <c r="AI26" s="73">
        <f>IF($C26='1C TSsalarié1'!$B$8,'1C TSsalarié1'!$F$51)</f>
        <v>0</v>
      </c>
      <c r="AJ26" s="73">
        <f>IF($C26='1C TSsalarié1'!$B$8,'1C TSsalarié1'!$F$52)</f>
        <v>0</v>
      </c>
      <c r="AK26" s="73">
        <f>'1C TSsalarié1'!F$53</f>
        <v>0</v>
      </c>
      <c r="AL26" s="73">
        <f t="shared" si="0"/>
        <v>0</v>
      </c>
      <c r="AM26" s="303">
        <f t="shared" si="1"/>
        <v>0</v>
      </c>
      <c r="AN26" s="592">
        <f t="shared" si="2"/>
        <v>0</v>
      </c>
      <c r="AO26" s="301">
        <f t="shared" si="5"/>
        <v>0</v>
      </c>
      <c r="AP26" s="601">
        <f t="shared" si="6"/>
        <v>0</v>
      </c>
      <c r="AQ26" s="609">
        <f t="shared" si="3"/>
        <v>0</v>
      </c>
      <c r="AR26" s="605"/>
      <c r="AS26" s="104"/>
      <c r="AT26" s="27"/>
      <c r="AU26" s="618"/>
    </row>
    <row r="27" spans="1:54">
      <c r="A27" s="316"/>
      <c r="B27" s="346"/>
      <c r="C27" s="22" t="str">
        <f>IF('1C TSsalarié1'!G$11&lt;&gt;"",'1C TSsalarié1'!$B$8,"")</f>
        <v/>
      </c>
      <c r="D27" s="714" t="str">
        <f>IF(E27="","",DATEDIF('1C TSsalarié1'!$B$10,E27,"y"))</f>
        <v/>
      </c>
      <c r="E27" s="95" t="str">
        <f>IF(AND('1C TSsalarié1'!G$11&lt;&gt;"",C27='1C TSsalarié1'!$B$8),'1C TSsalarié1'!$G$16,"")</f>
        <v/>
      </c>
      <c r="F27" s="320"/>
      <c r="G27" s="321"/>
      <c r="H27" s="901"/>
      <c r="I27" s="902"/>
      <c r="J27" s="903"/>
      <c r="K27" s="685">
        <f t="shared" si="4"/>
        <v>0</v>
      </c>
      <c r="L27" s="306">
        <f>IF(AND($K$2="Pôle",C27='1C TSsalarié1'!$B$8),'1C TSsalarié1'!G$17+'1C TSsalarié1'!G$18+'1C TSsalarié1'!G$19+'1C TSsalarié1'!G$20+'1C TSsalarié1'!G$24,'1C TSsalarié1'!G$17+'1C TSsalarié1'!G$18+'1C TSsalarié1'!G$19+'1C TSsalarié1'!G$20+'1C TSsalarié1'!G$21+'1C TSsalarié1'!G$22+'1C TSsalarié1'!G$23+'1C TSsalarié1'!G$24)</f>
        <v>0</v>
      </c>
      <c r="M27" s="306">
        <f>IF(AND($K$2="Pôle",C27='1C TSsalarié1'!$B$8),'1C TSsalarié1'!G$21+'1C TSsalarié1'!G$22+'1C TSsalarié1'!G$23,0)</f>
        <v>0</v>
      </c>
      <c r="N27" s="307">
        <f t="shared" si="7"/>
        <v>0</v>
      </c>
      <c r="O27" s="297">
        <f>IF($C27='1C TSsalarié1'!$B$8,'1C TSsalarié1'!G$31)</f>
        <v>0</v>
      </c>
      <c r="P27" s="73">
        <f>IF($C27='1C TSsalarié1'!$B$8,'1C TSsalarié1'!$G$32)</f>
        <v>0</v>
      </c>
      <c r="Q27" s="73">
        <f>IF($C27='1C TSsalarié1'!$B$8,'1C TSsalarié1'!$G$33)</f>
        <v>0</v>
      </c>
      <c r="R27" s="73">
        <f>IF($C27='1C TSsalarié1'!$B$8,'1C TSsalarié1'!$G$34)</f>
        <v>0</v>
      </c>
      <c r="S27" s="73">
        <f>IF($C27='1C TSsalarié1'!$B$8,'1C TSsalarié1'!$G$35)</f>
        <v>0</v>
      </c>
      <c r="T27" s="73">
        <f>IF($C27='1C TSsalarié1'!$B$8,'1C TSsalarié1'!$G$36)</f>
        <v>0</v>
      </c>
      <c r="U27" s="73">
        <f>IF($C27='1C TSsalarié1'!$B$8,'1C TSsalarié1'!$G$37)</f>
        <v>0</v>
      </c>
      <c r="V27" s="73">
        <f>IF($C27='1C TSsalarié1'!$B$8,'1C TSsalarié1'!$G$38)</f>
        <v>0</v>
      </c>
      <c r="W27" s="73">
        <f>IF($C27='1C TSsalarié1'!$B$8,'1C TSsalarié1'!$G$39)</f>
        <v>0</v>
      </c>
      <c r="X27" s="73">
        <f>IF($C27='1C TSsalarié1'!$B$8,'1C TSsalarié1'!$G$40)</f>
        <v>0</v>
      </c>
      <c r="Y27" s="73">
        <f>IF($C27='1C TSsalarié1'!$B$8,'1C TSsalarié1'!$G$41)</f>
        <v>0</v>
      </c>
      <c r="Z27" s="73">
        <f>IF($C27='1C TSsalarié1'!$B$8,'1C TSsalarié1'!$G$42)</f>
        <v>0</v>
      </c>
      <c r="AA27" s="73">
        <f>IF($C27='1C TSsalarié1'!$B$8,'1C TSsalarié1'!$G$43)</f>
        <v>0</v>
      </c>
      <c r="AB27" s="73">
        <f>IF($C27='1C TSsalarié1'!$B$8,'1C TSsalarié1'!$G$44)</f>
        <v>0</v>
      </c>
      <c r="AC27" s="73">
        <f>IF($C27='1C TSsalarié1'!$B$8,'1C TSsalarié1'!$G$45)</f>
        <v>0</v>
      </c>
      <c r="AD27" s="73">
        <f>IF($C27='1C TSsalarié1'!$B$8,'1C TSsalarié1'!$G$46)</f>
        <v>0</v>
      </c>
      <c r="AE27" s="73">
        <f>IF($C27='1C TSsalarié1'!$B$8,'1C TSsalarié1'!$G$47)</f>
        <v>0</v>
      </c>
      <c r="AF27" s="73">
        <f>IF($C27='1C TSsalarié1'!$B$8,'1C TSsalarié1'!$G$48)</f>
        <v>0</v>
      </c>
      <c r="AG27" s="73">
        <f>IF($C27='1C TSsalarié1'!$B$8,'1C TSsalarié1'!$G$49)</f>
        <v>0</v>
      </c>
      <c r="AH27" s="73">
        <f>IF($C27='1C TSsalarié1'!$B$8,'1C TSsalarié1'!$G$50)</f>
        <v>0</v>
      </c>
      <c r="AI27" s="73">
        <f>IF($C27='1C TSsalarié1'!$B$8,'1C TSsalarié1'!$G$51)</f>
        <v>0</v>
      </c>
      <c r="AJ27" s="73">
        <f>IF($C27='1C TSsalarié1'!$B$8,'1C TSsalarié1'!$G$52)</f>
        <v>0</v>
      </c>
      <c r="AK27" s="73">
        <f>'1C TSsalarié1'!G$53</f>
        <v>0</v>
      </c>
      <c r="AL27" s="73">
        <f t="shared" si="0"/>
        <v>0</v>
      </c>
      <c r="AM27" s="303">
        <f t="shared" si="1"/>
        <v>0</v>
      </c>
      <c r="AN27" s="592">
        <f t="shared" si="2"/>
        <v>0</v>
      </c>
      <c r="AO27" s="301">
        <f t="shared" si="5"/>
        <v>0</v>
      </c>
      <c r="AP27" s="601">
        <f t="shared" si="6"/>
        <v>0</v>
      </c>
      <c r="AQ27" s="609">
        <f t="shared" si="3"/>
        <v>0</v>
      </c>
      <c r="AR27" s="605"/>
      <c r="AS27" s="104"/>
      <c r="AT27" s="27"/>
      <c r="AU27" s="618"/>
    </row>
    <row r="28" spans="1:54">
      <c r="A28" s="316"/>
      <c r="B28" s="346"/>
      <c r="C28" s="22" t="str">
        <f>IF('1C TSsalarié1'!H$11&lt;&gt;"",'1C TSsalarié1'!$B$8,"")</f>
        <v/>
      </c>
      <c r="D28" s="714" t="str">
        <f>IF(E28="","",DATEDIF('1C TSsalarié1'!$B$10,E28,"y"))</f>
        <v/>
      </c>
      <c r="E28" s="95" t="str">
        <f>IF(AND('1C TSsalarié1'!H$11&lt;&gt;"",C28='1C TSsalarié1'!$B$8),'1C TSsalarié1'!$H$16,"")</f>
        <v/>
      </c>
      <c r="F28" s="320"/>
      <c r="G28" s="321"/>
      <c r="H28" s="901"/>
      <c r="I28" s="902"/>
      <c r="J28" s="903"/>
      <c r="K28" s="685">
        <f t="shared" si="4"/>
        <v>0</v>
      </c>
      <c r="L28" s="306">
        <f>IF(AND($K$2="Pôle",C28='1C TSsalarié1'!$B$8),'1C TSsalarié1'!H$17+'1C TSsalarié1'!H$18+'1C TSsalarié1'!H$19+'1C TSsalarié1'!H$20+'1C TSsalarié1'!H$24,'1C TSsalarié1'!H$17+'1C TSsalarié1'!H$18+'1C TSsalarié1'!H$19+'1C TSsalarié1'!H$20+'1C TSsalarié1'!H$21+'1C TSsalarié1'!H$22+'1C TSsalarié1'!H$23+'1C TSsalarié1'!H$24)</f>
        <v>0</v>
      </c>
      <c r="M28" s="306">
        <f>IF(AND($K$2="Pôle",C28='1C TSsalarié1'!$B$8),'1C TSsalarié1'!H$21+'1C TSsalarié1'!H$22+'1C TSsalarié1'!H$23,0)</f>
        <v>0</v>
      </c>
      <c r="N28" s="307">
        <f t="shared" si="7"/>
        <v>0</v>
      </c>
      <c r="O28" s="297">
        <f>IF($C28='1C TSsalarié1'!$B$8,'1C TSsalarié1'!H$31)</f>
        <v>0</v>
      </c>
      <c r="P28" s="73">
        <f>IF($C28='1C TSsalarié1'!$B$8,'1C TSsalarié1'!$H$32)</f>
        <v>0</v>
      </c>
      <c r="Q28" s="73">
        <f>IF($C28='1C TSsalarié1'!$B$8,'1C TSsalarié1'!$H$33)</f>
        <v>0</v>
      </c>
      <c r="R28" s="73">
        <f>IF($C28='1C TSsalarié1'!$B$8,'1C TSsalarié1'!$H$34)</f>
        <v>0</v>
      </c>
      <c r="S28" s="73">
        <f>IF($C28='1C TSsalarié1'!$B$8,'1C TSsalarié1'!$H$35)</f>
        <v>0</v>
      </c>
      <c r="T28" s="73">
        <f>IF($C28='1C TSsalarié1'!$B$8,'1C TSsalarié1'!$H$36)</f>
        <v>0</v>
      </c>
      <c r="U28" s="73">
        <f>IF($C28='1C TSsalarié1'!$B$8,'1C TSsalarié1'!$H$37)</f>
        <v>0</v>
      </c>
      <c r="V28" s="73">
        <f>IF($C28='1C TSsalarié1'!$B$8,'1C TSsalarié1'!$H$38)</f>
        <v>0</v>
      </c>
      <c r="W28" s="73">
        <f>IF($C28='1C TSsalarié1'!$B$8,'1C TSsalarié1'!$H$39)</f>
        <v>0</v>
      </c>
      <c r="X28" s="73">
        <f>IF($C28='1C TSsalarié1'!$B$8,'1C TSsalarié1'!$H$40)</f>
        <v>0</v>
      </c>
      <c r="Y28" s="73">
        <f>IF($C28='1C TSsalarié1'!$B$8,'1C TSsalarié1'!$H$41)</f>
        <v>0</v>
      </c>
      <c r="Z28" s="73">
        <f>IF($C28='1C TSsalarié1'!$B$8,'1C TSsalarié1'!$H$42)</f>
        <v>0</v>
      </c>
      <c r="AA28" s="73">
        <f>IF($C28='1C TSsalarié1'!$B$8,'1C TSsalarié1'!$H$43)</f>
        <v>0</v>
      </c>
      <c r="AB28" s="73">
        <f>IF($C28='1C TSsalarié1'!$B$8,'1C TSsalarié1'!$H$44)</f>
        <v>0</v>
      </c>
      <c r="AC28" s="73">
        <f>IF($C28='1C TSsalarié1'!$B$8,'1C TSsalarié1'!$H$45)</f>
        <v>0</v>
      </c>
      <c r="AD28" s="73">
        <f>IF($C28='1C TSsalarié1'!$B$8,'1C TSsalarié1'!$H$46)</f>
        <v>0</v>
      </c>
      <c r="AE28" s="73">
        <f>IF($C28='1C TSsalarié1'!$B$8,'1C TSsalarié1'!$H$47)</f>
        <v>0</v>
      </c>
      <c r="AF28" s="73">
        <f>IF($C28='1C TSsalarié1'!$B$8,'1C TSsalarié1'!$H$48)</f>
        <v>0</v>
      </c>
      <c r="AG28" s="73">
        <f>IF($C28='1C TSsalarié1'!$B$8,'1C TSsalarié1'!$H$49)</f>
        <v>0</v>
      </c>
      <c r="AH28" s="73">
        <f>IF($C28='1C TSsalarié1'!$B$8,'1C TSsalarié1'!$H$50)</f>
        <v>0</v>
      </c>
      <c r="AI28" s="73">
        <f>IF($C28='1C TSsalarié1'!$B$8,'1C TSsalarié1'!$H$51)</f>
        <v>0</v>
      </c>
      <c r="AJ28" s="73">
        <f>IF($C28='1C TSsalarié1'!$B$8,'1C TSsalarié1'!$H$52)</f>
        <v>0</v>
      </c>
      <c r="AK28" s="73">
        <f>'1C TSsalarié1'!H$53</f>
        <v>0</v>
      </c>
      <c r="AL28" s="73">
        <f t="shared" si="0"/>
        <v>0</v>
      </c>
      <c r="AM28" s="303">
        <f t="shared" si="1"/>
        <v>0</v>
      </c>
      <c r="AN28" s="592">
        <f t="shared" si="2"/>
        <v>0</v>
      </c>
      <c r="AO28" s="301">
        <f t="shared" si="5"/>
        <v>0</v>
      </c>
      <c r="AP28" s="601">
        <f t="shared" si="6"/>
        <v>0</v>
      </c>
      <c r="AQ28" s="609">
        <f t="shared" si="3"/>
        <v>0</v>
      </c>
      <c r="AR28" s="605"/>
      <c r="AS28" s="104"/>
      <c r="AT28" s="27"/>
      <c r="AU28" s="618"/>
    </row>
    <row r="29" spans="1:54">
      <c r="A29" s="316"/>
      <c r="B29" s="346"/>
      <c r="C29" s="22" t="str">
        <f>IF('1C TSsalarié1'!I$11&lt;&gt;"",'1C TSsalarié1'!$B$8,"")</f>
        <v/>
      </c>
      <c r="D29" s="714" t="str">
        <f>IF(E29="","",DATEDIF('1C TSsalarié1'!$B$10,E29,"y"))</f>
        <v/>
      </c>
      <c r="E29" s="95" t="str">
        <f>IF(AND('1C TSsalarié1'!I$11&lt;&gt;"",C29='1C TSsalarié1'!$B$8),'1C TSsalarié1'!$I$16,"")</f>
        <v/>
      </c>
      <c r="F29" s="320"/>
      <c r="G29" s="321"/>
      <c r="H29" s="901"/>
      <c r="I29" s="902"/>
      <c r="J29" s="903"/>
      <c r="K29" s="685">
        <f t="shared" si="4"/>
        <v>0</v>
      </c>
      <c r="L29" s="306">
        <f>IF(AND($K$2="Pôle",C29='1C TSsalarié1'!$B$8),'1C TSsalarié1'!I$17+'1C TSsalarié1'!I$18+'1C TSsalarié1'!I$19+'1C TSsalarié1'!I$20+'1C TSsalarié1'!I$24,'1C TSsalarié1'!I$17+'1C TSsalarié1'!I$18+'1C TSsalarié1'!I$19+'1C TSsalarié1'!I$20+'1C TSsalarié1'!I$21+'1C TSsalarié1'!I$22+'1C TSsalarié1'!I$23+'1C TSsalarié1'!I$24)</f>
        <v>0</v>
      </c>
      <c r="M29" s="306">
        <f>IF(AND($K$2="Pôle",C29='1C TSsalarié1'!$B$8),'1C TSsalarié1'!I$21+'1C TSsalarié1'!I$22+'1C TSsalarié1'!I$23,0)</f>
        <v>0</v>
      </c>
      <c r="N29" s="307">
        <f t="shared" si="7"/>
        <v>0</v>
      </c>
      <c r="O29" s="297">
        <f>IF($C29='1C TSsalarié1'!$B$8,'1C TSsalarié1'!I$31)</f>
        <v>0</v>
      </c>
      <c r="P29" s="73">
        <f>IF($C29='1C TSsalarié1'!$B$8,'1C TSsalarié1'!$I$32)</f>
        <v>0</v>
      </c>
      <c r="Q29" s="73">
        <f>IF($C29='1C TSsalarié1'!$B$8,'1C TSsalarié1'!$I$33)</f>
        <v>0</v>
      </c>
      <c r="R29" s="73">
        <f>IF($C29='1C TSsalarié1'!$B$8,'1C TSsalarié1'!$I$34)</f>
        <v>0</v>
      </c>
      <c r="S29" s="73">
        <f>IF($C29='1C TSsalarié1'!$B$8,'1C TSsalarié1'!$I$35)</f>
        <v>0</v>
      </c>
      <c r="T29" s="73">
        <f>IF($C29='1C TSsalarié1'!$B$8,'1C TSsalarié1'!$I$36)</f>
        <v>0</v>
      </c>
      <c r="U29" s="73">
        <f>IF($C29='1C TSsalarié1'!$B$8,'1C TSsalarié1'!$I$37)</f>
        <v>0</v>
      </c>
      <c r="V29" s="73">
        <f>IF($C29='1C TSsalarié1'!$B$8,'1C TSsalarié1'!$I$38)</f>
        <v>0</v>
      </c>
      <c r="W29" s="73">
        <f>IF($C29='1C TSsalarié1'!$B$8,'1C TSsalarié1'!$I$39)</f>
        <v>0</v>
      </c>
      <c r="X29" s="73">
        <f>IF($C29='1C TSsalarié1'!$B$8,'1C TSsalarié1'!$I$40)</f>
        <v>0</v>
      </c>
      <c r="Y29" s="73">
        <f>IF($C29='1C TSsalarié1'!$B$8,'1C TSsalarié1'!$I$41)</f>
        <v>0</v>
      </c>
      <c r="Z29" s="73">
        <f>IF($C29='1C TSsalarié1'!$B$8,'1C TSsalarié1'!$I$42)</f>
        <v>0</v>
      </c>
      <c r="AA29" s="73">
        <f>IF($C29='1C TSsalarié1'!$B$8,'1C TSsalarié1'!$I$43)</f>
        <v>0</v>
      </c>
      <c r="AB29" s="73">
        <f>IF($C29='1C TSsalarié1'!$B$8,'1C TSsalarié1'!$I$44)</f>
        <v>0</v>
      </c>
      <c r="AC29" s="73">
        <f>IF($C29='1C TSsalarié1'!$B$8,'1C TSsalarié1'!$I$45)</f>
        <v>0</v>
      </c>
      <c r="AD29" s="73">
        <f>IF($C29='1C TSsalarié1'!$B$8,'1C TSsalarié1'!$I$46)</f>
        <v>0</v>
      </c>
      <c r="AE29" s="73">
        <f>IF($C29='1C TSsalarié1'!$B$8,'1C TSsalarié1'!$I$47)</f>
        <v>0</v>
      </c>
      <c r="AF29" s="73">
        <f>IF($C29='1C TSsalarié1'!$B$8,'1C TSsalarié1'!$I$48)</f>
        <v>0</v>
      </c>
      <c r="AG29" s="73">
        <f>IF($C29='1C TSsalarié1'!$B$8,'1C TSsalarié1'!$I$49)</f>
        <v>0</v>
      </c>
      <c r="AH29" s="73">
        <f>IF($C29='1C TSsalarié1'!$B$8,'1C TSsalarié1'!$I$50)</f>
        <v>0</v>
      </c>
      <c r="AI29" s="73">
        <f>IF($C29='1C TSsalarié1'!$B$8,'1C TSsalarié1'!$I$51)</f>
        <v>0</v>
      </c>
      <c r="AJ29" s="73">
        <f>IF($C29='1C TSsalarié1'!$B$8,'1C TSsalarié1'!$I$52)</f>
        <v>0</v>
      </c>
      <c r="AK29" s="73">
        <f>'1C TSsalarié1'!I$53</f>
        <v>0</v>
      </c>
      <c r="AL29" s="73">
        <f t="shared" si="0"/>
        <v>0</v>
      </c>
      <c r="AM29" s="303">
        <f t="shared" si="1"/>
        <v>0</v>
      </c>
      <c r="AN29" s="592">
        <f t="shared" si="2"/>
        <v>0</v>
      </c>
      <c r="AO29" s="301">
        <f t="shared" si="5"/>
        <v>0</v>
      </c>
      <c r="AP29" s="601">
        <f t="shared" si="6"/>
        <v>0</v>
      </c>
      <c r="AQ29" s="609">
        <f t="shared" si="3"/>
        <v>0</v>
      </c>
      <c r="AR29" s="605"/>
      <c r="AS29" s="104"/>
      <c r="AT29" s="27"/>
      <c r="AU29" s="618"/>
    </row>
    <row r="30" spans="1:54">
      <c r="A30" s="316"/>
      <c r="B30" s="346"/>
      <c r="C30" s="22" t="str">
        <f>IF('1C TSsalarié1'!J$11&lt;&gt;"",'1C TSsalarié1'!$B$8,"")</f>
        <v/>
      </c>
      <c r="D30" s="714" t="str">
        <f>IF(E30="","",DATEDIF('1C TSsalarié1'!$B$10,E30,"y"))</f>
        <v/>
      </c>
      <c r="E30" s="95" t="str">
        <f>IF(AND('1C TSsalarié1'!J$11&lt;&gt;"",C30='1C TSsalarié1'!$B$8),'1C TSsalarié1'!$J$16,"")</f>
        <v/>
      </c>
      <c r="F30" s="320"/>
      <c r="G30" s="321"/>
      <c r="H30" s="901"/>
      <c r="I30" s="902"/>
      <c r="J30" s="903"/>
      <c r="K30" s="685">
        <f t="shared" si="4"/>
        <v>0</v>
      </c>
      <c r="L30" s="306">
        <f>IF(AND($K$2="Pôle",C30='1C TSsalarié1'!$B$8),'1C TSsalarié1'!J$17+'1C TSsalarié1'!J$18+'1C TSsalarié1'!J$19+'1C TSsalarié1'!J$20+'1C TSsalarié1'!J$24,'1C TSsalarié1'!J$17+'1C TSsalarié1'!J$18+'1C TSsalarié1'!J$19+'1C TSsalarié1'!J$20+'1C TSsalarié1'!J$21+'1C TSsalarié1'!J$22+'1C TSsalarié1'!J$23+'1C TSsalarié1'!J$24)</f>
        <v>0</v>
      </c>
      <c r="M30" s="306">
        <f>IF(AND($K$2="Pôle",C30='1C TSsalarié1'!$B$8),'1C TSsalarié1'!J$21+'1C TSsalarié1'!J$22+'1C TSsalarié1'!J$23,0)</f>
        <v>0</v>
      </c>
      <c r="N30" s="307">
        <f t="shared" si="7"/>
        <v>0</v>
      </c>
      <c r="O30" s="297">
        <f>IF($C30='1C TSsalarié1'!$B$8,'1C TSsalarié1'!J$31)</f>
        <v>0</v>
      </c>
      <c r="P30" s="73">
        <f>IF($C30='1C TSsalarié1'!$B$8,'1C TSsalarié1'!$J$32)</f>
        <v>0</v>
      </c>
      <c r="Q30" s="73">
        <f>IF($C30='1C TSsalarié1'!$B$8,'1C TSsalarié1'!$J$33)</f>
        <v>0</v>
      </c>
      <c r="R30" s="73">
        <f>IF($C30='1C TSsalarié1'!$B$8,'1C TSsalarié1'!$J$34)</f>
        <v>0</v>
      </c>
      <c r="S30" s="73">
        <f>IF($C30='1C TSsalarié1'!$B$8,'1C TSsalarié1'!$J$35)</f>
        <v>0</v>
      </c>
      <c r="T30" s="73">
        <f>IF($C30='1C TSsalarié1'!$B$8,'1C TSsalarié1'!$J$36)</f>
        <v>0</v>
      </c>
      <c r="U30" s="73">
        <f>IF($C30='1C TSsalarié1'!$B$8,'1C TSsalarié1'!$J$37)</f>
        <v>0</v>
      </c>
      <c r="V30" s="73">
        <f>IF($C30='1C TSsalarié1'!$B$8,'1C TSsalarié1'!$J$38)</f>
        <v>0</v>
      </c>
      <c r="W30" s="73">
        <f>IF($C30='1C TSsalarié1'!$B$8,'1C TSsalarié1'!$J$39)</f>
        <v>0</v>
      </c>
      <c r="X30" s="73">
        <f>IF($C30='1C TSsalarié1'!$B$8,'1C TSsalarié1'!$J$40)</f>
        <v>0</v>
      </c>
      <c r="Y30" s="73">
        <f>IF($C30='1C TSsalarié1'!$B$8,'1C TSsalarié1'!$J$41)</f>
        <v>0</v>
      </c>
      <c r="Z30" s="73">
        <f>IF($C30='1C TSsalarié1'!$B$8,'1C TSsalarié1'!$J$42)</f>
        <v>0</v>
      </c>
      <c r="AA30" s="73">
        <f>IF($C30='1C TSsalarié1'!$B$8,'1C TSsalarié1'!$J$43)</f>
        <v>0</v>
      </c>
      <c r="AB30" s="73">
        <f>IF($C30='1C TSsalarié1'!$B$8,'1C TSsalarié1'!$J$44)</f>
        <v>0</v>
      </c>
      <c r="AC30" s="73">
        <f>IF($C30='1C TSsalarié1'!$B$8,'1C TSsalarié1'!$J$45)</f>
        <v>0</v>
      </c>
      <c r="AD30" s="73">
        <f>IF($C30='1C TSsalarié1'!$B$8,'1C TSsalarié1'!$J$46)</f>
        <v>0</v>
      </c>
      <c r="AE30" s="73">
        <f>IF($C30='1C TSsalarié1'!$B$8,'1C TSsalarié1'!$J$47)</f>
        <v>0</v>
      </c>
      <c r="AF30" s="73">
        <f>IF($C30='1C TSsalarié1'!$B$8,'1C TSsalarié1'!$J$48)</f>
        <v>0</v>
      </c>
      <c r="AG30" s="73">
        <f>IF($C30='1C TSsalarié1'!$B$8,'1C TSsalarié1'!$J$49)</f>
        <v>0</v>
      </c>
      <c r="AH30" s="73">
        <f>IF($C30='1C TSsalarié1'!$B$8,'1C TSsalarié1'!$J$50)</f>
        <v>0</v>
      </c>
      <c r="AI30" s="73">
        <f>IF($C30='1C TSsalarié1'!$B$8,'1C TSsalarié1'!$J$51)</f>
        <v>0</v>
      </c>
      <c r="AJ30" s="73">
        <f>IF($C30='1C TSsalarié1'!$B$8,'1C TSsalarié1'!$J$52)</f>
        <v>0</v>
      </c>
      <c r="AK30" s="73">
        <f>'1C TSsalarié1'!J$53</f>
        <v>0</v>
      </c>
      <c r="AL30" s="73">
        <f t="shared" si="0"/>
        <v>0</v>
      </c>
      <c r="AM30" s="303">
        <f t="shared" si="1"/>
        <v>0</v>
      </c>
      <c r="AN30" s="592">
        <f t="shared" si="2"/>
        <v>0</v>
      </c>
      <c r="AO30" s="301">
        <f t="shared" si="5"/>
        <v>0</v>
      </c>
      <c r="AP30" s="601">
        <f t="shared" si="6"/>
        <v>0</v>
      </c>
      <c r="AQ30" s="609">
        <f t="shared" si="3"/>
        <v>0</v>
      </c>
      <c r="AR30" s="605"/>
      <c r="AS30" s="104"/>
      <c r="AT30" s="27"/>
      <c r="AU30" s="618"/>
    </row>
    <row r="31" spans="1:54">
      <c r="A31" s="316"/>
      <c r="B31" s="346"/>
      <c r="C31" s="22" t="str">
        <f>IF('1C TSsalarié1'!K$11&lt;&gt;"",'1C TSsalarié1'!$B$8,"")</f>
        <v/>
      </c>
      <c r="D31" s="714" t="str">
        <f>IF(E31="","",DATEDIF('1C TSsalarié1'!$B$10,E31,"y"))</f>
        <v/>
      </c>
      <c r="E31" s="95" t="str">
        <f>IF(AND('1C TSsalarié1'!K$11&lt;&gt;"",C31='1C TSsalarié1'!$B$8),'1C TSsalarié1'!$K$16,"")</f>
        <v/>
      </c>
      <c r="F31" s="320"/>
      <c r="G31" s="321"/>
      <c r="H31" s="901"/>
      <c r="I31" s="902"/>
      <c r="J31" s="903"/>
      <c r="K31" s="685">
        <f t="shared" si="4"/>
        <v>0</v>
      </c>
      <c r="L31" s="306">
        <f>IF(AND($K$2="Pôle",C31='1C TSsalarié1'!$B$8),'1C TSsalarié1'!K$17+'1C TSsalarié1'!K$18+'1C TSsalarié1'!K$19+'1C TSsalarié1'!K$20+'1C TSsalarié1'!K$24,'1C TSsalarié1'!K$17+'1C TSsalarié1'!K$18+'1C TSsalarié1'!K$19+'1C TSsalarié1'!K$20+'1C TSsalarié1'!K$21+'1C TSsalarié1'!K$22+'1C TSsalarié1'!K$23+'1C TSsalarié1'!K$24)</f>
        <v>0</v>
      </c>
      <c r="M31" s="306">
        <f>IF(AND($K$2="Pôle",C31='1C TSsalarié1'!$B$8),'1C TSsalarié1'!K$21+'1C TSsalarié1'!K$22+'1C TSsalarié1'!K$23,0)</f>
        <v>0</v>
      </c>
      <c r="N31" s="307">
        <f t="shared" si="7"/>
        <v>0</v>
      </c>
      <c r="O31" s="297">
        <f>IF($C31='1C TSsalarié1'!$B$8,'1C TSsalarié1'!K$31)</f>
        <v>0</v>
      </c>
      <c r="P31" s="73">
        <f>IF($C31='1C TSsalarié1'!$B$8,'1C TSsalarié1'!$K$32)</f>
        <v>0</v>
      </c>
      <c r="Q31" s="73">
        <f>IF($C31='1C TSsalarié1'!$B$8,'1C TSsalarié1'!$K$33)</f>
        <v>0</v>
      </c>
      <c r="R31" s="73">
        <f>IF($C31='1C TSsalarié1'!$B$8,'1C TSsalarié1'!$K$34)</f>
        <v>0</v>
      </c>
      <c r="S31" s="73">
        <f>IF($C31='1C TSsalarié1'!$B$8,'1C TSsalarié1'!$K$35)</f>
        <v>0</v>
      </c>
      <c r="T31" s="73">
        <f>IF($C31='1C TSsalarié1'!$B$8,'1C TSsalarié1'!$K$36)</f>
        <v>0</v>
      </c>
      <c r="U31" s="73">
        <f>IF($C31='1C TSsalarié1'!$B$8,'1C TSsalarié1'!$K$37)</f>
        <v>0</v>
      </c>
      <c r="V31" s="73">
        <f>IF($C31='1C TSsalarié1'!$B$8,'1C TSsalarié1'!$K$38)</f>
        <v>0</v>
      </c>
      <c r="W31" s="73">
        <f>IF($C31='1C TSsalarié1'!$B$8,'1C TSsalarié1'!$K$39)</f>
        <v>0</v>
      </c>
      <c r="X31" s="73">
        <f>IF($C31='1C TSsalarié1'!$B$8,'1C TSsalarié1'!$K$40)</f>
        <v>0</v>
      </c>
      <c r="Y31" s="73">
        <f>IF($C31='1C TSsalarié1'!$B$8,'1C TSsalarié1'!$K$41)</f>
        <v>0</v>
      </c>
      <c r="Z31" s="73">
        <f>IF($C31='1C TSsalarié1'!$B$8,'1C TSsalarié1'!$K$42)</f>
        <v>0</v>
      </c>
      <c r="AA31" s="73">
        <f>IF($C31='1C TSsalarié1'!$B$8,'1C TSsalarié1'!$K$43)</f>
        <v>0</v>
      </c>
      <c r="AB31" s="73">
        <f>IF($C31='1C TSsalarié1'!$B$8,'1C TSsalarié1'!$K$44)</f>
        <v>0</v>
      </c>
      <c r="AC31" s="73">
        <f>IF($C31='1C TSsalarié1'!$B$8,'1C TSsalarié1'!$K$45)</f>
        <v>0</v>
      </c>
      <c r="AD31" s="73">
        <f>IF($C31='1C TSsalarié1'!$B$8,'1C TSsalarié1'!$K$46)</f>
        <v>0</v>
      </c>
      <c r="AE31" s="73">
        <f>IF($C31='1C TSsalarié1'!$B$8,'1C TSsalarié1'!$K$47)</f>
        <v>0</v>
      </c>
      <c r="AF31" s="73">
        <f>IF($C31='1C TSsalarié1'!$B$8,'1C TSsalarié1'!$K$48)</f>
        <v>0</v>
      </c>
      <c r="AG31" s="73">
        <f>IF($C31='1C TSsalarié1'!$B$8,'1C TSsalarié1'!$K$49)</f>
        <v>0</v>
      </c>
      <c r="AH31" s="73">
        <f>IF($C31='1C TSsalarié1'!$B$8,'1C TSsalarié1'!$K$50)</f>
        <v>0</v>
      </c>
      <c r="AI31" s="73">
        <f>IF($C31='1C TSsalarié1'!$B$8,'1C TSsalarié1'!$K$51)</f>
        <v>0</v>
      </c>
      <c r="AJ31" s="73">
        <f>IF($C31='1C TSsalarié1'!$B$8,'1C TSsalarié1'!$K$52)</f>
        <v>0</v>
      </c>
      <c r="AK31" s="73">
        <f>'1C TSsalarié1'!K$53</f>
        <v>0</v>
      </c>
      <c r="AL31" s="73">
        <f t="shared" si="0"/>
        <v>0</v>
      </c>
      <c r="AM31" s="303">
        <f t="shared" si="1"/>
        <v>0</v>
      </c>
      <c r="AN31" s="592">
        <f t="shared" si="2"/>
        <v>0</v>
      </c>
      <c r="AO31" s="301">
        <f t="shared" si="5"/>
        <v>0</v>
      </c>
      <c r="AP31" s="601">
        <f t="shared" si="6"/>
        <v>0</v>
      </c>
      <c r="AQ31" s="609">
        <f t="shared" si="3"/>
        <v>0</v>
      </c>
      <c r="AR31" s="605"/>
      <c r="AS31" s="104"/>
      <c r="AT31" s="27"/>
      <c r="AU31" s="618"/>
    </row>
    <row r="32" spans="1:54">
      <c r="A32" s="316"/>
      <c r="B32" s="346"/>
      <c r="C32" s="22" t="str">
        <f>IF('1C TSsalarié1'!L$11&lt;&gt;"",'1C TSsalarié1'!$B$8,"")</f>
        <v/>
      </c>
      <c r="D32" s="714" t="str">
        <f>IF(E32="","",DATEDIF('1C TSsalarié1'!$B$10,E32,"y"))</f>
        <v/>
      </c>
      <c r="E32" s="95" t="str">
        <f>IF(AND('1C TSsalarié1'!L$11&lt;&gt;"",C32='1C TSsalarié1'!$B$8),'1C TSsalarié1'!$L$16,"")</f>
        <v/>
      </c>
      <c r="F32" s="320"/>
      <c r="G32" s="321"/>
      <c r="H32" s="901"/>
      <c r="I32" s="902"/>
      <c r="J32" s="903"/>
      <c r="K32" s="685">
        <f t="shared" si="4"/>
        <v>0</v>
      </c>
      <c r="L32" s="306">
        <f>IF(AND($K$2="Pôle",C32='1C TSsalarié1'!$B$8),'1C TSsalarié1'!L$17+'1C TSsalarié1'!L$18+'1C TSsalarié1'!L$19+'1C TSsalarié1'!L$20+'1C TSsalarié1'!L$24,'1C TSsalarié1'!L$17+'1C TSsalarié1'!L$18+'1C TSsalarié1'!L$19+'1C TSsalarié1'!L$20+'1C TSsalarié1'!L$21+'1C TSsalarié1'!L$22+'1C TSsalarié1'!L$23+'1C TSsalarié1'!L$24)</f>
        <v>0</v>
      </c>
      <c r="M32" s="306">
        <f>IF(AND($K$2="Pôle",C32='1C TSsalarié1'!$B$8),'1C TSsalarié1'!L$21+'1C TSsalarié1'!L$22+'1C TSsalarié1'!L$23,0)</f>
        <v>0</v>
      </c>
      <c r="N32" s="307">
        <f t="shared" si="7"/>
        <v>0</v>
      </c>
      <c r="O32" s="297">
        <f>IF($C32='1C TSsalarié1'!$B$8,'1C TSsalarié1'!L$31)</f>
        <v>0</v>
      </c>
      <c r="P32" s="73">
        <f>IF($C32='1C TSsalarié1'!$B$8,'1C TSsalarié1'!$L$32)</f>
        <v>0</v>
      </c>
      <c r="Q32" s="73">
        <f>IF($C32='1C TSsalarié1'!$B$8,'1C TSsalarié1'!$L$33)</f>
        <v>0</v>
      </c>
      <c r="R32" s="73">
        <f>IF($C32='1C TSsalarié1'!$B$8,'1C TSsalarié1'!$L$34)</f>
        <v>0</v>
      </c>
      <c r="S32" s="73">
        <f>IF($C32='1C TSsalarié1'!$B$8,'1C TSsalarié1'!$L$35)</f>
        <v>0</v>
      </c>
      <c r="T32" s="73">
        <f>IF($C32='1C TSsalarié1'!$B$8,'1C TSsalarié1'!$L$36)</f>
        <v>0</v>
      </c>
      <c r="U32" s="73">
        <f>IF($C32='1C TSsalarié1'!$B$8,'1C TSsalarié1'!$L$37)</f>
        <v>0</v>
      </c>
      <c r="V32" s="73">
        <f>IF($C32='1C TSsalarié1'!$B$8,'1C TSsalarié1'!$L$38)</f>
        <v>0</v>
      </c>
      <c r="W32" s="73">
        <f>IF($C32='1C TSsalarié1'!$B$8,'1C TSsalarié1'!$L$39)</f>
        <v>0</v>
      </c>
      <c r="X32" s="73">
        <f>IF($C32='1C TSsalarié1'!$B$8,'1C TSsalarié1'!$L$40)</f>
        <v>0</v>
      </c>
      <c r="Y32" s="73">
        <f>IF($C32='1C TSsalarié1'!$B$8,'1C TSsalarié1'!$L$41)</f>
        <v>0</v>
      </c>
      <c r="Z32" s="73">
        <f>IF($C32='1C TSsalarié1'!$B$8,'1C TSsalarié1'!$L$42)</f>
        <v>0</v>
      </c>
      <c r="AA32" s="73">
        <f>IF($C32='1C TSsalarié1'!$B$8,'1C TSsalarié1'!$L$43)</f>
        <v>0</v>
      </c>
      <c r="AB32" s="73">
        <f>IF($C32='1C TSsalarié1'!$B$8,'1C TSsalarié1'!$L$44)</f>
        <v>0</v>
      </c>
      <c r="AC32" s="73">
        <f>IF($C32='1C TSsalarié1'!$B$8,'1C TSsalarié1'!$L$45)</f>
        <v>0</v>
      </c>
      <c r="AD32" s="73">
        <f>IF($C32='1C TSsalarié1'!$B$8,'1C TSsalarié1'!$L$46)</f>
        <v>0</v>
      </c>
      <c r="AE32" s="73">
        <f>IF($C32='1C TSsalarié1'!$B$8,'1C TSsalarié1'!$L$47)</f>
        <v>0</v>
      </c>
      <c r="AF32" s="73">
        <f>IF($C32='1C TSsalarié1'!$B$8,'1C TSsalarié1'!$L$48)</f>
        <v>0</v>
      </c>
      <c r="AG32" s="73">
        <f>IF($C32='1C TSsalarié1'!$B$8,'1C TSsalarié1'!$L$49)</f>
        <v>0</v>
      </c>
      <c r="AH32" s="73">
        <f>IF($C32='1C TSsalarié1'!$B$8,'1C TSsalarié1'!$L$50)</f>
        <v>0</v>
      </c>
      <c r="AI32" s="73">
        <f>IF($C32='1C TSsalarié1'!$B$8,'1C TSsalarié1'!$L$51)</f>
        <v>0</v>
      </c>
      <c r="AJ32" s="73">
        <f>IF($C32='1C TSsalarié1'!$B$8,'1C TSsalarié1'!$L$52)</f>
        <v>0</v>
      </c>
      <c r="AK32" s="73">
        <f>'1C TSsalarié1'!L$53</f>
        <v>0</v>
      </c>
      <c r="AL32" s="73">
        <f t="shared" si="0"/>
        <v>0</v>
      </c>
      <c r="AM32" s="303">
        <f t="shared" si="1"/>
        <v>0</v>
      </c>
      <c r="AN32" s="592">
        <f t="shared" si="2"/>
        <v>0</v>
      </c>
      <c r="AO32" s="301">
        <f t="shared" si="5"/>
        <v>0</v>
      </c>
      <c r="AP32" s="601">
        <f t="shared" si="6"/>
        <v>0</v>
      </c>
      <c r="AQ32" s="609">
        <f t="shared" si="3"/>
        <v>0</v>
      </c>
      <c r="AR32" s="605"/>
      <c r="AS32" s="104"/>
      <c r="AT32" s="27"/>
      <c r="AU32" s="618"/>
    </row>
    <row r="33" spans="1:54">
      <c r="A33" s="316"/>
      <c r="B33" s="346"/>
      <c r="C33" s="22" t="str">
        <f>IF('1C TSsalarié1'!M$11&lt;&gt;"",'1C TSsalarié1'!$B$8,"")</f>
        <v/>
      </c>
      <c r="D33" s="714" t="str">
        <f>IF(E33="","",DATEDIF('1C TSsalarié1'!$B$10,E33,"y"))</f>
        <v/>
      </c>
      <c r="E33" s="95" t="str">
        <f>IF(AND('1C TSsalarié1'!M$11&lt;&gt;"",C33='1C TSsalarié1'!$B$8),'1C TSsalarié1'!$M$16,"")</f>
        <v/>
      </c>
      <c r="F33" s="320"/>
      <c r="G33" s="321"/>
      <c r="H33" s="901"/>
      <c r="I33" s="902"/>
      <c r="J33" s="903"/>
      <c r="K33" s="685">
        <f t="shared" si="4"/>
        <v>0</v>
      </c>
      <c r="L33" s="306">
        <f>IF(AND($K$2="Pôle",C33='1C TSsalarié1'!$B$8),'1C TSsalarié1'!M$17+'1C TSsalarié1'!M$18+'1C TSsalarié1'!M$19+'1C TSsalarié1'!M$20+'1C TSsalarié1'!M$24,'1C TSsalarié1'!M$17+'1C TSsalarié1'!M$18+'1C TSsalarié1'!M$19+'1C TSsalarié1'!M$20+'1C TSsalarié1'!M$21+'1C TSsalarié1'!M$22+'1C TSsalarié1'!M$23+'1C TSsalarié1'!M$24)</f>
        <v>0</v>
      </c>
      <c r="M33" s="306">
        <f>IF(AND($K$2="Pôle",C33='1C TSsalarié1'!$B$8),'1C TSsalarié1'!M$21+'1C TSsalarié1'!M$22+'1C TSsalarié1'!M$23,0)</f>
        <v>0</v>
      </c>
      <c r="N33" s="307">
        <f t="shared" si="7"/>
        <v>0</v>
      </c>
      <c r="O33" s="297">
        <f>IF($C33='1C TSsalarié1'!$B$8,'1C TSsalarié1'!M$31)</f>
        <v>0</v>
      </c>
      <c r="P33" s="73">
        <f>IF($C33='1C TSsalarié1'!$B$8,'1C TSsalarié1'!$M$32)</f>
        <v>0</v>
      </c>
      <c r="Q33" s="73">
        <f>IF($C33='1C TSsalarié1'!$B$8,'1C TSsalarié1'!$M$33)</f>
        <v>0</v>
      </c>
      <c r="R33" s="73">
        <f>IF($C33='1C TSsalarié1'!$B$8,'1C TSsalarié1'!$M$34)</f>
        <v>0</v>
      </c>
      <c r="S33" s="73">
        <f>IF($C33='1C TSsalarié1'!$B$8,'1C TSsalarié1'!$M$35)</f>
        <v>0</v>
      </c>
      <c r="T33" s="73">
        <f>IF($C33='1C TSsalarié1'!$B$8,'1C TSsalarié1'!$M$36)</f>
        <v>0</v>
      </c>
      <c r="U33" s="73">
        <f>IF($C33='1C TSsalarié1'!$B$8,'1C TSsalarié1'!$M$37)</f>
        <v>0</v>
      </c>
      <c r="V33" s="73">
        <f>IF($C33='1C TSsalarié1'!$B$8,'1C TSsalarié1'!$M$38)</f>
        <v>0</v>
      </c>
      <c r="W33" s="73">
        <f>IF($C33='1C TSsalarié1'!$B$8,'1C TSsalarié1'!$M$39)</f>
        <v>0</v>
      </c>
      <c r="X33" s="73">
        <f>IF($C33='1C TSsalarié1'!$B$8,'1C TSsalarié1'!$M$40)</f>
        <v>0</v>
      </c>
      <c r="Y33" s="73">
        <f>IF($C33='1C TSsalarié1'!$B$8,'1C TSsalarié1'!$M$41)</f>
        <v>0</v>
      </c>
      <c r="Z33" s="73">
        <f>IF($C33='1C TSsalarié1'!$B$8,'1C TSsalarié1'!$M$42)</f>
        <v>0</v>
      </c>
      <c r="AA33" s="73">
        <f>IF($C33='1C TSsalarié1'!$B$8,'1C TSsalarié1'!$M$43)</f>
        <v>0</v>
      </c>
      <c r="AB33" s="73">
        <f>IF($C33='1C TSsalarié1'!$B$8,'1C TSsalarié1'!$M$44)</f>
        <v>0</v>
      </c>
      <c r="AC33" s="73">
        <f>IF($C33='1C TSsalarié1'!$B$8,'1C TSsalarié1'!$M$45)</f>
        <v>0</v>
      </c>
      <c r="AD33" s="73">
        <f>IF($C33='1C TSsalarié1'!$B$8,'1C TSsalarié1'!$M$46)</f>
        <v>0</v>
      </c>
      <c r="AE33" s="73">
        <f>IF($C33='1C TSsalarié1'!$B$8,'1C TSsalarié1'!$M$47)</f>
        <v>0</v>
      </c>
      <c r="AF33" s="73">
        <f>IF($C33='1C TSsalarié1'!$B$8,'1C TSsalarié1'!$M$48)</f>
        <v>0</v>
      </c>
      <c r="AG33" s="73">
        <f>IF($C33='1C TSsalarié1'!$B$8,'1C TSsalarié1'!$M$49)</f>
        <v>0</v>
      </c>
      <c r="AH33" s="73">
        <f>IF($C33='1C TSsalarié1'!$B$8,'1C TSsalarié1'!$M$50)</f>
        <v>0</v>
      </c>
      <c r="AI33" s="73">
        <f>IF($C33='1C TSsalarié1'!$B$8,'1C TSsalarié1'!$M$51)</f>
        <v>0</v>
      </c>
      <c r="AJ33" s="73">
        <f>IF($C33='1C TSsalarié1'!$B$8,'1C TSsalarié1'!$M$52)</f>
        <v>0</v>
      </c>
      <c r="AK33" s="73">
        <f>'1C TSsalarié1'!M$53</f>
        <v>0</v>
      </c>
      <c r="AL33" s="73">
        <f t="shared" si="0"/>
        <v>0</v>
      </c>
      <c r="AM33" s="303">
        <f t="shared" si="1"/>
        <v>0</v>
      </c>
      <c r="AN33" s="592">
        <f t="shared" si="2"/>
        <v>0</v>
      </c>
      <c r="AO33" s="301">
        <f t="shared" si="5"/>
        <v>0</v>
      </c>
      <c r="AP33" s="601">
        <f t="shared" si="6"/>
        <v>0</v>
      </c>
      <c r="AQ33" s="609">
        <f t="shared" si="3"/>
        <v>0</v>
      </c>
      <c r="AR33" s="605"/>
      <c r="AS33" s="104"/>
      <c r="AT33" s="27"/>
      <c r="AU33" s="618"/>
    </row>
    <row r="34" spans="1:54" s="358" customFormat="1">
      <c r="A34" s="314"/>
      <c r="B34" s="347"/>
      <c r="C34" s="212" t="str">
        <f>IF('1C TSsalarié1'!N$11&lt;&gt;"",'1C TSsalarié1'!$B$8,"")</f>
        <v/>
      </c>
      <c r="D34" s="718" t="str">
        <f>IF(E34="","",DATEDIF('1C TSsalarié1'!$B$10,E34,"y"))</f>
        <v/>
      </c>
      <c r="E34" s="213" t="str">
        <f>IF(AND('1C TSsalarié1'!N$11&lt;&gt;"",C34='1C TSsalarié1'!$B$8),'1C TSsalarié1'!$N$16,"")</f>
        <v/>
      </c>
      <c r="F34" s="322"/>
      <c r="G34" s="323"/>
      <c r="H34" s="904"/>
      <c r="I34" s="905"/>
      <c r="J34" s="906"/>
      <c r="K34" s="730">
        <f t="shared" si="4"/>
        <v>0</v>
      </c>
      <c r="L34" s="308">
        <f>IF(AND($K$2="Pôle",C34='1C TSsalarié1'!$B$8),'1C TSsalarié1'!N$17+'1C TSsalarié1'!N$18+'1C TSsalarié1'!N$19+'1C TSsalarié1'!N$20+'1C TSsalarié1'!N$24,'1C TSsalarié1'!N$17+'1C TSsalarié1'!N$18+'1C TSsalarié1'!N$19+'1C TSsalarié1'!N$20+'1C TSsalarié1'!N$21+'1C TSsalarié1'!N$22+'1C TSsalarié1'!N$23+'1C TSsalarié1'!N$24)</f>
        <v>0</v>
      </c>
      <c r="M34" s="308">
        <f>IF(AND($K$2="Pôle",C34='1C TSsalarié1'!$B$8),'1C TSsalarié1'!N$21+'1C TSsalarié1'!N$22+'1C TSsalarié1'!N$23,0)</f>
        <v>0</v>
      </c>
      <c r="N34" s="309">
        <f t="shared" si="7"/>
        <v>0</v>
      </c>
      <c r="O34" s="298">
        <f>IF($C34='1C TSsalarié1'!$B$8,'1C TSsalarié1'!N$31)</f>
        <v>0</v>
      </c>
      <c r="P34" s="214">
        <f>IF($C34='1C TSsalarié1'!$B$8,'1C TSsalarié1'!$N$32)</f>
        <v>0</v>
      </c>
      <c r="Q34" s="214">
        <f>IF($C34='1C TSsalarié1'!$B$8,'1C TSsalarié1'!$N$33)</f>
        <v>0</v>
      </c>
      <c r="R34" s="214">
        <f>IF($C34='1C TSsalarié1'!$B$8,'1C TSsalarié1'!$N$34)</f>
        <v>0</v>
      </c>
      <c r="S34" s="214">
        <f>IF($C34='1C TSsalarié1'!$B$8,'1C TSsalarié1'!$N$35)</f>
        <v>0</v>
      </c>
      <c r="T34" s="214">
        <f>IF($C34='1C TSsalarié1'!$B$8,'1C TSsalarié1'!$N$36)</f>
        <v>0</v>
      </c>
      <c r="U34" s="214">
        <f>IF($C34='1C TSsalarié1'!$B$8,'1C TSsalarié1'!$N$37)</f>
        <v>0</v>
      </c>
      <c r="V34" s="214">
        <f>IF($C34='1C TSsalarié1'!$B$8,'1C TSsalarié1'!$N$38)</f>
        <v>0</v>
      </c>
      <c r="W34" s="214">
        <f>IF($C34='1C TSsalarié1'!$B$8,'1C TSsalarié1'!$N$39)</f>
        <v>0</v>
      </c>
      <c r="X34" s="214">
        <f>IF($C34='1C TSsalarié1'!$B$8,'1C TSsalarié1'!$N$40)</f>
        <v>0</v>
      </c>
      <c r="Y34" s="214">
        <f>IF($C34='1C TSsalarié1'!$B$8,'1C TSsalarié1'!$N$41)</f>
        <v>0</v>
      </c>
      <c r="Z34" s="214">
        <f>IF($C34='1C TSsalarié1'!$B$8,'1C TSsalarié1'!$N$42)</f>
        <v>0</v>
      </c>
      <c r="AA34" s="214">
        <f>IF($C34='1C TSsalarié1'!$B$8,'1C TSsalarié1'!$N$43)</f>
        <v>0</v>
      </c>
      <c r="AB34" s="214">
        <f>IF($C34='1C TSsalarié1'!$B$8,'1C TSsalarié1'!$N$44)</f>
        <v>0</v>
      </c>
      <c r="AC34" s="214">
        <f>IF($C34='1C TSsalarié1'!$B$8,'1C TSsalarié1'!$N$45)</f>
        <v>0</v>
      </c>
      <c r="AD34" s="214">
        <f>IF($C34='1C TSsalarié1'!$B$8,'1C TSsalarié1'!$N$46)</f>
        <v>0</v>
      </c>
      <c r="AE34" s="214">
        <f>IF($C34='1C TSsalarié1'!$B$8,'1C TSsalarié1'!$N$47)</f>
        <v>0</v>
      </c>
      <c r="AF34" s="214">
        <f>IF($C34='1C TSsalarié1'!$B$8,'1C TSsalarié1'!$N$48)</f>
        <v>0</v>
      </c>
      <c r="AG34" s="214">
        <f>IF($C34='1C TSsalarié1'!$B$8,'1C TSsalarié1'!$N$49)</f>
        <v>0</v>
      </c>
      <c r="AH34" s="214">
        <f>IF($C34='1C TSsalarié1'!$B$8,'1C TSsalarié1'!$N$50)</f>
        <v>0</v>
      </c>
      <c r="AI34" s="214">
        <f>IF($C34='1C TSsalarié1'!$B$8,'1C TSsalarié1'!$N$51)</f>
        <v>0</v>
      </c>
      <c r="AJ34" s="214">
        <f>IF($C34='1C TSsalarié1'!$B$8,'1C TSsalarié1'!$N$52)</f>
        <v>0</v>
      </c>
      <c r="AK34" s="214">
        <f>'1C TSsalarié1'!N$53</f>
        <v>0</v>
      </c>
      <c r="AL34" s="214">
        <f t="shared" si="0"/>
        <v>0</v>
      </c>
      <c r="AM34" s="591">
        <f t="shared" si="1"/>
        <v>0</v>
      </c>
      <c r="AN34" s="694">
        <f t="shared" si="2"/>
        <v>0</v>
      </c>
      <c r="AO34" s="302">
        <f t="shared" si="5"/>
        <v>0</v>
      </c>
      <c r="AP34" s="691">
        <f t="shared" si="6"/>
        <v>0</v>
      </c>
      <c r="AQ34" s="655">
        <f t="shared" si="3"/>
        <v>0</v>
      </c>
      <c r="AR34" s="570"/>
      <c r="AS34" s="215"/>
      <c r="AT34" s="216"/>
      <c r="AU34" s="656"/>
      <c r="AX34" s="823"/>
      <c r="AY34" s="823"/>
      <c r="AZ34" s="823"/>
      <c r="BA34" s="823"/>
      <c r="BB34" s="823"/>
    </row>
    <row r="35" spans="1:54" ht="12.75" customHeight="1">
      <c r="A35" s="316"/>
      <c r="B35" s="346"/>
      <c r="C35" s="651" t="str">
        <f>IF('1C TSsalarié2'!C$11&lt;&gt;"",'1C TSsalarié2'!$B$8,"")</f>
        <v/>
      </c>
      <c r="D35" s="719" t="str">
        <f>IF(E35="","",DATEDIF('1C TSsalarié2'!$B$10,E35,"y"))</f>
        <v/>
      </c>
      <c r="E35" s="208" t="str">
        <f>IF(AND('1C TSsalarié2'!C$11&lt;&gt;"",C35='1C TSsalarié2'!$B$8),'1C TSsalarié2'!$C$16,"")</f>
        <v/>
      </c>
      <c r="F35" s="324"/>
      <c r="G35" s="325"/>
      <c r="H35" s="907"/>
      <c r="I35" s="908"/>
      <c r="J35" s="909"/>
      <c r="K35" s="729">
        <f t="shared" si="4"/>
        <v>0</v>
      </c>
      <c r="L35" s="657">
        <f>IF(AND($K$2="Pôle",C35='1C TSsalarié2'!$B$8),'1C TSsalarié2'!C$17+'1C TSsalarié2'!C$18+'1C TSsalarié2'!C$19+'1C TSsalarié2'!C$20+'1C TSsalarié2'!C$24,'1C TSsalarié2'!C$17+'1C TSsalarié2'!C$18+'1C TSsalarié2'!C$19+'1C TSsalarié2'!C$20+'1C TSsalarié2'!C$21+'1C TSsalarié2'!C$22+'1C TSsalarié2'!C$23+'1C TSsalarié2'!C$24)</f>
        <v>0</v>
      </c>
      <c r="M35" s="658">
        <f>IF(AND($K$2="Pôle",C35='1C TSsalarié2'!$B$8),'1C TSsalarié2'!C$21+'1C TSsalarié2'!C$22+'1C TSsalarié2'!C$23,0)</f>
        <v>0</v>
      </c>
      <c r="N35" s="310">
        <f>L35+M35</f>
        <v>0</v>
      </c>
      <c r="O35" s="299">
        <f>IF($C35='1C TSsalarié2'!$B$8,'1C TSsalarié2'!C$31)</f>
        <v>0</v>
      </c>
      <c r="P35" s="74">
        <f>IF($C35='1C TSsalarié2'!$B$8,'1C TSsalarié2'!$C$32)</f>
        <v>0</v>
      </c>
      <c r="Q35" s="74">
        <f>IF($C35='1C TSsalarié2'!$B$8,'1C TSsalarié2'!$C$33)</f>
        <v>0</v>
      </c>
      <c r="R35" s="74">
        <f>IF($C35='1C TSsalarié2'!$B$8,'1C TSsalarié2'!$C$34)</f>
        <v>0</v>
      </c>
      <c r="S35" s="74">
        <f>IF($C35='1C TSsalarié2'!$B$8,'1C TSsalarié2'!$C$35)</f>
        <v>0</v>
      </c>
      <c r="T35" s="74">
        <f>IF($C35='1C TSsalarié2'!$B$8,'1C TSsalarié2'!$C$36)</f>
        <v>0</v>
      </c>
      <c r="U35" s="74">
        <f>IF($C35='1C TSsalarié2'!$B$8,'1C TSsalarié2'!$C$37)</f>
        <v>0</v>
      </c>
      <c r="V35" s="74">
        <f>IF($C35='1C TSsalarié2'!$B$8,'1C TSsalarié2'!$C$38)</f>
        <v>0</v>
      </c>
      <c r="W35" s="74">
        <f>IF($C35='1C TSsalarié2'!$B$8,'1C TSsalarié2'!$C$39)</f>
        <v>0</v>
      </c>
      <c r="X35" s="74">
        <f>IF($C35='1C TSsalarié2'!$B$8,'1C TSsalarié2'!$C$40)</f>
        <v>0</v>
      </c>
      <c r="Y35" s="74">
        <f>IF($C35='1C TSsalarié2'!$B$8,'1C TSsalarié2'!$C$41)</f>
        <v>0</v>
      </c>
      <c r="Z35" s="74">
        <f>IF($C35='1C TSsalarié2'!$B$8,'1C TSsalarié2'!$C$42)</f>
        <v>0</v>
      </c>
      <c r="AA35" s="74">
        <f>IF($C35='1C TSsalarié2'!$B$8,'1C TSsalarié2'!$C$43)</f>
        <v>0</v>
      </c>
      <c r="AB35" s="74">
        <f>IF($C35='1C TSsalarié2'!$B$8,'1C TSsalarié2'!$C$44)</f>
        <v>0</v>
      </c>
      <c r="AC35" s="74">
        <f>IF($C35='1C TSsalarié2'!$B$8,'1C TSsalarié2'!$C$45)</f>
        <v>0</v>
      </c>
      <c r="AD35" s="74">
        <f>IF($C35='1C TSsalarié2'!$B$8,'1C TSsalarié2'!$C$46)</f>
        <v>0</v>
      </c>
      <c r="AE35" s="74">
        <f>IF($C35='1C TSsalarié2'!$B$8,'1C TSsalarié2'!$C$47)</f>
        <v>0</v>
      </c>
      <c r="AF35" s="74">
        <f>IF($C35='1C TSsalarié2'!$B$8,'1C TSsalarié2'!$C$48)</f>
        <v>0</v>
      </c>
      <c r="AG35" s="74">
        <f>IF($C35='1C TSsalarié2'!$B$8,'1C TSsalarié2'!$C$49)</f>
        <v>0</v>
      </c>
      <c r="AH35" s="74">
        <f>IF($C35='1C TSsalarié2'!$B$8,'1C TSsalarié2'!$C$50)</f>
        <v>0</v>
      </c>
      <c r="AI35" s="74">
        <f>IF($C35='1C TSsalarié2'!$B$8,'1C TSsalarié2'!$C$51)</f>
        <v>0</v>
      </c>
      <c r="AJ35" s="74">
        <f>IF($C35='1C TSsalarié2'!$B$8,'1C TSsalarié2'!$C$52)</f>
        <v>0</v>
      </c>
      <c r="AK35" s="74">
        <f>'1C TSsalarié2'!C$53</f>
        <v>0</v>
      </c>
      <c r="AL35" s="74">
        <f t="shared" ref="AL35:AL46" si="8">N35+AK35</f>
        <v>0</v>
      </c>
      <c r="AM35" s="303">
        <f t="shared" si="1"/>
        <v>0</v>
      </c>
      <c r="AN35" s="693">
        <f t="shared" si="2"/>
        <v>0</v>
      </c>
      <c r="AO35" s="659">
        <f>AM35+AN35</f>
        <v>0</v>
      </c>
      <c r="AP35" s="601">
        <f>IF(L35=0,0,AM35-AR35)</f>
        <v>0</v>
      </c>
      <c r="AQ35" s="610">
        <f t="shared" ref="AQ35:AQ46" si="9">IF(M35=0,0,AN35-AS35)</f>
        <v>0</v>
      </c>
      <c r="AR35" s="606"/>
      <c r="AS35" s="210"/>
      <c r="AT35" s="211"/>
      <c r="AU35" s="617"/>
    </row>
    <row r="36" spans="1:54">
      <c r="A36" s="316"/>
      <c r="B36" s="346"/>
      <c r="C36" s="22" t="str">
        <f>IF('1C TSsalarié2'!D$11&lt;&gt;"",'1C TSsalarié2'!$B$8,"")</f>
        <v/>
      </c>
      <c r="D36" s="714" t="str">
        <f>IF(E36="","",DATEDIF('1C TSsalarié2'!$B$10,E36,"y"))</f>
        <v/>
      </c>
      <c r="E36" s="95" t="str">
        <f>IF(AND('1C TSsalarié2'!D$11&lt;&gt;"",C36='1C TSsalarié2'!$B$8),'1C TSsalarié2'!$D$16,"")</f>
        <v/>
      </c>
      <c r="F36" s="320"/>
      <c r="G36" s="321"/>
      <c r="H36" s="901"/>
      <c r="I36" s="902"/>
      <c r="J36" s="903"/>
      <c r="K36" s="685">
        <f t="shared" si="4"/>
        <v>0</v>
      </c>
      <c r="L36" s="306">
        <f>IF(AND($K$2="Pôle",C36='1C TSsalarié2'!$B$8),'1C TSsalarié2'!D$17+'1C TSsalarié2'!D$18+'1C TSsalarié2'!D$19+'1C TSsalarié2'!D$20+'1C TSsalarié2'!D$24,'1C TSsalarié2'!D$17+'1C TSsalarié2'!D$18+'1C TSsalarié2'!D$19+'1C TSsalarié2'!D$20+'1C TSsalarié2'!D$21+'1C TSsalarié2'!D$22+'1C TSsalarié2'!D$23+'1C TSsalarié2'!D$24)</f>
        <v>0</v>
      </c>
      <c r="M36" s="306">
        <f>IF(AND($K$2="Pôle",C36='1C TSsalarié2'!$B$8),'1C TSsalarié2'!D$21+'1C TSsalarié2'!D$22+'1C TSsalarié2'!D$23,0)</f>
        <v>0</v>
      </c>
      <c r="N36" s="307">
        <f>L36+M36</f>
        <v>0</v>
      </c>
      <c r="O36" s="297">
        <f>IF($C36='1C TSsalarié2'!$B$8,'1C TSsalarié2'!D$31)</f>
        <v>0</v>
      </c>
      <c r="P36" s="73">
        <f>IF($C36='1C TSsalarié2'!$B$8,'1C TSsalarié2'!$D$32)</f>
        <v>0</v>
      </c>
      <c r="Q36" s="73">
        <f>IF($C36='1C TSsalarié2'!$B$8,'1C TSsalarié2'!$D$33)</f>
        <v>0</v>
      </c>
      <c r="R36" s="73">
        <f>IF($C36='1C TSsalarié2'!$B$8,'1C TSsalarié2'!$D$34)</f>
        <v>0</v>
      </c>
      <c r="S36" s="73">
        <f>IF($C36='1C TSsalarié2'!$B$8,'1C TSsalarié2'!$D$35)</f>
        <v>0</v>
      </c>
      <c r="T36" s="73">
        <f>IF($C36='1C TSsalarié2'!$B$8,'1C TSsalarié2'!$D$36)</f>
        <v>0</v>
      </c>
      <c r="U36" s="73">
        <f>IF($C36='1C TSsalarié2'!$B$8,'1C TSsalarié2'!$D$37)</f>
        <v>0</v>
      </c>
      <c r="V36" s="73">
        <f>IF($C36='1C TSsalarié2'!$B$8,'1C TSsalarié2'!$D$38)</f>
        <v>0</v>
      </c>
      <c r="W36" s="73">
        <f>IF($C36='1C TSsalarié2'!$B$8,'1C TSsalarié2'!$D$39)</f>
        <v>0</v>
      </c>
      <c r="X36" s="73">
        <f>IF($C36='1C TSsalarié2'!$B$8,'1C TSsalarié2'!$D$40)</f>
        <v>0</v>
      </c>
      <c r="Y36" s="73">
        <f>IF($C36='1C TSsalarié2'!$B$8,'1C TSsalarié2'!$D$41)</f>
        <v>0</v>
      </c>
      <c r="Z36" s="73">
        <f>IF($C36='1C TSsalarié2'!$B$8,'1C TSsalarié2'!$D$42)</f>
        <v>0</v>
      </c>
      <c r="AA36" s="73">
        <f>IF($C36='1C TSsalarié2'!$B$8,'1C TSsalarié2'!$D$43)</f>
        <v>0</v>
      </c>
      <c r="AB36" s="73">
        <f>IF($C36='1C TSsalarié2'!$B$8,'1C TSsalarié2'!$D$44)</f>
        <v>0</v>
      </c>
      <c r="AC36" s="73">
        <f>IF($C36='1C TSsalarié2'!$B$8,'1C TSsalarié2'!$D$45)</f>
        <v>0</v>
      </c>
      <c r="AD36" s="73">
        <f>IF($C36='1C TSsalarié2'!$B$8,'1C TSsalarié2'!$D$46)</f>
        <v>0</v>
      </c>
      <c r="AE36" s="73">
        <f>IF($C36='1C TSsalarié2'!$B$8,'1C TSsalarié2'!$D$47)</f>
        <v>0</v>
      </c>
      <c r="AF36" s="73">
        <f>IF($C36='1C TSsalarié2'!$B$8,'1C TSsalarié2'!$D$48)</f>
        <v>0</v>
      </c>
      <c r="AG36" s="73">
        <f>IF($C36='1C TSsalarié2'!$B$8,'1C TSsalarié2'!$D$49)</f>
        <v>0</v>
      </c>
      <c r="AH36" s="73">
        <f>IF($C36='1C TSsalarié2'!$B$8,'1C TSsalarié2'!$D$50)</f>
        <v>0</v>
      </c>
      <c r="AI36" s="73">
        <f>IF($C36='1C TSsalarié2'!$B$8,'1C TSsalarié2'!$D$51)</f>
        <v>0</v>
      </c>
      <c r="AJ36" s="73">
        <f>IF($C36='1C TSsalarié2'!$B$8,'1C TSsalarié2'!$D$52)</f>
        <v>0</v>
      </c>
      <c r="AK36" s="73">
        <f>'1C TSsalarié2'!D$53</f>
        <v>0</v>
      </c>
      <c r="AL36" s="73">
        <f t="shared" si="8"/>
        <v>0</v>
      </c>
      <c r="AM36" s="303">
        <f t="shared" si="1"/>
        <v>0</v>
      </c>
      <c r="AN36" s="592">
        <f t="shared" si="2"/>
        <v>0</v>
      </c>
      <c r="AO36" s="301">
        <f t="shared" ref="AO36:AO46" si="10">AM36+AN36</f>
        <v>0</v>
      </c>
      <c r="AP36" s="601">
        <f t="shared" ref="AP36:AP46" si="11">IF(L36=0,0,AM36-AR36)</f>
        <v>0</v>
      </c>
      <c r="AQ36" s="609">
        <f t="shared" si="9"/>
        <v>0</v>
      </c>
      <c r="AR36" s="605"/>
      <c r="AS36" s="104"/>
      <c r="AT36" s="27"/>
      <c r="AU36" s="618"/>
    </row>
    <row r="37" spans="1:54">
      <c r="A37" s="316"/>
      <c r="B37" s="346"/>
      <c r="C37" s="22" t="str">
        <f>IF('1C TSsalarié2'!E$11&lt;&gt;"",'1C TSsalarié2'!$B$8,"")</f>
        <v/>
      </c>
      <c r="D37" s="714" t="str">
        <f>IF(E37="","",DATEDIF('1C TSsalarié2'!$B$10,E37,"y"))</f>
        <v/>
      </c>
      <c r="E37" s="95" t="str">
        <f>IF(AND('1C TSsalarié2'!E$11&lt;&gt;"",C37='1C TSsalarié2'!$B$8),'1C TSsalarié2'!$E$16,"")</f>
        <v/>
      </c>
      <c r="F37" s="320"/>
      <c r="G37" s="321"/>
      <c r="H37" s="901"/>
      <c r="I37" s="902"/>
      <c r="J37" s="903"/>
      <c r="K37" s="685">
        <f t="shared" si="4"/>
        <v>0</v>
      </c>
      <c r="L37" s="306">
        <f>IF(AND($K$2="Pôle",C37='1C TSsalarié2'!$B$8),'1C TSsalarié2'!E$17+'1C TSsalarié2'!E$18+'1C TSsalarié2'!E$19+'1C TSsalarié2'!E$20+'1C TSsalarié2'!E$24,'1C TSsalarié2'!E$17+'1C TSsalarié2'!E$18+'1C TSsalarié2'!E$19+'1C TSsalarié2'!E$20+'1C TSsalarié2'!E$21+'1C TSsalarié2'!E$22+'1C TSsalarié2'!E$23+'1C TSsalarié2'!E$24)</f>
        <v>0</v>
      </c>
      <c r="M37" s="306">
        <f>IF(AND($K$2="Pôle",C37='1C TSsalarié2'!$B$8),'1C TSsalarié2'!E$21+'1C TSsalarié2'!E$22+'1C TSsalarié2'!E$23,0)</f>
        <v>0</v>
      </c>
      <c r="N37" s="307">
        <f t="shared" ref="N37:N46" si="12">L37+M37</f>
        <v>0</v>
      </c>
      <c r="O37" s="297">
        <f>IF($C37='1C TSsalarié2'!$B$8,'1C TSsalarié2'!E$31)</f>
        <v>0</v>
      </c>
      <c r="P37" s="73">
        <f>IF($C37='1C TSsalarié2'!$B$8,'1C TSsalarié2'!$E$32)</f>
        <v>0</v>
      </c>
      <c r="Q37" s="73">
        <f>IF($C37='1C TSsalarié2'!$B$8,'1C TSsalarié2'!$E$33)</f>
        <v>0</v>
      </c>
      <c r="R37" s="73">
        <f>IF($C37='1C TSsalarié2'!$B$8,'1C TSsalarié2'!$E$34)</f>
        <v>0</v>
      </c>
      <c r="S37" s="73">
        <f>IF($C37='1C TSsalarié2'!$B$8,'1C TSsalarié2'!$E$35)</f>
        <v>0</v>
      </c>
      <c r="T37" s="73">
        <f>IF($C37='1C TSsalarié2'!$B$8,'1C TSsalarié2'!$E$36)</f>
        <v>0</v>
      </c>
      <c r="U37" s="73">
        <f>IF($C37='1C TSsalarié2'!$B$8,'1C TSsalarié2'!$E$37)</f>
        <v>0</v>
      </c>
      <c r="V37" s="73">
        <f>IF($C37='1C TSsalarié2'!$B$8,'1C TSsalarié2'!$E$38)</f>
        <v>0</v>
      </c>
      <c r="W37" s="73">
        <f>IF($C37='1C TSsalarié2'!$B$8,'1C TSsalarié2'!$E$39)</f>
        <v>0</v>
      </c>
      <c r="X37" s="73">
        <f>IF($C37='1C TSsalarié2'!$B$8,'1C TSsalarié2'!$E$40)</f>
        <v>0</v>
      </c>
      <c r="Y37" s="73">
        <f>IF($C37='1C TSsalarié2'!$B$8,'1C TSsalarié2'!$E$41)</f>
        <v>0</v>
      </c>
      <c r="Z37" s="73">
        <f>IF($C37='1C TSsalarié2'!$B$8,'1C TSsalarié2'!$E$42)</f>
        <v>0</v>
      </c>
      <c r="AA37" s="73">
        <f>IF($C37='1C TSsalarié2'!$B$8,'1C TSsalarié2'!$E$43)</f>
        <v>0</v>
      </c>
      <c r="AB37" s="73">
        <f>IF($C37='1C TSsalarié2'!$B$8,'1C TSsalarié2'!$E$44)</f>
        <v>0</v>
      </c>
      <c r="AC37" s="73">
        <f>IF($C37='1C TSsalarié2'!$B$8,'1C TSsalarié2'!$E$45)</f>
        <v>0</v>
      </c>
      <c r="AD37" s="73">
        <f>IF($C37='1C TSsalarié2'!$B$8,'1C TSsalarié2'!$E$46)</f>
        <v>0</v>
      </c>
      <c r="AE37" s="73">
        <f>IF($C37='1C TSsalarié2'!$B$8,'1C TSsalarié2'!$E$47)</f>
        <v>0</v>
      </c>
      <c r="AF37" s="73">
        <f>IF($C37='1C TSsalarié2'!$B$8,'1C TSsalarié2'!$E$48)</f>
        <v>0</v>
      </c>
      <c r="AG37" s="73">
        <f>IF($C37='1C TSsalarié2'!$B$8,'1C TSsalarié2'!$E$49)</f>
        <v>0</v>
      </c>
      <c r="AH37" s="73">
        <f>IF($C37='1C TSsalarié2'!$B$8,'1C TSsalarié2'!$E$50)</f>
        <v>0</v>
      </c>
      <c r="AI37" s="73">
        <f>IF($C37='1C TSsalarié2'!$B$8,'1C TSsalarié2'!$E$51)</f>
        <v>0</v>
      </c>
      <c r="AJ37" s="73">
        <f>IF($C37='1C TSsalarié2'!$B$8,'1C TSsalarié2'!$E$52)</f>
        <v>0</v>
      </c>
      <c r="AK37" s="73">
        <f>'1C TSsalarié2'!E$53</f>
        <v>0</v>
      </c>
      <c r="AL37" s="73">
        <f t="shared" si="8"/>
        <v>0</v>
      </c>
      <c r="AM37" s="303">
        <f t="shared" si="1"/>
        <v>0</v>
      </c>
      <c r="AN37" s="592">
        <f t="shared" si="2"/>
        <v>0</v>
      </c>
      <c r="AO37" s="301">
        <f t="shared" si="10"/>
        <v>0</v>
      </c>
      <c r="AP37" s="601">
        <f t="shared" si="11"/>
        <v>0</v>
      </c>
      <c r="AQ37" s="609">
        <f t="shared" si="9"/>
        <v>0</v>
      </c>
      <c r="AR37" s="605"/>
      <c r="AS37" s="104"/>
      <c r="AT37" s="27"/>
      <c r="AU37" s="618"/>
    </row>
    <row r="38" spans="1:54">
      <c r="A38" s="316"/>
      <c r="B38" s="346"/>
      <c r="C38" s="22" t="str">
        <f>IF('1C TSsalarié2'!F$11&lt;&gt;"",'1C TSsalarié2'!$B$8,"")</f>
        <v/>
      </c>
      <c r="D38" s="714" t="str">
        <f>IF(E38="","",DATEDIF('1C TSsalarié2'!$B$10,E38,"y"))</f>
        <v/>
      </c>
      <c r="E38" s="95" t="str">
        <f>IF(AND('1C TSsalarié2'!F$11&lt;&gt;"",C38='1C TSsalarié2'!$B$8),'1C TSsalarié2'!$F$16,"")</f>
        <v/>
      </c>
      <c r="F38" s="320"/>
      <c r="G38" s="321"/>
      <c r="H38" s="901"/>
      <c r="I38" s="902"/>
      <c r="J38" s="903"/>
      <c r="K38" s="685">
        <f t="shared" si="4"/>
        <v>0</v>
      </c>
      <c r="L38" s="306">
        <f>IF(AND($K$2="Pôle",C38='1C TSsalarié2'!$B$8),'1C TSsalarié2'!F$17+'1C TSsalarié2'!F$18+'1C TSsalarié2'!F$19+'1C TSsalarié2'!F$20+'1C TSsalarié2'!F$24,'1C TSsalarié2'!F$17+'1C TSsalarié2'!F$18+'1C TSsalarié2'!F$19+'1C TSsalarié2'!F$20+'1C TSsalarié2'!F$21+'1C TSsalarié2'!F$22+'1C TSsalarié2'!F$23+'1C TSsalarié2'!F$24)</f>
        <v>0</v>
      </c>
      <c r="M38" s="306">
        <f>IF(AND($K$2="Pôle",C38='1C TSsalarié2'!$B$8),'1C TSsalarié2'!F$21+'1C TSsalarié2'!F$22+'1C TSsalarié2'!F$23,0)</f>
        <v>0</v>
      </c>
      <c r="N38" s="307">
        <f t="shared" si="12"/>
        <v>0</v>
      </c>
      <c r="O38" s="297">
        <f>IF($C38='1C TSsalarié2'!$B$8,'1C TSsalarié2'!F$31)</f>
        <v>0</v>
      </c>
      <c r="P38" s="73">
        <f>IF($C38='1C TSsalarié2'!$B$8,'1C TSsalarié2'!$F$32)</f>
        <v>0</v>
      </c>
      <c r="Q38" s="73">
        <f>IF($C38='1C TSsalarié2'!$B$8,'1C TSsalarié2'!$F$33)</f>
        <v>0</v>
      </c>
      <c r="R38" s="73">
        <f>IF($C38='1C TSsalarié2'!$B$8,'1C TSsalarié2'!$F$34)</f>
        <v>0</v>
      </c>
      <c r="S38" s="73">
        <f>IF($C38='1C TSsalarié2'!$B$8,'1C TSsalarié2'!$F$35)</f>
        <v>0</v>
      </c>
      <c r="T38" s="73">
        <f>IF($C38='1C TSsalarié2'!$B$8,'1C TSsalarié2'!$F$36)</f>
        <v>0</v>
      </c>
      <c r="U38" s="73">
        <f>IF($C38='1C TSsalarié2'!$B$8,'1C TSsalarié2'!$F$37)</f>
        <v>0</v>
      </c>
      <c r="V38" s="73">
        <f>IF($C38='1C TSsalarié2'!$B$8,'1C TSsalarié2'!$F$38)</f>
        <v>0</v>
      </c>
      <c r="W38" s="73">
        <f>IF($C38='1C TSsalarié2'!$B$8,'1C TSsalarié2'!$F$39)</f>
        <v>0</v>
      </c>
      <c r="X38" s="73">
        <f>IF($C38='1C TSsalarié2'!$B$8,'1C TSsalarié2'!$F$40)</f>
        <v>0</v>
      </c>
      <c r="Y38" s="73">
        <f>IF($C38='1C TSsalarié2'!$B$8,'1C TSsalarié2'!$F$41)</f>
        <v>0</v>
      </c>
      <c r="Z38" s="73">
        <f>IF($C38='1C TSsalarié2'!$B$8,'1C TSsalarié2'!$F$42)</f>
        <v>0</v>
      </c>
      <c r="AA38" s="73">
        <f>IF($C38='1C TSsalarié2'!$B$8,'1C TSsalarié2'!$F$43)</f>
        <v>0</v>
      </c>
      <c r="AB38" s="73">
        <f>IF($C38='1C TSsalarié2'!$B$8,'1C TSsalarié2'!$F$44)</f>
        <v>0</v>
      </c>
      <c r="AC38" s="73">
        <f>IF($C38='1C TSsalarié2'!$B$8,'1C TSsalarié2'!$F$45)</f>
        <v>0</v>
      </c>
      <c r="AD38" s="73">
        <f>IF($C38='1C TSsalarié2'!$B$8,'1C TSsalarié2'!$F$46)</f>
        <v>0</v>
      </c>
      <c r="AE38" s="73">
        <f>IF($C38='1C TSsalarié2'!$B$8,'1C TSsalarié2'!$F$47)</f>
        <v>0</v>
      </c>
      <c r="AF38" s="73">
        <f>IF($C38='1C TSsalarié2'!$B$8,'1C TSsalarié2'!$F$48)</f>
        <v>0</v>
      </c>
      <c r="AG38" s="73">
        <f>IF($C38='1C TSsalarié2'!$B$8,'1C TSsalarié2'!$F$49)</f>
        <v>0</v>
      </c>
      <c r="AH38" s="73">
        <f>IF($C38='1C TSsalarié2'!$B$8,'1C TSsalarié2'!$F$50)</f>
        <v>0</v>
      </c>
      <c r="AI38" s="73">
        <f>IF($C38='1C TSsalarié2'!$B$8,'1C TSsalarié2'!$F$51)</f>
        <v>0</v>
      </c>
      <c r="AJ38" s="73">
        <f>IF($C38='1C TSsalarié2'!$B$8,'1C TSsalarié2'!$F$52)</f>
        <v>0</v>
      </c>
      <c r="AK38" s="73">
        <f>'1C TSsalarié2'!F$53</f>
        <v>0</v>
      </c>
      <c r="AL38" s="73">
        <f t="shared" si="8"/>
        <v>0</v>
      </c>
      <c r="AM38" s="303">
        <f t="shared" si="1"/>
        <v>0</v>
      </c>
      <c r="AN38" s="592">
        <f t="shared" si="2"/>
        <v>0</v>
      </c>
      <c r="AO38" s="301">
        <f t="shared" si="10"/>
        <v>0</v>
      </c>
      <c r="AP38" s="601">
        <f t="shared" si="11"/>
        <v>0</v>
      </c>
      <c r="AQ38" s="609">
        <f t="shared" si="9"/>
        <v>0</v>
      </c>
      <c r="AR38" s="605"/>
      <c r="AS38" s="104"/>
      <c r="AT38" s="27"/>
      <c r="AU38" s="618"/>
    </row>
    <row r="39" spans="1:54">
      <c r="A39" s="316"/>
      <c r="B39" s="346"/>
      <c r="C39" s="22" t="str">
        <f>IF('1C TSsalarié2'!G$11&lt;&gt;"",'1C TSsalarié2'!$B$8,"")</f>
        <v/>
      </c>
      <c r="D39" s="714" t="str">
        <f>IF(E39="","",DATEDIF('1C TSsalarié2'!$B$10,E39,"y"))</f>
        <v/>
      </c>
      <c r="E39" s="95" t="str">
        <f>IF(AND('1C TSsalarié2'!G$11&lt;&gt;"",C39='1C TSsalarié2'!$B$8),'1C TSsalarié2'!$G$16,"")</f>
        <v/>
      </c>
      <c r="F39" s="320"/>
      <c r="G39" s="321"/>
      <c r="H39" s="901"/>
      <c r="I39" s="902"/>
      <c r="J39" s="903"/>
      <c r="K39" s="685">
        <f t="shared" si="4"/>
        <v>0</v>
      </c>
      <c r="L39" s="306">
        <f>IF(AND($K$2="Pôle",C39='1C TSsalarié2'!$B$8),'1C TSsalarié2'!G$17+'1C TSsalarié2'!G$18+'1C TSsalarié2'!G$19+'1C TSsalarié2'!G$20+'1C TSsalarié2'!G$24,'1C TSsalarié2'!G$17+'1C TSsalarié2'!G$18+'1C TSsalarié2'!G$19+'1C TSsalarié2'!G$20+'1C TSsalarié2'!G$21+'1C TSsalarié2'!G$22+'1C TSsalarié2'!G$23+'1C TSsalarié2'!G$24)</f>
        <v>0</v>
      </c>
      <c r="M39" s="306">
        <f>IF(AND($K$2="Pôle",C39='1C TSsalarié2'!$B$8),'1C TSsalarié2'!G$21+'1C TSsalarié2'!G$22+'1C TSsalarié2'!G$23,0)</f>
        <v>0</v>
      </c>
      <c r="N39" s="307">
        <f t="shared" si="12"/>
        <v>0</v>
      </c>
      <c r="O39" s="297">
        <f>IF($C39='1C TSsalarié2'!$B$8,'1C TSsalarié2'!G$31)</f>
        <v>0</v>
      </c>
      <c r="P39" s="73">
        <f>IF($C39='1C TSsalarié2'!$B$8,'1C TSsalarié2'!$G$32)</f>
        <v>0</v>
      </c>
      <c r="Q39" s="73">
        <f>IF($C39='1C TSsalarié2'!$B$8,'1C TSsalarié2'!$G$33)</f>
        <v>0</v>
      </c>
      <c r="R39" s="73">
        <f>IF($C39='1C TSsalarié2'!$B$8,'1C TSsalarié2'!$G$34)</f>
        <v>0</v>
      </c>
      <c r="S39" s="73">
        <f>IF($C39='1C TSsalarié2'!$B$8,'1C TSsalarié2'!$G$35)</f>
        <v>0</v>
      </c>
      <c r="T39" s="73">
        <f>IF($C39='1C TSsalarié2'!$B$8,'1C TSsalarié2'!$G$36)</f>
        <v>0</v>
      </c>
      <c r="U39" s="73">
        <f>IF($C39='1C TSsalarié2'!$B$8,'1C TSsalarié2'!$G$37)</f>
        <v>0</v>
      </c>
      <c r="V39" s="73">
        <f>IF($C39='1C TSsalarié2'!$B$8,'1C TSsalarié2'!$G$38)</f>
        <v>0</v>
      </c>
      <c r="W39" s="73">
        <f>IF($C39='1C TSsalarié2'!$B$8,'1C TSsalarié2'!$G$39)</f>
        <v>0</v>
      </c>
      <c r="X39" s="73">
        <f>IF($C39='1C TSsalarié2'!$B$8,'1C TSsalarié2'!$G$40)</f>
        <v>0</v>
      </c>
      <c r="Y39" s="73">
        <f>IF($C39='1C TSsalarié2'!$B$8,'1C TSsalarié2'!$G$41)</f>
        <v>0</v>
      </c>
      <c r="Z39" s="73">
        <f>IF($C39='1C TSsalarié2'!$B$8,'1C TSsalarié2'!$G$42)</f>
        <v>0</v>
      </c>
      <c r="AA39" s="73">
        <f>IF($C39='1C TSsalarié2'!$B$8,'1C TSsalarié2'!$G$43)</f>
        <v>0</v>
      </c>
      <c r="AB39" s="73">
        <f>IF($C39='1C TSsalarié2'!$B$8,'1C TSsalarié2'!$G$44)</f>
        <v>0</v>
      </c>
      <c r="AC39" s="73">
        <f>IF($C39='1C TSsalarié2'!$B$8,'1C TSsalarié2'!$G$45)</f>
        <v>0</v>
      </c>
      <c r="AD39" s="73">
        <f>IF($C39='1C TSsalarié2'!$B$8,'1C TSsalarié2'!$G$46)</f>
        <v>0</v>
      </c>
      <c r="AE39" s="73">
        <f>IF($C39='1C TSsalarié2'!$B$8,'1C TSsalarié2'!$G$47)</f>
        <v>0</v>
      </c>
      <c r="AF39" s="73">
        <f>IF($C39='1C TSsalarié2'!$B$8,'1C TSsalarié2'!$G$48)</f>
        <v>0</v>
      </c>
      <c r="AG39" s="73">
        <f>IF($C39='1C TSsalarié2'!$B$8,'1C TSsalarié2'!$G$49)</f>
        <v>0</v>
      </c>
      <c r="AH39" s="73">
        <f>IF($C39='1C TSsalarié2'!$B$8,'1C TSsalarié2'!$G$50)</f>
        <v>0</v>
      </c>
      <c r="AI39" s="73">
        <f>IF($C39='1C TSsalarié2'!$B$8,'1C TSsalarié2'!$G$51)</f>
        <v>0</v>
      </c>
      <c r="AJ39" s="73">
        <f>IF($C39='1C TSsalarié2'!$B$8,'1C TSsalarié2'!$G$52)</f>
        <v>0</v>
      </c>
      <c r="AK39" s="73">
        <f>'1C TSsalarié2'!G$53</f>
        <v>0</v>
      </c>
      <c r="AL39" s="73">
        <f t="shared" si="8"/>
        <v>0</v>
      </c>
      <c r="AM39" s="303">
        <f t="shared" si="1"/>
        <v>0</v>
      </c>
      <c r="AN39" s="592">
        <f t="shared" si="2"/>
        <v>0</v>
      </c>
      <c r="AO39" s="301">
        <f t="shared" si="10"/>
        <v>0</v>
      </c>
      <c r="AP39" s="601">
        <f t="shared" si="11"/>
        <v>0</v>
      </c>
      <c r="AQ39" s="609">
        <f t="shared" si="9"/>
        <v>0</v>
      </c>
      <c r="AR39" s="605"/>
      <c r="AS39" s="104"/>
      <c r="AT39" s="27"/>
      <c r="AU39" s="618"/>
    </row>
    <row r="40" spans="1:54">
      <c r="A40" s="316"/>
      <c r="B40" s="346"/>
      <c r="C40" s="22" t="str">
        <f>IF('1C TSsalarié2'!H$11&lt;&gt;"",'1C TSsalarié2'!$B$8,"")</f>
        <v/>
      </c>
      <c r="D40" s="714" t="str">
        <f>IF(E40="","",DATEDIF('1C TSsalarié2'!$B$10,E40,"y"))</f>
        <v/>
      </c>
      <c r="E40" s="95" t="str">
        <f>IF(AND('1C TSsalarié2'!H$11&lt;&gt;"",C40='1C TSsalarié2'!$B$8),'1C TSsalarié2'!$H$16,"")</f>
        <v/>
      </c>
      <c r="F40" s="320"/>
      <c r="G40" s="321"/>
      <c r="H40" s="901"/>
      <c r="I40" s="902"/>
      <c r="J40" s="903"/>
      <c r="K40" s="685">
        <f t="shared" si="4"/>
        <v>0</v>
      </c>
      <c r="L40" s="306">
        <f>IF(AND($K$2="Pôle",C40='1C TSsalarié2'!$B$8),'1C TSsalarié2'!H$17+'1C TSsalarié2'!H$18+'1C TSsalarié2'!H$19+'1C TSsalarié2'!H$20+'1C TSsalarié2'!H$24,'1C TSsalarié2'!H$17+'1C TSsalarié2'!H$18+'1C TSsalarié2'!H$19+'1C TSsalarié2'!H$20+'1C TSsalarié2'!H$21+'1C TSsalarié2'!H$22+'1C TSsalarié2'!H$23+'1C TSsalarié2'!H$24)</f>
        <v>0</v>
      </c>
      <c r="M40" s="306">
        <f>IF(AND($K$2="Pôle",C40='1C TSsalarié2'!$B$8),'1C TSsalarié2'!H$21+'1C TSsalarié2'!H$22+'1C TSsalarié2'!H$23,0)</f>
        <v>0</v>
      </c>
      <c r="N40" s="307">
        <f t="shared" si="12"/>
        <v>0</v>
      </c>
      <c r="O40" s="297">
        <f>IF($C40='1C TSsalarié2'!$B$8,'1C TSsalarié2'!H$31)</f>
        <v>0</v>
      </c>
      <c r="P40" s="73">
        <f>IF($C40='1C TSsalarié2'!$B$8,'1C TSsalarié2'!$H$32)</f>
        <v>0</v>
      </c>
      <c r="Q40" s="73">
        <f>IF($C40='1C TSsalarié2'!$B$8,'1C TSsalarié2'!$H$33)</f>
        <v>0</v>
      </c>
      <c r="R40" s="73">
        <f>IF($C40='1C TSsalarié2'!$B$8,'1C TSsalarié2'!$H$34)</f>
        <v>0</v>
      </c>
      <c r="S40" s="73">
        <f>IF($C40='1C TSsalarié2'!$B$8,'1C TSsalarié2'!$H$35)</f>
        <v>0</v>
      </c>
      <c r="T40" s="73">
        <f>IF($C40='1C TSsalarié2'!$B$8,'1C TSsalarié2'!$H$36)</f>
        <v>0</v>
      </c>
      <c r="U40" s="73">
        <f>IF($C40='1C TSsalarié2'!$B$8,'1C TSsalarié2'!$H$37)</f>
        <v>0</v>
      </c>
      <c r="V40" s="73">
        <f>IF($C40='1C TSsalarié2'!$B$8,'1C TSsalarié2'!$H$38)</f>
        <v>0</v>
      </c>
      <c r="W40" s="73">
        <f>IF($C40='1C TSsalarié2'!$B$8,'1C TSsalarié2'!$H$39)</f>
        <v>0</v>
      </c>
      <c r="X40" s="73">
        <f>IF($C40='1C TSsalarié2'!$B$8,'1C TSsalarié2'!$H$40)</f>
        <v>0</v>
      </c>
      <c r="Y40" s="73">
        <f>IF($C40='1C TSsalarié2'!$B$8,'1C TSsalarié2'!$H$41)</f>
        <v>0</v>
      </c>
      <c r="Z40" s="73">
        <f>IF($C40='1C TSsalarié2'!$B$8,'1C TSsalarié2'!$H$42)</f>
        <v>0</v>
      </c>
      <c r="AA40" s="73">
        <f>IF($C40='1C TSsalarié2'!$B$8,'1C TSsalarié2'!$H$43)</f>
        <v>0</v>
      </c>
      <c r="AB40" s="73">
        <f>IF($C40='1C TSsalarié2'!$B$8,'1C TSsalarié2'!$H$44)</f>
        <v>0</v>
      </c>
      <c r="AC40" s="73">
        <f>IF($C40='1C TSsalarié2'!$B$8,'1C TSsalarié2'!$H$45)</f>
        <v>0</v>
      </c>
      <c r="AD40" s="73">
        <f>IF($C40='1C TSsalarié2'!$B$8,'1C TSsalarié2'!$H$46)</f>
        <v>0</v>
      </c>
      <c r="AE40" s="73">
        <f>IF($C40='1C TSsalarié2'!$B$8,'1C TSsalarié2'!$H$47)</f>
        <v>0</v>
      </c>
      <c r="AF40" s="73">
        <f>IF($C40='1C TSsalarié2'!$B$8,'1C TSsalarié2'!$H$48)</f>
        <v>0</v>
      </c>
      <c r="AG40" s="73">
        <f>IF($C40='1C TSsalarié2'!$B$8,'1C TSsalarié2'!$H$49)</f>
        <v>0</v>
      </c>
      <c r="AH40" s="73">
        <f>IF($C40='1C TSsalarié2'!$B$8,'1C TSsalarié2'!$H$50)</f>
        <v>0</v>
      </c>
      <c r="AI40" s="73">
        <f>IF($C40='1C TSsalarié2'!$B$8,'1C TSsalarié2'!$H$51)</f>
        <v>0</v>
      </c>
      <c r="AJ40" s="73">
        <f>IF($C40='1C TSsalarié2'!$B$8,'1C TSsalarié2'!$H$52)</f>
        <v>0</v>
      </c>
      <c r="AK40" s="73">
        <f>'1C TSsalarié2'!H$53</f>
        <v>0</v>
      </c>
      <c r="AL40" s="73">
        <f t="shared" si="8"/>
        <v>0</v>
      </c>
      <c r="AM40" s="303">
        <f t="shared" si="1"/>
        <v>0</v>
      </c>
      <c r="AN40" s="592">
        <f t="shared" si="2"/>
        <v>0</v>
      </c>
      <c r="AO40" s="301">
        <f t="shared" si="10"/>
        <v>0</v>
      </c>
      <c r="AP40" s="601">
        <f t="shared" si="11"/>
        <v>0</v>
      </c>
      <c r="AQ40" s="609">
        <f t="shared" si="9"/>
        <v>0</v>
      </c>
      <c r="AR40" s="605"/>
      <c r="AS40" s="104"/>
      <c r="AT40" s="27"/>
      <c r="AU40" s="618"/>
    </row>
    <row r="41" spans="1:54">
      <c r="A41" s="316"/>
      <c r="B41" s="346"/>
      <c r="C41" s="22" t="str">
        <f>IF('1C TSsalarié2'!I$11&lt;&gt;"",'1C TSsalarié2'!$B$8,"")</f>
        <v/>
      </c>
      <c r="D41" s="714" t="str">
        <f>IF(E41="","",DATEDIF('1C TSsalarié2'!$B$10,E41,"y"))</f>
        <v/>
      </c>
      <c r="E41" s="95" t="str">
        <f>IF(AND('1C TSsalarié2'!I$11&lt;&gt;"",C41='1C TSsalarié2'!$B$8),'1C TSsalarié2'!$I$16,"")</f>
        <v/>
      </c>
      <c r="F41" s="320"/>
      <c r="G41" s="321"/>
      <c r="H41" s="901"/>
      <c r="I41" s="902"/>
      <c r="J41" s="903"/>
      <c r="K41" s="685">
        <f t="shared" si="4"/>
        <v>0</v>
      </c>
      <c r="L41" s="306">
        <f>IF(AND($K$2="Pôle",C41='1C TSsalarié2'!$B$8),'1C TSsalarié2'!I$17+'1C TSsalarié2'!I$18+'1C TSsalarié2'!I$19+'1C TSsalarié2'!I$20+'1C TSsalarié2'!I$24,'1C TSsalarié2'!I$17+'1C TSsalarié2'!I$18+'1C TSsalarié2'!I$19+'1C TSsalarié2'!I$20+'1C TSsalarié2'!I$21+'1C TSsalarié2'!I$22+'1C TSsalarié2'!I$23+'1C TSsalarié2'!I$24)</f>
        <v>0</v>
      </c>
      <c r="M41" s="306">
        <f>IF(AND($K$2="Pôle",C41='1C TSsalarié2'!$B$8),'1C TSsalarié2'!I$21+'1C TSsalarié2'!I$22+'1C TSsalarié2'!I$23,0)</f>
        <v>0</v>
      </c>
      <c r="N41" s="307">
        <f t="shared" si="12"/>
        <v>0</v>
      </c>
      <c r="O41" s="297">
        <f>IF($C41='1C TSsalarié2'!$B$8,'1C TSsalarié2'!I$31)</f>
        <v>0</v>
      </c>
      <c r="P41" s="73">
        <f>IF($C41='1C TSsalarié2'!$B$8,'1C TSsalarié2'!$I$32)</f>
        <v>0</v>
      </c>
      <c r="Q41" s="73">
        <f>IF($C41='1C TSsalarié2'!$B$8,'1C TSsalarié2'!$I$33)</f>
        <v>0</v>
      </c>
      <c r="R41" s="73">
        <f>IF($C41='1C TSsalarié2'!$B$8,'1C TSsalarié2'!$I$34)</f>
        <v>0</v>
      </c>
      <c r="S41" s="73">
        <f>IF($C41='1C TSsalarié2'!$B$8,'1C TSsalarié2'!$I$35)</f>
        <v>0</v>
      </c>
      <c r="T41" s="73">
        <f>IF($C41='1C TSsalarié2'!$B$8,'1C TSsalarié2'!$I$36)</f>
        <v>0</v>
      </c>
      <c r="U41" s="73">
        <f>IF($C41='1C TSsalarié2'!$B$8,'1C TSsalarié2'!$I$37)</f>
        <v>0</v>
      </c>
      <c r="V41" s="73">
        <f>IF($C41='1C TSsalarié2'!$B$8,'1C TSsalarié2'!$I$38)</f>
        <v>0</v>
      </c>
      <c r="W41" s="73">
        <f>IF($C41='1C TSsalarié2'!$B$8,'1C TSsalarié2'!$I$39)</f>
        <v>0</v>
      </c>
      <c r="X41" s="73">
        <f>IF($C41='1C TSsalarié2'!$B$8,'1C TSsalarié2'!$I$40)</f>
        <v>0</v>
      </c>
      <c r="Y41" s="73">
        <f>IF($C41='1C TSsalarié2'!$B$8,'1C TSsalarié2'!$I$41)</f>
        <v>0</v>
      </c>
      <c r="Z41" s="73">
        <f>IF($C41='1C TSsalarié2'!$B$8,'1C TSsalarié2'!$I$42)</f>
        <v>0</v>
      </c>
      <c r="AA41" s="73">
        <f>IF($C41='1C TSsalarié2'!$B$8,'1C TSsalarié2'!$I$43)</f>
        <v>0</v>
      </c>
      <c r="AB41" s="73">
        <f>IF($C41='1C TSsalarié2'!$B$8,'1C TSsalarié2'!$I$44)</f>
        <v>0</v>
      </c>
      <c r="AC41" s="73">
        <f>IF($C41='1C TSsalarié2'!$B$8,'1C TSsalarié2'!$I$45)</f>
        <v>0</v>
      </c>
      <c r="AD41" s="73">
        <f>IF($C41='1C TSsalarié2'!$B$8,'1C TSsalarié2'!$I$46)</f>
        <v>0</v>
      </c>
      <c r="AE41" s="73">
        <f>IF($C41='1C TSsalarié2'!$B$8,'1C TSsalarié2'!$I$47)</f>
        <v>0</v>
      </c>
      <c r="AF41" s="73">
        <f>IF($C41='1C TSsalarié2'!$B$8,'1C TSsalarié2'!$I$48)</f>
        <v>0</v>
      </c>
      <c r="AG41" s="73">
        <f>IF($C41='1C TSsalarié2'!$B$8,'1C TSsalarié2'!$I$49)</f>
        <v>0</v>
      </c>
      <c r="AH41" s="73">
        <f>IF($C41='1C TSsalarié2'!$B$8,'1C TSsalarié2'!$I$50)</f>
        <v>0</v>
      </c>
      <c r="AI41" s="73">
        <f>IF($C41='1C TSsalarié2'!$B$8,'1C TSsalarié2'!$I$51)</f>
        <v>0</v>
      </c>
      <c r="AJ41" s="73">
        <f>IF($C41='1C TSsalarié2'!$B$8,'1C TSsalarié2'!$I$52)</f>
        <v>0</v>
      </c>
      <c r="AK41" s="73">
        <f>'1C TSsalarié2'!I$53</f>
        <v>0</v>
      </c>
      <c r="AL41" s="73">
        <f t="shared" si="8"/>
        <v>0</v>
      </c>
      <c r="AM41" s="303">
        <f t="shared" si="1"/>
        <v>0</v>
      </c>
      <c r="AN41" s="592">
        <f t="shared" si="2"/>
        <v>0</v>
      </c>
      <c r="AO41" s="301">
        <f t="shared" si="10"/>
        <v>0</v>
      </c>
      <c r="AP41" s="601">
        <f t="shared" si="11"/>
        <v>0</v>
      </c>
      <c r="AQ41" s="609">
        <f t="shared" si="9"/>
        <v>0</v>
      </c>
      <c r="AR41" s="605"/>
      <c r="AS41" s="104"/>
      <c r="AT41" s="27"/>
      <c r="AU41" s="618"/>
    </row>
    <row r="42" spans="1:54">
      <c r="A42" s="316"/>
      <c r="B42" s="346"/>
      <c r="C42" s="22" t="str">
        <f>IF('1C TSsalarié2'!J$11&lt;&gt;"",'1C TSsalarié2'!$B$8,"")</f>
        <v/>
      </c>
      <c r="D42" s="714" t="str">
        <f>IF(E42="","",DATEDIF('1C TSsalarié2'!$B$10,E42,"y"))</f>
        <v/>
      </c>
      <c r="E42" s="95" t="str">
        <f>IF(AND('1C TSsalarié2'!J$11&lt;&gt;"",C42='1C TSsalarié2'!$B$8),'1C TSsalarié2'!$J$16,"")</f>
        <v/>
      </c>
      <c r="F42" s="320"/>
      <c r="G42" s="321"/>
      <c r="H42" s="901"/>
      <c r="I42" s="902"/>
      <c r="J42" s="903"/>
      <c r="K42" s="685">
        <f t="shared" si="4"/>
        <v>0</v>
      </c>
      <c r="L42" s="306">
        <f>IF(AND($K$2="Pôle",C42='1C TSsalarié2'!$B$8),'1C TSsalarié2'!J$17+'1C TSsalarié2'!J$18+'1C TSsalarié2'!J$19+'1C TSsalarié2'!J$20+'1C TSsalarié2'!J$24,'1C TSsalarié2'!J$17+'1C TSsalarié2'!J$18+'1C TSsalarié2'!J$19+'1C TSsalarié2'!J$20+'1C TSsalarié2'!J$21+'1C TSsalarié2'!J$22+'1C TSsalarié2'!J$23+'1C TSsalarié2'!J$24)</f>
        <v>0</v>
      </c>
      <c r="M42" s="306">
        <f>IF(AND($K$2="Pôle",C42='1C TSsalarié2'!$B$8),'1C TSsalarié2'!J$21+'1C TSsalarié2'!J$22+'1C TSsalarié2'!J$23,0)</f>
        <v>0</v>
      </c>
      <c r="N42" s="307">
        <f t="shared" si="12"/>
        <v>0</v>
      </c>
      <c r="O42" s="297">
        <f>IF($C42='1C TSsalarié2'!$B$8,'1C TSsalarié2'!J$31)</f>
        <v>0</v>
      </c>
      <c r="P42" s="73">
        <f>IF($C42='1C TSsalarié2'!$B$8,'1C TSsalarié2'!$J$32)</f>
        <v>0</v>
      </c>
      <c r="Q42" s="73">
        <f>IF($C42='1C TSsalarié2'!$B$8,'1C TSsalarié2'!$J$33)</f>
        <v>0</v>
      </c>
      <c r="R42" s="73">
        <f>IF($C42='1C TSsalarié2'!$B$8,'1C TSsalarié2'!$J$34)</f>
        <v>0</v>
      </c>
      <c r="S42" s="73">
        <f>IF($C42='1C TSsalarié2'!$B$8,'1C TSsalarié2'!$J$35)</f>
        <v>0</v>
      </c>
      <c r="T42" s="73">
        <f>IF($C42='1C TSsalarié2'!$B$8,'1C TSsalarié2'!$J$36)</f>
        <v>0</v>
      </c>
      <c r="U42" s="73">
        <f>IF($C42='1C TSsalarié2'!$B$8,'1C TSsalarié2'!$J$37)</f>
        <v>0</v>
      </c>
      <c r="V42" s="73">
        <f>IF($C42='1C TSsalarié2'!$B$8,'1C TSsalarié2'!$J$38)</f>
        <v>0</v>
      </c>
      <c r="W42" s="73">
        <f>IF($C42='1C TSsalarié2'!$B$8,'1C TSsalarié2'!$J$39)</f>
        <v>0</v>
      </c>
      <c r="X42" s="73">
        <f>IF($C42='1C TSsalarié2'!$B$8,'1C TSsalarié2'!$J$40)</f>
        <v>0</v>
      </c>
      <c r="Y42" s="73">
        <f>IF($C42='1C TSsalarié2'!$B$8,'1C TSsalarié2'!$J$41)</f>
        <v>0</v>
      </c>
      <c r="Z42" s="73">
        <f>IF($C42='1C TSsalarié2'!$B$8,'1C TSsalarié2'!$J$42)</f>
        <v>0</v>
      </c>
      <c r="AA42" s="73">
        <f>IF($C42='1C TSsalarié2'!$B$8,'1C TSsalarié2'!$J$43)</f>
        <v>0</v>
      </c>
      <c r="AB42" s="73">
        <f>IF($C42='1C TSsalarié2'!$B$8,'1C TSsalarié2'!$J$44)</f>
        <v>0</v>
      </c>
      <c r="AC42" s="73">
        <f>IF($C42='1C TSsalarié2'!$B$8,'1C TSsalarié2'!$J$45)</f>
        <v>0</v>
      </c>
      <c r="AD42" s="73">
        <f>IF($C42='1C TSsalarié2'!$B$8,'1C TSsalarié2'!$J$46)</f>
        <v>0</v>
      </c>
      <c r="AE42" s="73">
        <f>IF($C42='1C TSsalarié2'!$B$8,'1C TSsalarié2'!$J$47)</f>
        <v>0</v>
      </c>
      <c r="AF42" s="73">
        <f>IF($C42='1C TSsalarié2'!$B$8,'1C TSsalarié2'!$J$48)</f>
        <v>0</v>
      </c>
      <c r="AG42" s="73">
        <f>IF($C42='1C TSsalarié2'!$B$8,'1C TSsalarié2'!$J$49)</f>
        <v>0</v>
      </c>
      <c r="AH42" s="73">
        <f>IF($C42='1C TSsalarié2'!$B$8,'1C TSsalarié2'!$J$50)</f>
        <v>0</v>
      </c>
      <c r="AI42" s="73">
        <f>IF($C42='1C TSsalarié2'!$B$8,'1C TSsalarié2'!$J$51)</f>
        <v>0</v>
      </c>
      <c r="AJ42" s="73">
        <f>IF($C42='1C TSsalarié2'!$B$8,'1C TSsalarié2'!$J$52)</f>
        <v>0</v>
      </c>
      <c r="AK42" s="73">
        <f>'1C TSsalarié2'!J$53</f>
        <v>0</v>
      </c>
      <c r="AL42" s="73">
        <f t="shared" si="8"/>
        <v>0</v>
      </c>
      <c r="AM42" s="303">
        <f t="shared" si="1"/>
        <v>0</v>
      </c>
      <c r="AN42" s="592">
        <f t="shared" si="2"/>
        <v>0</v>
      </c>
      <c r="AO42" s="301">
        <f t="shared" si="10"/>
        <v>0</v>
      </c>
      <c r="AP42" s="601">
        <f t="shared" si="11"/>
        <v>0</v>
      </c>
      <c r="AQ42" s="609">
        <f t="shared" si="9"/>
        <v>0</v>
      </c>
      <c r="AR42" s="605"/>
      <c r="AS42" s="104"/>
      <c r="AT42" s="27"/>
      <c r="AU42" s="618"/>
    </row>
    <row r="43" spans="1:54">
      <c r="A43" s="316"/>
      <c r="B43" s="346"/>
      <c r="C43" s="22" t="str">
        <f>IF('1C TSsalarié2'!K$11&lt;&gt;"",'1C TSsalarié2'!$B$8,"")</f>
        <v/>
      </c>
      <c r="D43" s="714" t="str">
        <f>IF(E43="","",DATEDIF('1C TSsalarié2'!$B$10,E43,"y"))</f>
        <v/>
      </c>
      <c r="E43" s="95" t="str">
        <f>IF(AND('1C TSsalarié2'!K$11&lt;&gt;"",C43='1C TSsalarié2'!$B$8),'1C TSsalarié2'!$K$16,"")</f>
        <v/>
      </c>
      <c r="F43" s="320"/>
      <c r="G43" s="321"/>
      <c r="H43" s="901"/>
      <c r="I43" s="902"/>
      <c r="J43" s="903"/>
      <c r="K43" s="685">
        <f t="shared" si="4"/>
        <v>0</v>
      </c>
      <c r="L43" s="306">
        <f>IF(AND($K$2="Pôle",C43='1C TSsalarié2'!$B$8),'1C TSsalarié2'!K$17+'1C TSsalarié2'!K$18+'1C TSsalarié2'!K$19+'1C TSsalarié2'!K$20+'1C TSsalarié2'!K$24,'1C TSsalarié2'!K$17+'1C TSsalarié2'!K$18+'1C TSsalarié2'!K$19+'1C TSsalarié2'!K$20+'1C TSsalarié2'!K$21+'1C TSsalarié2'!K$22+'1C TSsalarié2'!K$23+'1C TSsalarié2'!K$24)</f>
        <v>0</v>
      </c>
      <c r="M43" s="306">
        <f>IF(AND($K$2="Pôle",C43='1C TSsalarié2'!$B$8),'1C TSsalarié2'!K$21+'1C TSsalarié2'!K$22+'1C TSsalarié2'!K$23,0)</f>
        <v>0</v>
      </c>
      <c r="N43" s="307">
        <f t="shared" si="12"/>
        <v>0</v>
      </c>
      <c r="O43" s="297">
        <f>IF($C43='1C TSsalarié2'!$B$8,'1C TSsalarié2'!K$31)</f>
        <v>0</v>
      </c>
      <c r="P43" s="73">
        <f>IF($C43='1C TSsalarié2'!$B$8,'1C TSsalarié2'!$K$32)</f>
        <v>0</v>
      </c>
      <c r="Q43" s="73">
        <f>IF($C43='1C TSsalarié2'!$B$8,'1C TSsalarié2'!$K$33)</f>
        <v>0</v>
      </c>
      <c r="R43" s="73">
        <f>IF($C43='1C TSsalarié2'!$B$8,'1C TSsalarié2'!$K$34)</f>
        <v>0</v>
      </c>
      <c r="S43" s="73">
        <f>IF($C43='1C TSsalarié2'!$B$8,'1C TSsalarié2'!$K$35)</f>
        <v>0</v>
      </c>
      <c r="T43" s="73">
        <f>IF($C43='1C TSsalarié2'!$B$8,'1C TSsalarié2'!$K$36)</f>
        <v>0</v>
      </c>
      <c r="U43" s="73">
        <f>IF($C43='1C TSsalarié2'!$B$8,'1C TSsalarié2'!$K$37)</f>
        <v>0</v>
      </c>
      <c r="V43" s="73">
        <f>IF($C43='1C TSsalarié2'!$B$8,'1C TSsalarié2'!$K$38)</f>
        <v>0</v>
      </c>
      <c r="W43" s="73">
        <f>IF($C43='1C TSsalarié2'!$B$8,'1C TSsalarié2'!$K$39)</f>
        <v>0</v>
      </c>
      <c r="X43" s="73">
        <f>IF($C43='1C TSsalarié2'!$B$8,'1C TSsalarié2'!$K$40)</f>
        <v>0</v>
      </c>
      <c r="Y43" s="73">
        <f>IF($C43='1C TSsalarié2'!$B$8,'1C TSsalarié2'!$K$41)</f>
        <v>0</v>
      </c>
      <c r="Z43" s="73">
        <f>IF($C43='1C TSsalarié2'!$B$8,'1C TSsalarié2'!$K$42)</f>
        <v>0</v>
      </c>
      <c r="AA43" s="73">
        <f>IF($C43='1C TSsalarié2'!$B$8,'1C TSsalarié2'!$K$43)</f>
        <v>0</v>
      </c>
      <c r="AB43" s="73">
        <f>IF($C43='1C TSsalarié2'!$B$8,'1C TSsalarié2'!$K$44)</f>
        <v>0</v>
      </c>
      <c r="AC43" s="73">
        <f>IF($C43='1C TSsalarié2'!$B$8,'1C TSsalarié2'!$K$45)</f>
        <v>0</v>
      </c>
      <c r="AD43" s="73">
        <f>IF($C43='1C TSsalarié2'!$B$8,'1C TSsalarié2'!$K$46)</f>
        <v>0</v>
      </c>
      <c r="AE43" s="73">
        <f>IF($C43='1C TSsalarié2'!$B$8,'1C TSsalarié2'!$K$47)</f>
        <v>0</v>
      </c>
      <c r="AF43" s="73">
        <f>IF($C43='1C TSsalarié2'!$B$8,'1C TSsalarié2'!$K$48)</f>
        <v>0</v>
      </c>
      <c r="AG43" s="73">
        <f>IF($C43='1C TSsalarié2'!$B$8,'1C TSsalarié2'!$K$49)</f>
        <v>0</v>
      </c>
      <c r="AH43" s="73">
        <f>IF($C43='1C TSsalarié2'!$B$8,'1C TSsalarié2'!$K$50)</f>
        <v>0</v>
      </c>
      <c r="AI43" s="73">
        <f>IF($C43='1C TSsalarié2'!$B$8,'1C TSsalarié2'!$K$51)</f>
        <v>0</v>
      </c>
      <c r="AJ43" s="73">
        <f>IF($C43='1C TSsalarié2'!$B$8,'1C TSsalarié2'!$K$52)</f>
        <v>0</v>
      </c>
      <c r="AK43" s="73">
        <f>'1C TSsalarié2'!K$53</f>
        <v>0</v>
      </c>
      <c r="AL43" s="73">
        <f t="shared" si="8"/>
        <v>0</v>
      </c>
      <c r="AM43" s="303">
        <f t="shared" si="1"/>
        <v>0</v>
      </c>
      <c r="AN43" s="592">
        <f t="shared" si="2"/>
        <v>0</v>
      </c>
      <c r="AO43" s="301">
        <f t="shared" si="10"/>
        <v>0</v>
      </c>
      <c r="AP43" s="601">
        <f t="shared" si="11"/>
        <v>0</v>
      </c>
      <c r="AQ43" s="609">
        <f t="shared" si="9"/>
        <v>0</v>
      </c>
      <c r="AR43" s="605"/>
      <c r="AS43" s="104"/>
      <c r="AT43" s="27"/>
      <c r="AU43" s="618"/>
    </row>
    <row r="44" spans="1:54">
      <c r="A44" s="316"/>
      <c r="B44" s="346"/>
      <c r="C44" s="22" t="str">
        <f>IF('1C TSsalarié2'!L$11&lt;&gt;"",'1C TSsalarié2'!$B$8,"")</f>
        <v/>
      </c>
      <c r="D44" s="714" t="str">
        <f>IF(E44="","",DATEDIF('1C TSsalarié2'!$B$10,E44,"y"))</f>
        <v/>
      </c>
      <c r="E44" s="95" t="str">
        <f>IF(AND('1C TSsalarié2'!L$11&lt;&gt;"",C44='1C TSsalarié2'!$B$8),'1C TSsalarié2'!$L$16,"")</f>
        <v/>
      </c>
      <c r="F44" s="320"/>
      <c r="G44" s="321"/>
      <c r="H44" s="901"/>
      <c r="I44" s="902"/>
      <c r="J44" s="903"/>
      <c r="K44" s="685">
        <f t="shared" si="4"/>
        <v>0</v>
      </c>
      <c r="L44" s="306">
        <f>IF(AND($K$2="Pôle",C44='1C TSsalarié2'!$B$8),'1C TSsalarié2'!L$17+'1C TSsalarié2'!L$18+'1C TSsalarié2'!L$19+'1C TSsalarié2'!L$20+'1C TSsalarié2'!L$24,'1C TSsalarié2'!L$17+'1C TSsalarié2'!L$18+'1C TSsalarié2'!L$19+'1C TSsalarié2'!L$20+'1C TSsalarié2'!L$21+'1C TSsalarié2'!L$22+'1C TSsalarié2'!L$23+'1C TSsalarié2'!L$24)</f>
        <v>0</v>
      </c>
      <c r="M44" s="306">
        <f>IF(AND($K$2="Pôle",C44='1C TSsalarié2'!$B$8),'1C TSsalarié2'!L$21+'1C TSsalarié2'!L$22+'1C TSsalarié2'!L$23,0)</f>
        <v>0</v>
      </c>
      <c r="N44" s="307">
        <f t="shared" si="12"/>
        <v>0</v>
      </c>
      <c r="O44" s="297">
        <f>IF($C44='1C TSsalarié2'!$B$8,'1C TSsalarié2'!L$31)</f>
        <v>0</v>
      </c>
      <c r="P44" s="73">
        <f>IF($C44='1C TSsalarié2'!$B$8,'1C TSsalarié2'!$L$32)</f>
        <v>0</v>
      </c>
      <c r="Q44" s="73">
        <f>IF($C44='1C TSsalarié2'!$B$8,'1C TSsalarié2'!$L$33)</f>
        <v>0</v>
      </c>
      <c r="R44" s="73">
        <f>IF($C44='1C TSsalarié2'!$B$8,'1C TSsalarié2'!$L$34)</f>
        <v>0</v>
      </c>
      <c r="S44" s="73">
        <f>IF($C44='1C TSsalarié2'!$B$8,'1C TSsalarié2'!$L$35)</f>
        <v>0</v>
      </c>
      <c r="T44" s="73">
        <f>IF($C44='1C TSsalarié2'!$B$8,'1C TSsalarié2'!$L$36)</f>
        <v>0</v>
      </c>
      <c r="U44" s="73">
        <f>IF($C44='1C TSsalarié2'!$B$8,'1C TSsalarié2'!$L$37)</f>
        <v>0</v>
      </c>
      <c r="V44" s="73">
        <f>IF($C44='1C TSsalarié2'!$B$8,'1C TSsalarié2'!$L$38)</f>
        <v>0</v>
      </c>
      <c r="W44" s="73">
        <f>IF($C44='1C TSsalarié2'!$B$8,'1C TSsalarié2'!$L$39)</f>
        <v>0</v>
      </c>
      <c r="X44" s="73">
        <f>IF($C44='1C TSsalarié2'!$B$8,'1C TSsalarié2'!$L$40)</f>
        <v>0</v>
      </c>
      <c r="Y44" s="73">
        <f>IF($C44='1C TSsalarié2'!$B$8,'1C TSsalarié2'!$L$41)</f>
        <v>0</v>
      </c>
      <c r="Z44" s="73">
        <f>IF($C44='1C TSsalarié2'!$B$8,'1C TSsalarié2'!$L$42)</f>
        <v>0</v>
      </c>
      <c r="AA44" s="73">
        <f>IF($C44='1C TSsalarié2'!$B$8,'1C TSsalarié2'!$L$43)</f>
        <v>0</v>
      </c>
      <c r="AB44" s="73">
        <f>IF($C44='1C TSsalarié2'!$B$8,'1C TSsalarié2'!$L$44)</f>
        <v>0</v>
      </c>
      <c r="AC44" s="73">
        <f>IF($C44='1C TSsalarié2'!$B$8,'1C TSsalarié2'!$L$45)</f>
        <v>0</v>
      </c>
      <c r="AD44" s="73">
        <f>IF($C44='1C TSsalarié2'!$B$8,'1C TSsalarié2'!$L$46)</f>
        <v>0</v>
      </c>
      <c r="AE44" s="73">
        <f>IF($C44='1C TSsalarié2'!$B$8,'1C TSsalarié2'!$L$47)</f>
        <v>0</v>
      </c>
      <c r="AF44" s="73">
        <f>IF($C44='1C TSsalarié2'!$B$8,'1C TSsalarié2'!$L$48)</f>
        <v>0</v>
      </c>
      <c r="AG44" s="73">
        <f>IF($C44='1C TSsalarié2'!$B$8,'1C TSsalarié2'!$L$49)</f>
        <v>0</v>
      </c>
      <c r="AH44" s="73">
        <f>IF($C44='1C TSsalarié2'!$B$8,'1C TSsalarié2'!$L$50)</f>
        <v>0</v>
      </c>
      <c r="AI44" s="73">
        <f>IF($C44='1C TSsalarié2'!$B$8,'1C TSsalarié2'!$L$51)</f>
        <v>0</v>
      </c>
      <c r="AJ44" s="73">
        <f>IF($C44='1C TSsalarié2'!$B$8,'1C TSsalarié2'!$L$52)</f>
        <v>0</v>
      </c>
      <c r="AK44" s="73">
        <f>'1C TSsalarié2'!L$53</f>
        <v>0</v>
      </c>
      <c r="AL44" s="73">
        <f t="shared" si="8"/>
        <v>0</v>
      </c>
      <c r="AM44" s="303">
        <f t="shared" si="1"/>
        <v>0</v>
      </c>
      <c r="AN44" s="592">
        <f t="shared" si="2"/>
        <v>0</v>
      </c>
      <c r="AO44" s="301">
        <f t="shared" si="10"/>
        <v>0</v>
      </c>
      <c r="AP44" s="601">
        <f t="shared" si="11"/>
        <v>0</v>
      </c>
      <c r="AQ44" s="609">
        <f t="shared" si="9"/>
        <v>0</v>
      </c>
      <c r="AR44" s="605"/>
      <c r="AS44" s="104"/>
      <c r="AT44" s="27"/>
      <c r="AU44" s="618"/>
    </row>
    <row r="45" spans="1:54">
      <c r="A45" s="316"/>
      <c r="B45" s="346"/>
      <c r="C45" s="22" t="str">
        <f>IF('1C TSsalarié2'!M$11&lt;&gt;"",'1C TSsalarié2'!$B$8,"")</f>
        <v/>
      </c>
      <c r="D45" s="714" t="str">
        <f>IF(E45="","",DATEDIF('1C TSsalarié2'!$B$10,E45,"y"))</f>
        <v/>
      </c>
      <c r="E45" s="95" t="str">
        <f>IF(AND('1C TSsalarié2'!M$11&lt;&gt;"",C45='1C TSsalarié2'!$B$8),'1C TSsalarié2'!$M$16,"")</f>
        <v/>
      </c>
      <c r="F45" s="320"/>
      <c r="G45" s="321"/>
      <c r="H45" s="901"/>
      <c r="I45" s="902"/>
      <c r="J45" s="903"/>
      <c r="K45" s="685">
        <f t="shared" si="4"/>
        <v>0</v>
      </c>
      <c r="L45" s="306">
        <f>IF(AND($K$2="Pôle",C45='1C TSsalarié2'!$B$8),'1C TSsalarié2'!M$17+'1C TSsalarié2'!M$18+'1C TSsalarié2'!M$19+'1C TSsalarié2'!M$20+'1C TSsalarié2'!M$24,'1C TSsalarié2'!M$17+'1C TSsalarié2'!M$18+'1C TSsalarié2'!M$19+'1C TSsalarié2'!M$20+'1C TSsalarié2'!M$21+'1C TSsalarié2'!M$22+'1C TSsalarié2'!M$23+'1C TSsalarié2'!M$24)</f>
        <v>0</v>
      </c>
      <c r="M45" s="306">
        <f>IF(AND($K$2="Pôle",C45='1C TSsalarié2'!$B$8),'1C TSsalarié2'!M$21+'1C TSsalarié2'!M$22+'1C TSsalarié2'!M$23,0)</f>
        <v>0</v>
      </c>
      <c r="N45" s="307">
        <f t="shared" si="12"/>
        <v>0</v>
      </c>
      <c r="O45" s="297">
        <f>IF($C45='1C TSsalarié2'!$B$8,'1C TSsalarié2'!M$31)</f>
        <v>0</v>
      </c>
      <c r="P45" s="73">
        <f>IF($C45='1C TSsalarié2'!$B$8,'1C TSsalarié2'!$M$32)</f>
        <v>0</v>
      </c>
      <c r="Q45" s="73">
        <f>IF($C45='1C TSsalarié2'!$B$8,'1C TSsalarié2'!$M$33)</f>
        <v>0</v>
      </c>
      <c r="R45" s="73">
        <f>IF($C45='1C TSsalarié2'!$B$8,'1C TSsalarié2'!$M$34)</f>
        <v>0</v>
      </c>
      <c r="S45" s="73">
        <f>IF($C45='1C TSsalarié2'!$B$8,'1C TSsalarié2'!$M$35)</f>
        <v>0</v>
      </c>
      <c r="T45" s="73">
        <f>IF($C45='1C TSsalarié2'!$B$8,'1C TSsalarié2'!$M$36)</f>
        <v>0</v>
      </c>
      <c r="U45" s="73">
        <f>IF($C45='1C TSsalarié2'!$B$8,'1C TSsalarié2'!$M$37)</f>
        <v>0</v>
      </c>
      <c r="V45" s="73">
        <f>IF($C45='1C TSsalarié2'!$B$8,'1C TSsalarié2'!$M$38)</f>
        <v>0</v>
      </c>
      <c r="W45" s="73">
        <f>IF($C45='1C TSsalarié2'!$B$8,'1C TSsalarié2'!$M$39)</f>
        <v>0</v>
      </c>
      <c r="X45" s="73">
        <f>IF($C45='1C TSsalarié2'!$B$8,'1C TSsalarié2'!$M$40)</f>
        <v>0</v>
      </c>
      <c r="Y45" s="73">
        <f>IF($C45='1C TSsalarié2'!$B$8,'1C TSsalarié2'!$M$41)</f>
        <v>0</v>
      </c>
      <c r="Z45" s="73">
        <f>IF($C45='1C TSsalarié2'!$B$8,'1C TSsalarié2'!$M$42)</f>
        <v>0</v>
      </c>
      <c r="AA45" s="73">
        <f>IF($C45='1C TSsalarié2'!$B$8,'1C TSsalarié2'!$M$43)</f>
        <v>0</v>
      </c>
      <c r="AB45" s="73">
        <f>IF($C45='1C TSsalarié2'!$B$8,'1C TSsalarié2'!$M$44)</f>
        <v>0</v>
      </c>
      <c r="AC45" s="73">
        <f>IF($C45='1C TSsalarié2'!$B$8,'1C TSsalarié2'!$M$45)</f>
        <v>0</v>
      </c>
      <c r="AD45" s="73">
        <f>IF($C45='1C TSsalarié2'!$B$8,'1C TSsalarié2'!$M$46)</f>
        <v>0</v>
      </c>
      <c r="AE45" s="73">
        <f>IF($C45='1C TSsalarié2'!$B$8,'1C TSsalarié2'!$M$47)</f>
        <v>0</v>
      </c>
      <c r="AF45" s="73">
        <f>IF($C45='1C TSsalarié2'!$B$8,'1C TSsalarié2'!$M$48)</f>
        <v>0</v>
      </c>
      <c r="AG45" s="73">
        <f>IF($C45='1C TSsalarié2'!$B$8,'1C TSsalarié2'!$M$49)</f>
        <v>0</v>
      </c>
      <c r="AH45" s="73">
        <f>IF($C45='1C TSsalarié2'!$B$8,'1C TSsalarié2'!$M$50)</f>
        <v>0</v>
      </c>
      <c r="AI45" s="73">
        <f>IF($C45='1C TSsalarié2'!$B$8,'1C TSsalarié2'!$M$51)</f>
        <v>0</v>
      </c>
      <c r="AJ45" s="73">
        <f>IF($C45='1C TSsalarié2'!$B$8,'1C TSsalarié2'!$M$52)</f>
        <v>0</v>
      </c>
      <c r="AK45" s="73">
        <f>'1C TSsalarié2'!M$53</f>
        <v>0</v>
      </c>
      <c r="AL45" s="73">
        <f t="shared" si="8"/>
        <v>0</v>
      </c>
      <c r="AM45" s="303">
        <f t="shared" si="1"/>
        <v>0</v>
      </c>
      <c r="AN45" s="592">
        <f t="shared" si="2"/>
        <v>0</v>
      </c>
      <c r="AO45" s="301">
        <f t="shared" si="10"/>
        <v>0</v>
      </c>
      <c r="AP45" s="601">
        <f t="shared" si="11"/>
        <v>0</v>
      </c>
      <c r="AQ45" s="609">
        <f t="shared" si="9"/>
        <v>0</v>
      </c>
      <c r="AR45" s="605"/>
      <c r="AS45" s="104"/>
      <c r="AT45" s="27"/>
      <c r="AU45" s="618"/>
    </row>
    <row r="46" spans="1:54" s="358" customFormat="1">
      <c r="A46" s="314"/>
      <c r="B46" s="347"/>
      <c r="C46" s="212" t="str">
        <f>IF('1C TSsalarié2'!N$11&lt;&gt;"",'1C TSsalarié2'!$B$8,"")</f>
        <v/>
      </c>
      <c r="D46" s="718" t="str">
        <f>IF(E46="","",DATEDIF('1C TSsalarié2'!$B$10,E46,"y"))</f>
        <v/>
      </c>
      <c r="E46" s="213" t="str">
        <f>IF(AND('1C TSsalarié2'!N$11&lt;&gt;"",C46='1C TSsalarié2'!$B$8),'1C TSsalarié2'!$N$16,"")</f>
        <v/>
      </c>
      <c r="F46" s="322"/>
      <c r="G46" s="323"/>
      <c r="H46" s="904"/>
      <c r="I46" s="905"/>
      <c r="J46" s="906"/>
      <c r="K46" s="730">
        <f t="shared" si="4"/>
        <v>0</v>
      </c>
      <c r="L46" s="308">
        <f>IF(AND($K$2="Pôle",C46='1C TSsalarié2'!$B$8),'1C TSsalarié2'!N$17+'1C TSsalarié2'!N$18+'1C TSsalarié2'!N$19+'1C TSsalarié2'!N$20+'1C TSsalarié2'!N$24,'1C TSsalarié2'!N$17+'1C TSsalarié2'!N$18+'1C TSsalarié2'!N$19+'1C TSsalarié2'!N$20+'1C TSsalarié2'!N$21+'1C TSsalarié2'!N$22+'1C TSsalarié2'!N$23+'1C TSsalarié2'!N$24)</f>
        <v>0</v>
      </c>
      <c r="M46" s="308">
        <f>IF(AND($K$2="Pôle",C46='1C TSsalarié2'!$B$8),'1C TSsalarié2'!N$21+'1C TSsalarié2'!N$22+'1C TSsalarié2'!N$23,0)</f>
        <v>0</v>
      </c>
      <c r="N46" s="309">
        <f t="shared" si="12"/>
        <v>0</v>
      </c>
      <c r="O46" s="298">
        <f>IF($C46='1C TSsalarié2'!$B$8,'1C TSsalarié2'!N$31)</f>
        <v>0</v>
      </c>
      <c r="P46" s="214">
        <f>IF($C46='1C TSsalarié2'!$B$8,'1C TSsalarié2'!$N$32)</f>
        <v>0</v>
      </c>
      <c r="Q46" s="214">
        <f>IF($C46='1C TSsalarié2'!$B$8,'1C TSsalarié2'!$N$33)</f>
        <v>0</v>
      </c>
      <c r="R46" s="214">
        <f>IF($C46='1C TSsalarié2'!$B$8,'1C TSsalarié2'!$N$34)</f>
        <v>0</v>
      </c>
      <c r="S46" s="214">
        <f>IF($C46='1C TSsalarié2'!$B$8,'1C TSsalarié2'!$N$35)</f>
        <v>0</v>
      </c>
      <c r="T46" s="214">
        <f>IF($C46='1C TSsalarié2'!$B$8,'1C TSsalarié2'!$N$36)</f>
        <v>0</v>
      </c>
      <c r="U46" s="214">
        <f>IF($C46='1C TSsalarié2'!$B$8,'1C TSsalarié2'!$N$37)</f>
        <v>0</v>
      </c>
      <c r="V46" s="214">
        <f>IF($C46='1C TSsalarié2'!$B$8,'1C TSsalarié2'!$N$38)</f>
        <v>0</v>
      </c>
      <c r="W46" s="214">
        <f>IF($C46='1C TSsalarié2'!$B$8,'1C TSsalarié2'!$N$39)</f>
        <v>0</v>
      </c>
      <c r="X46" s="214">
        <f>IF($C46='1C TSsalarié2'!$B$8,'1C TSsalarié2'!$N$40)</f>
        <v>0</v>
      </c>
      <c r="Y46" s="214">
        <f>IF($C46='1C TSsalarié2'!$B$8,'1C TSsalarié2'!$N$41)</f>
        <v>0</v>
      </c>
      <c r="Z46" s="214">
        <f>IF($C46='1C TSsalarié2'!$B$8,'1C TSsalarié2'!$N$42)</f>
        <v>0</v>
      </c>
      <c r="AA46" s="214">
        <f>IF($C46='1C TSsalarié2'!$B$8,'1C TSsalarié2'!$N$43)</f>
        <v>0</v>
      </c>
      <c r="AB46" s="214">
        <f>IF($C46='1C TSsalarié2'!$B$8,'1C TSsalarié2'!$N$44)</f>
        <v>0</v>
      </c>
      <c r="AC46" s="214">
        <f>IF($C46='1C TSsalarié2'!$B$8,'1C TSsalarié2'!$N$45)</f>
        <v>0</v>
      </c>
      <c r="AD46" s="214">
        <f>IF($C46='1C TSsalarié2'!$B$8,'1C TSsalarié2'!$N$46)</f>
        <v>0</v>
      </c>
      <c r="AE46" s="214">
        <f>IF($C46='1C TSsalarié2'!$B$8,'1C TSsalarié2'!$N$47)</f>
        <v>0</v>
      </c>
      <c r="AF46" s="214">
        <f>IF($C46='1C TSsalarié2'!$B$8,'1C TSsalarié2'!$N$48)</f>
        <v>0</v>
      </c>
      <c r="AG46" s="214">
        <f>IF($C46='1C TSsalarié2'!$B$8,'1C TSsalarié2'!$N$49)</f>
        <v>0</v>
      </c>
      <c r="AH46" s="214">
        <f>IF($C46='1C TSsalarié2'!$B$8,'1C TSsalarié2'!$N$50)</f>
        <v>0</v>
      </c>
      <c r="AI46" s="214">
        <f>IF($C46='1C TSsalarié2'!$B$8,'1C TSsalarié2'!$N$51)</f>
        <v>0</v>
      </c>
      <c r="AJ46" s="214">
        <f>IF($C46='1C TSsalarié2'!$B$8,'1C TSsalarié2'!$N$52)</f>
        <v>0</v>
      </c>
      <c r="AK46" s="214">
        <f>'1C TSsalarié2'!N$53</f>
        <v>0</v>
      </c>
      <c r="AL46" s="214">
        <f t="shared" si="8"/>
        <v>0</v>
      </c>
      <c r="AM46" s="591">
        <f t="shared" si="1"/>
        <v>0</v>
      </c>
      <c r="AN46" s="694">
        <f t="shared" si="2"/>
        <v>0</v>
      </c>
      <c r="AO46" s="302">
        <f t="shared" si="10"/>
        <v>0</v>
      </c>
      <c r="AP46" s="691">
        <f t="shared" si="11"/>
        <v>0</v>
      </c>
      <c r="AQ46" s="655">
        <f t="shared" si="9"/>
        <v>0</v>
      </c>
      <c r="AR46" s="570"/>
      <c r="AS46" s="215"/>
      <c r="AT46" s="216"/>
      <c r="AU46" s="656"/>
      <c r="AX46" s="823"/>
      <c r="AY46" s="823"/>
      <c r="AZ46" s="823"/>
      <c r="BA46" s="823"/>
      <c r="BB46" s="823"/>
    </row>
    <row r="47" spans="1:54" ht="15">
      <c r="A47" s="316"/>
      <c r="B47" s="346"/>
      <c r="C47" s="651" t="str">
        <f>IF('1C TSsalarié3'!C$11&lt;&gt;"",'1C TSsalarié3'!$B$8,"")</f>
        <v/>
      </c>
      <c r="D47" s="719" t="str">
        <f>IF(E47="","",DATEDIF('1C TSsalarié3'!$B$10,E47,"y"))</f>
        <v/>
      </c>
      <c r="E47" s="208" t="str">
        <f>IF(AND('1C TSsalarié3'!C$11&lt;&gt;"",C48='1C TSsalarié3'!$B$8),'1C TSsalarié3'!$C$16,"")</f>
        <v/>
      </c>
      <c r="F47" s="324"/>
      <c r="G47" s="325"/>
      <c r="H47" s="907"/>
      <c r="I47" s="908"/>
      <c r="J47" s="909"/>
      <c r="K47" s="729">
        <f t="shared" si="4"/>
        <v>0</v>
      </c>
      <c r="L47" s="657">
        <f>IF(AND($K$2="Pôle",C47='1C TSsalarié3'!$B$8),'1C TSsalarié3'!C$17+'1C TSsalarié3'!C$18+'1C TSsalarié3'!C$19+'1C TSsalarié3'!C$20+'1C TSsalarié3'!C$24,'1C TSsalarié3'!C$17+'1C TSsalarié3'!C$18+'1C TSsalarié3'!C$19+'1C TSsalarié3'!C$20+'1C TSsalarié3'!C$21+'1C TSsalarié3'!C$22+'1C TSsalarié3'!C$23+'1C TSsalarié3'!C$24)</f>
        <v>0</v>
      </c>
      <c r="M47" s="658">
        <f>IF(AND($K$2="Pôle",C47='1C TSsalarié3'!$B$8),'1C TSsalarié3'!C$21+'1C TSsalarié3'!C$22+'1C TSsalarié3'!C$23,0)</f>
        <v>0</v>
      </c>
      <c r="N47" s="310">
        <f>L47+M47</f>
        <v>0</v>
      </c>
      <c r="O47" s="299">
        <f>IF($C47='1C TSsalarié3'!$B$8,'1C TSsalarié3'!C$31)</f>
        <v>0</v>
      </c>
      <c r="P47" s="74">
        <f>IF($C47='1C TSsalarié3'!$B$8,'1C TSsalarié3'!$C$32)</f>
        <v>0</v>
      </c>
      <c r="Q47" s="74">
        <f>IF($C47='1C TSsalarié3'!$B$8,'1C TSsalarié3'!$C$33)</f>
        <v>0</v>
      </c>
      <c r="R47" s="74">
        <f>IF($C47='1C TSsalarié3'!$B$8,'1C TSsalarié3'!$C$34)</f>
        <v>0</v>
      </c>
      <c r="S47" s="74">
        <f>IF($C47='1C TSsalarié3'!$B$8,'1C TSsalarié3'!$C$35)</f>
        <v>0</v>
      </c>
      <c r="T47" s="74">
        <f>IF($C47='1C TSsalarié3'!$B$8,'1C TSsalarié3'!$C$36)</f>
        <v>0</v>
      </c>
      <c r="U47" s="74">
        <f>IF($C47='1C TSsalarié3'!$B$8,'1C TSsalarié3'!$C$37)</f>
        <v>0</v>
      </c>
      <c r="V47" s="74">
        <f>IF($C47='1C TSsalarié3'!$B$8,'1C TSsalarié3'!$C$38)</f>
        <v>0</v>
      </c>
      <c r="W47" s="74">
        <f>IF($C47='1C TSsalarié3'!$B$8,'1C TSsalarié3'!$C$39)</f>
        <v>0</v>
      </c>
      <c r="X47" s="74">
        <f>IF($C47='1C TSsalarié3'!$B$8,'1C TSsalarié3'!$C$40)</f>
        <v>0</v>
      </c>
      <c r="Y47" s="74">
        <f>IF($C47='1C TSsalarié3'!$B$8,'1C TSsalarié3'!$C$41)</f>
        <v>0</v>
      </c>
      <c r="Z47" s="74">
        <f>IF($C47='1C TSsalarié3'!$B$8,'1C TSsalarié3'!$C$42)</f>
        <v>0</v>
      </c>
      <c r="AA47" s="74">
        <f>IF($C47='1C TSsalarié3'!$B$8,'1C TSsalarié3'!$C$43)</f>
        <v>0</v>
      </c>
      <c r="AB47" s="74">
        <f>IF($C47='1C TSsalarié3'!$B$8,'1C TSsalarié3'!$C$44)</f>
        <v>0</v>
      </c>
      <c r="AC47" s="74">
        <f>IF($C47='1C TSsalarié3'!$B$8,'1C TSsalarié3'!$C$45)</f>
        <v>0</v>
      </c>
      <c r="AD47" s="74">
        <f>IF($C47='1C TSsalarié3'!$B$8,'1C TSsalarié3'!$C$46)</f>
        <v>0</v>
      </c>
      <c r="AE47" s="74">
        <f>IF($C47='1C TSsalarié3'!$B$8,'1C TSsalarié3'!$C$47)</f>
        <v>0</v>
      </c>
      <c r="AF47" s="74">
        <f>IF($C47='1C TSsalarié3'!$B$8,'1C TSsalarié3'!$C$48)</f>
        <v>0</v>
      </c>
      <c r="AG47" s="74">
        <f>IF($C47='1C TSsalarié3'!$B$8,'1C TSsalarié3'!$C$49)</f>
        <v>0</v>
      </c>
      <c r="AH47" s="74">
        <f>IF($C47='1C TSsalarié3'!$B$8,'1C TSsalarié3'!$C$50)</f>
        <v>0</v>
      </c>
      <c r="AI47" s="74">
        <f>IF($C47='1C TSsalarié3'!$B$8,'1C TSsalarié3'!$C$51)</f>
        <v>0</v>
      </c>
      <c r="AJ47" s="74">
        <f>IF($C47='1C TSsalarié3'!$B$8,'1C TSsalarié3'!$C$52)</f>
        <v>0</v>
      </c>
      <c r="AK47" s="74">
        <f>'1C TSsalarié3'!C$53</f>
        <v>0</v>
      </c>
      <c r="AL47" s="74">
        <f t="shared" ref="AL47:AL58" si="13">N47+AK47</f>
        <v>0</v>
      </c>
      <c r="AM47" s="303">
        <f t="shared" si="1"/>
        <v>0</v>
      </c>
      <c r="AN47" s="693">
        <f t="shared" si="2"/>
        <v>0</v>
      </c>
      <c r="AO47" s="659">
        <f>AM47+AN47</f>
        <v>0</v>
      </c>
      <c r="AP47" s="601">
        <f>IF(L47=0,0,AM47-AR47)</f>
        <v>0</v>
      </c>
      <c r="AQ47" s="610">
        <f t="shared" ref="AQ47:AQ58" si="14">IF(M47=0,0,AN47-AS47)</f>
        <v>0</v>
      </c>
      <c r="AR47" s="606"/>
      <c r="AS47" s="210"/>
      <c r="AT47" s="211"/>
      <c r="AU47" s="617"/>
    </row>
    <row r="48" spans="1:54">
      <c r="A48" s="316"/>
      <c r="B48" s="346"/>
      <c r="C48" s="22" t="str">
        <f>IF('1C TSsalarié3'!D$11&lt;&gt;"",'1C TSsalarié3'!$B$8,"")</f>
        <v/>
      </c>
      <c r="D48" s="714" t="str">
        <f>IF(E48="","",DATEDIF('1C TSsalarié3'!$B$10,E48,"y"))</f>
        <v/>
      </c>
      <c r="E48" s="95" t="str">
        <f>IF(AND('1C TSsalarié3'!D$11&lt;&gt;"",C48='1C TSsalarié3'!$B$8),'1C TSsalarié3'!$D$16,"")</f>
        <v/>
      </c>
      <c r="F48" s="320"/>
      <c r="G48" s="321"/>
      <c r="H48" s="901"/>
      <c r="I48" s="902"/>
      <c r="J48" s="903"/>
      <c r="K48" s="685">
        <f t="shared" si="4"/>
        <v>0</v>
      </c>
      <c r="L48" s="306">
        <f>IF(AND($K$2="Pôle",C48='1C TSsalarié3'!$B$8),'1C TSsalarié3'!D$17+'1C TSsalarié3'!D$18+'1C TSsalarié3'!D$19+'1C TSsalarié3'!D$20+'1C TSsalarié3'!D$24,'1C TSsalarié3'!D$17+'1C TSsalarié3'!D$18+'1C TSsalarié3'!D$19+'1C TSsalarié3'!D$20+'1C TSsalarié3'!D$21+'1C TSsalarié3'!D$22+'1C TSsalarié3'!D$23+'1C TSsalarié3'!D$24)</f>
        <v>0</v>
      </c>
      <c r="M48" s="306">
        <f>IF(AND($K$2="Pôle",C48='1C TSsalarié3'!$B$8),'1C TSsalarié3'!D$21+'1C TSsalarié3'!D$22+'1C TSsalarié3'!D$23,0)</f>
        <v>0</v>
      </c>
      <c r="N48" s="307">
        <f>L48+M48</f>
        <v>0</v>
      </c>
      <c r="O48" s="297">
        <f>IF($C48='1C TSsalarié3'!$B$8,'1C TSsalarié3'!D$31)</f>
        <v>0</v>
      </c>
      <c r="P48" s="73">
        <f>IF($C48='1C TSsalarié3'!$B$8,'1C TSsalarié3'!$D$32)</f>
        <v>0</v>
      </c>
      <c r="Q48" s="73">
        <f>IF($C48='1C TSsalarié3'!$B$8,'1C TSsalarié3'!$D$33)</f>
        <v>0</v>
      </c>
      <c r="R48" s="73">
        <f>IF($C48='1C TSsalarié3'!$B$8,'1C TSsalarié3'!$D$34)</f>
        <v>0</v>
      </c>
      <c r="S48" s="73">
        <f>IF($C48='1C TSsalarié3'!$B$8,'1C TSsalarié3'!$D$35)</f>
        <v>0</v>
      </c>
      <c r="T48" s="73">
        <f>IF($C48='1C TSsalarié3'!$B$8,'1C TSsalarié3'!$D$36)</f>
        <v>0</v>
      </c>
      <c r="U48" s="73">
        <f>IF($C48='1C TSsalarié3'!$B$8,'1C TSsalarié3'!$D$37)</f>
        <v>0</v>
      </c>
      <c r="V48" s="73">
        <f>IF($C48='1C TSsalarié3'!$B$8,'1C TSsalarié3'!$D$38)</f>
        <v>0</v>
      </c>
      <c r="W48" s="73">
        <f>IF($C48='1C TSsalarié3'!$B$8,'1C TSsalarié3'!$D$39)</f>
        <v>0</v>
      </c>
      <c r="X48" s="73">
        <f>IF($C48='1C TSsalarié3'!$B$8,'1C TSsalarié3'!$D$40)</f>
        <v>0</v>
      </c>
      <c r="Y48" s="73">
        <f>IF($C48='1C TSsalarié3'!$B$8,'1C TSsalarié3'!$D$41)</f>
        <v>0</v>
      </c>
      <c r="Z48" s="73">
        <f>IF($C48='1C TSsalarié3'!$B$8,'1C TSsalarié3'!$D$42)</f>
        <v>0</v>
      </c>
      <c r="AA48" s="73">
        <f>IF($C48='1C TSsalarié3'!$B$8,'1C TSsalarié3'!$D$43)</f>
        <v>0</v>
      </c>
      <c r="AB48" s="73">
        <f>IF($C48='1C TSsalarié3'!$B$8,'1C TSsalarié3'!$D$44)</f>
        <v>0</v>
      </c>
      <c r="AC48" s="73">
        <f>IF($C48='1C TSsalarié3'!$B$8,'1C TSsalarié3'!$D$45)</f>
        <v>0</v>
      </c>
      <c r="AD48" s="73">
        <f>IF($C48='1C TSsalarié3'!$B$8,'1C TSsalarié3'!$D$46)</f>
        <v>0</v>
      </c>
      <c r="AE48" s="73">
        <f>IF($C48='1C TSsalarié3'!$B$8,'1C TSsalarié3'!$D$47)</f>
        <v>0</v>
      </c>
      <c r="AF48" s="73">
        <f>IF($C48='1C TSsalarié3'!$B$8,'1C TSsalarié3'!$D$48)</f>
        <v>0</v>
      </c>
      <c r="AG48" s="73">
        <f>IF($C48='1C TSsalarié3'!$B$8,'1C TSsalarié3'!$D$49)</f>
        <v>0</v>
      </c>
      <c r="AH48" s="73">
        <f>IF($C48='1C TSsalarié3'!$B$8,'1C TSsalarié3'!$D$50)</f>
        <v>0</v>
      </c>
      <c r="AI48" s="73">
        <f>IF($C48='1C TSsalarié3'!$B$8,'1C TSsalarié3'!$D$51)</f>
        <v>0</v>
      </c>
      <c r="AJ48" s="73">
        <f>IF($C48='1C TSsalarié3'!$B$8,'1C TSsalarié3'!$D$52)</f>
        <v>0</v>
      </c>
      <c r="AK48" s="73">
        <f>'1C TSsalarié3'!D$53</f>
        <v>0</v>
      </c>
      <c r="AL48" s="73">
        <f t="shared" si="13"/>
        <v>0</v>
      </c>
      <c r="AM48" s="303">
        <f t="shared" si="1"/>
        <v>0</v>
      </c>
      <c r="AN48" s="592">
        <f t="shared" si="2"/>
        <v>0</v>
      </c>
      <c r="AO48" s="301">
        <f t="shared" ref="AO48:AO58" si="15">AM48+AN48</f>
        <v>0</v>
      </c>
      <c r="AP48" s="601">
        <f t="shared" ref="AP48:AP58" si="16">IF(L48=0,0,AM48-AR48)</f>
        <v>0</v>
      </c>
      <c r="AQ48" s="609">
        <f t="shared" si="14"/>
        <v>0</v>
      </c>
      <c r="AR48" s="605"/>
      <c r="AS48" s="104"/>
      <c r="AT48" s="27"/>
      <c r="AU48" s="618"/>
    </row>
    <row r="49" spans="1:54">
      <c r="A49" s="316"/>
      <c r="B49" s="346"/>
      <c r="C49" s="22" t="str">
        <f>IF('1C TSsalarié3'!E$11&lt;&gt;"",'1C TSsalarié3'!$B$8,"")</f>
        <v/>
      </c>
      <c r="D49" s="714" t="str">
        <f>IF(E49="","",DATEDIF('1C TSsalarié3'!$B$10,E49,"y"))</f>
        <v/>
      </c>
      <c r="E49" s="95" t="str">
        <f>IF(AND('1C TSsalarié3'!E$11&lt;&gt;"",C49='1C TSsalarié3'!$B$8),'1C TSsalarié3'!$E$16,"")</f>
        <v/>
      </c>
      <c r="F49" s="320"/>
      <c r="G49" s="321"/>
      <c r="H49" s="901"/>
      <c r="I49" s="902"/>
      <c r="J49" s="903"/>
      <c r="K49" s="685">
        <f t="shared" si="4"/>
        <v>0</v>
      </c>
      <c r="L49" s="306">
        <f>IF(AND($K$2="Pôle",C49='1C TSsalarié3'!$B$8),'1C TSsalarié3'!E$17+'1C TSsalarié3'!E$18+'1C TSsalarié3'!E$19+'1C TSsalarié3'!E$20+'1C TSsalarié3'!E$24,'1C TSsalarié3'!E$17+'1C TSsalarié3'!E$18+'1C TSsalarié3'!E$19+'1C TSsalarié3'!E$20+'1C TSsalarié3'!E$21+'1C TSsalarié3'!E$22+'1C TSsalarié3'!E$23+'1C TSsalarié3'!E$24)</f>
        <v>0</v>
      </c>
      <c r="M49" s="306">
        <f>IF(AND($K$2="Pôle",C49='1C TSsalarié3'!$B$8),'1C TSsalarié3'!E$21+'1C TSsalarié3'!E$22+'1C TSsalarié3'!E$23,0)</f>
        <v>0</v>
      </c>
      <c r="N49" s="307">
        <f t="shared" ref="N49:N58" si="17">L49+M49</f>
        <v>0</v>
      </c>
      <c r="O49" s="297">
        <f>IF($C49='1C TSsalarié3'!$B$8,'1C TSsalarié3'!E$31)</f>
        <v>0</v>
      </c>
      <c r="P49" s="73">
        <f>IF($C49='1C TSsalarié3'!$B$8,'1C TSsalarié3'!$E$32)</f>
        <v>0</v>
      </c>
      <c r="Q49" s="73">
        <f>IF($C49='1C TSsalarié3'!$B$8,'1C TSsalarié3'!$E$33)</f>
        <v>0</v>
      </c>
      <c r="R49" s="73">
        <f>IF($C49='1C TSsalarié3'!$B$8,'1C TSsalarié3'!$E$34)</f>
        <v>0</v>
      </c>
      <c r="S49" s="73">
        <f>IF($C49='1C TSsalarié3'!$B$8,'1C TSsalarié3'!$E$35)</f>
        <v>0</v>
      </c>
      <c r="T49" s="73">
        <f>IF($C49='1C TSsalarié3'!$B$8,'1C TSsalarié3'!$E$36)</f>
        <v>0</v>
      </c>
      <c r="U49" s="73">
        <f>IF($C49='1C TSsalarié3'!$B$8,'1C TSsalarié3'!$E$37)</f>
        <v>0</v>
      </c>
      <c r="V49" s="73">
        <f>IF($C49='1C TSsalarié3'!$B$8,'1C TSsalarié3'!$E$38)</f>
        <v>0</v>
      </c>
      <c r="W49" s="73">
        <f>IF($C49='1C TSsalarié3'!$B$8,'1C TSsalarié3'!$E$39)</f>
        <v>0</v>
      </c>
      <c r="X49" s="73">
        <f>IF($C49='1C TSsalarié3'!$B$8,'1C TSsalarié3'!$E$40)</f>
        <v>0</v>
      </c>
      <c r="Y49" s="73">
        <f>IF($C49='1C TSsalarié3'!$B$8,'1C TSsalarié3'!$E$41)</f>
        <v>0</v>
      </c>
      <c r="Z49" s="73">
        <f>IF($C49='1C TSsalarié3'!$B$8,'1C TSsalarié3'!$E$42)</f>
        <v>0</v>
      </c>
      <c r="AA49" s="73">
        <f>IF($C49='1C TSsalarié3'!$B$8,'1C TSsalarié3'!$E$43)</f>
        <v>0</v>
      </c>
      <c r="AB49" s="73">
        <f>IF($C49='1C TSsalarié3'!$B$8,'1C TSsalarié3'!$E$44)</f>
        <v>0</v>
      </c>
      <c r="AC49" s="73">
        <f>IF($C49='1C TSsalarié3'!$B$8,'1C TSsalarié3'!$E$45)</f>
        <v>0</v>
      </c>
      <c r="AD49" s="73">
        <f>IF($C49='1C TSsalarié3'!$B$8,'1C TSsalarié3'!$E$46)</f>
        <v>0</v>
      </c>
      <c r="AE49" s="73">
        <f>IF($C49='1C TSsalarié3'!$B$8,'1C TSsalarié3'!$E$47)</f>
        <v>0</v>
      </c>
      <c r="AF49" s="73">
        <f>IF($C49='1C TSsalarié3'!$B$8,'1C TSsalarié3'!$E$48)</f>
        <v>0</v>
      </c>
      <c r="AG49" s="73">
        <f>IF($C49='1C TSsalarié3'!$B$8,'1C TSsalarié3'!$E$49)</f>
        <v>0</v>
      </c>
      <c r="AH49" s="73">
        <f>IF($C49='1C TSsalarié3'!$B$8,'1C TSsalarié3'!$E$50)</f>
        <v>0</v>
      </c>
      <c r="AI49" s="73">
        <f>IF($C49='1C TSsalarié3'!$B$8,'1C TSsalarié3'!$E$51)</f>
        <v>0</v>
      </c>
      <c r="AJ49" s="73">
        <f>IF($C49='1C TSsalarié3'!$B$8,'1C TSsalarié3'!$E$52)</f>
        <v>0</v>
      </c>
      <c r="AK49" s="73">
        <f>'1C TSsalarié3'!E$53</f>
        <v>0</v>
      </c>
      <c r="AL49" s="73">
        <f t="shared" si="13"/>
        <v>0</v>
      </c>
      <c r="AM49" s="303">
        <f t="shared" si="1"/>
        <v>0</v>
      </c>
      <c r="AN49" s="592">
        <f t="shared" si="2"/>
        <v>0</v>
      </c>
      <c r="AO49" s="301">
        <f t="shared" si="15"/>
        <v>0</v>
      </c>
      <c r="AP49" s="601">
        <f t="shared" si="16"/>
        <v>0</v>
      </c>
      <c r="AQ49" s="609">
        <f t="shared" si="14"/>
        <v>0</v>
      </c>
      <c r="AR49" s="605"/>
      <c r="AS49" s="104"/>
      <c r="AT49" s="27"/>
      <c r="AU49" s="618"/>
    </row>
    <row r="50" spans="1:54">
      <c r="A50" s="316"/>
      <c r="B50" s="346"/>
      <c r="C50" s="22" t="str">
        <f>IF('1C TSsalarié3'!F$11&lt;&gt;"",'1C TSsalarié3'!$B$8,"")</f>
        <v/>
      </c>
      <c r="D50" s="714" t="str">
        <f>IF(E50="","",DATEDIF('1C TSsalarié3'!$B$10,E50,"y"))</f>
        <v/>
      </c>
      <c r="E50" s="95" t="str">
        <f>IF(AND('1C TSsalarié3'!F$11&lt;&gt;"",C50='1C TSsalarié3'!$B$8),'1C TSsalarié3'!$F$16,"")</f>
        <v/>
      </c>
      <c r="F50" s="320"/>
      <c r="G50" s="321"/>
      <c r="H50" s="901"/>
      <c r="I50" s="902"/>
      <c r="J50" s="903"/>
      <c r="K50" s="685">
        <f t="shared" si="4"/>
        <v>0</v>
      </c>
      <c r="L50" s="306">
        <f>IF(AND($K$2="Pôle",C50='1C TSsalarié3'!$B$8),'1C TSsalarié3'!F$17+'1C TSsalarié3'!F$18+'1C TSsalarié3'!F$19+'1C TSsalarié3'!F$20+'1C TSsalarié3'!F$24,'1C TSsalarié3'!F$17+'1C TSsalarié3'!F$18+'1C TSsalarié3'!F$19+'1C TSsalarié3'!F$20+'1C TSsalarié3'!F$21+'1C TSsalarié3'!F$22+'1C TSsalarié3'!F$23+'1C TSsalarié3'!F$24)</f>
        <v>0</v>
      </c>
      <c r="M50" s="306">
        <f>IF(AND($K$2="Pôle",C50='1C TSsalarié3'!$B$8),'1C TSsalarié3'!F$21+'1C TSsalarié3'!F$22+'1C TSsalarié3'!F$23,0)</f>
        <v>0</v>
      </c>
      <c r="N50" s="307">
        <f t="shared" si="17"/>
        <v>0</v>
      </c>
      <c r="O50" s="297">
        <f>IF($C50='1C TSsalarié3'!$B$8,'1C TSsalarié3'!F$31)</f>
        <v>0</v>
      </c>
      <c r="P50" s="73">
        <f>IF($C50='1C TSsalarié3'!$B$8,'1C TSsalarié3'!$F$32)</f>
        <v>0</v>
      </c>
      <c r="Q50" s="73">
        <f>IF($C50='1C TSsalarié3'!$B$8,'1C TSsalarié3'!$F$33)</f>
        <v>0</v>
      </c>
      <c r="R50" s="73">
        <f>IF($C50='1C TSsalarié3'!$B$8,'1C TSsalarié3'!$F$34)</f>
        <v>0</v>
      </c>
      <c r="S50" s="73">
        <f>IF($C50='1C TSsalarié3'!$B$8,'1C TSsalarié3'!$F$35)</f>
        <v>0</v>
      </c>
      <c r="T50" s="73">
        <f>IF($C50='1C TSsalarié3'!$B$8,'1C TSsalarié3'!$F$36)</f>
        <v>0</v>
      </c>
      <c r="U50" s="73">
        <f>IF($C50='1C TSsalarié3'!$B$8,'1C TSsalarié3'!$F$37)</f>
        <v>0</v>
      </c>
      <c r="V50" s="73">
        <f>IF($C50='1C TSsalarié3'!$B$8,'1C TSsalarié3'!$F$38)</f>
        <v>0</v>
      </c>
      <c r="W50" s="73">
        <f>IF($C50='1C TSsalarié3'!$B$8,'1C TSsalarié3'!$F$39)</f>
        <v>0</v>
      </c>
      <c r="X50" s="73">
        <f>IF($C50='1C TSsalarié3'!$B$8,'1C TSsalarié3'!$F$40)</f>
        <v>0</v>
      </c>
      <c r="Y50" s="73">
        <f>IF($C50='1C TSsalarié3'!$B$8,'1C TSsalarié3'!$F$41)</f>
        <v>0</v>
      </c>
      <c r="Z50" s="73">
        <f>IF($C50='1C TSsalarié3'!$B$8,'1C TSsalarié3'!$F$42)</f>
        <v>0</v>
      </c>
      <c r="AA50" s="73">
        <f>IF($C50='1C TSsalarié3'!$B$8,'1C TSsalarié3'!$F$43)</f>
        <v>0</v>
      </c>
      <c r="AB50" s="73">
        <f>IF($C50='1C TSsalarié3'!$B$8,'1C TSsalarié3'!$F$44)</f>
        <v>0</v>
      </c>
      <c r="AC50" s="73">
        <f>IF($C50='1C TSsalarié3'!$B$8,'1C TSsalarié3'!$F$45)</f>
        <v>0</v>
      </c>
      <c r="AD50" s="73">
        <f>IF($C50='1C TSsalarié3'!$B$8,'1C TSsalarié3'!$F$46)</f>
        <v>0</v>
      </c>
      <c r="AE50" s="73">
        <f>IF($C50='1C TSsalarié3'!$B$8,'1C TSsalarié3'!$F$47)</f>
        <v>0</v>
      </c>
      <c r="AF50" s="73">
        <f>IF($C50='1C TSsalarié3'!$B$8,'1C TSsalarié3'!$F$48)</f>
        <v>0</v>
      </c>
      <c r="AG50" s="73">
        <f>IF($C50='1C TSsalarié3'!$B$8,'1C TSsalarié3'!$F$49)</f>
        <v>0</v>
      </c>
      <c r="AH50" s="73">
        <f>IF($C50='1C TSsalarié3'!$B$8,'1C TSsalarié3'!$F$50)</f>
        <v>0</v>
      </c>
      <c r="AI50" s="73">
        <f>IF($C50='1C TSsalarié3'!$B$8,'1C TSsalarié3'!$F$51)</f>
        <v>0</v>
      </c>
      <c r="AJ50" s="73">
        <f>IF($C50='1C TSsalarié3'!$B$8,'1C TSsalarié3'!$F$52)</f>
        <v>0</v>
      </c>
      <c r="AK50" s="73">
        <f>'1C TSsalarié3'!F$53</f>
        <v>0</v>
      </c>
      <c r="AL50" s="73">
        <f t="shared" si="13"/>
        <v>0</v>
      </c>
      <c r="AM50" s="303">
        <f t="shared" si="1"/>
        <v>0</v>
      </c>
      <c r="AN50" s="592">
        <f t="shared" si="2"/>
        <v>0</v>
      </c>
      <c r="AO50" s="301">
        <f t="shared" si="15"/>
        <v>0</v>
      </c>
      <c r="AP50" s="601">
        <f t="shared" si="16"/>
        <v>0</v>
      </c>
      <c r="AQ50" s="609">
        <f t="shared" si="14"/>
        <v>0</v>
      </c>
      <c r="AR50" s="605"/>
      <c r="AS50" s="104"/>
      <c r="AT50" s="27"/>
      <c r="AU50" s="618"/>
    </row>
    <row r="51" spans="1:54">
      <c r="A51" s="316"/>
      <c r="B51" s="346"/>
      <c r="C51" s="22" t="str">
        <f>IF('1C TSsalarié3'!G$11&lt;&gt;"",'1C TSsalarié3'!$B$8,"")</f>
        <v/>
      </c>
      <c r="D51" s="714" t="str">
        <f>IF(E51="","",DATEDIF('1C TSsalarié3'!$B$10,E51,"y"))</f>
        <v/>
      </c>
      <c r="E51" s="95" t="str">
        <f>IF(AND('1C TSsalarié3'!G$11&lt;&gt;"",C51='1C TSsalarié3'!$B$8),'1C TSsalarié3'!$G$16,"")</f>
        <v/>
      </c>
      <c r="F51" s="320"/>
      <c r="G51" s="321"/>
      <c r="H51" s="901"/>
      <c r="I51" s="902"/>
      <c r="J51" s="903"/>
      <c r="K51" s="685">
        <f t="shared" si="4"/>
        <v>0</v>
      </c>
      <c r="L51" s="306">
        <f>IF(AND($K$2="Pôle",C51='1C TSsalarié3'!$B$8),'1C TSsalarié3'!G$17+'1C TSsalarié3'!G$18+'1C TSsalarié3'!G$19+'1C TSsalarié3'!G$20+'1C TSsalarié3'!G$24,'1C TSsalarié3'!G$17+'1C TSsalarié3'!G$18+'1C TSsalarié3'!G$19+'1C TSsalarié3'!G$20+'1C TSsalarié3'!G$21+'1C TSsalarié3'!G$22+'1C TSsalarié3'!G$23+'1C TSsalarié3'!G$24)</f>
        <v>0</v>
      </c>
      <c r="M51" s="306">
        <f>IF(AND($K$2="Pôle",C51='1C TSsalarié3'!$B$8),'1C TSsalarié3'!G$21+'1C TSsalarié3'!G$22+'1C TSsalarié3'!G$23,0)</f>
        <v>0</v>
      </c>
      <c r="N51" s="307">
        <f t="shared" si="17"/>
        <v>0</v>
      </c>
      <c r="O51" s="297">
        <f>IF($C51='1C TSsalarié3'!$B$8,'1C TSsalarié3'!G$31)</f>
        <v>0</v>
      </c>
      <c r="P51" s="73">
        <f>IF($C51='1C TSsalarié3'!$B$8,'1C TSsalarié3'!$G$32)</f>
        <v>0</v>
      </c>
      <c r="Q51" s="73">
        <f>IF($C51='1C TSsalarié3'!$B$8,'1C TSsalarié3'!$G$33)</f>
        <v>0</v>
      </c>
      <c r="R51" s="73">
        <f>IF($C51='1C TSsalarié3'!$B$8,'1C TSsalarié3'!$G$34)</f>
        <v>0</v>
      </c>
      <c r="S51" s="73">
        <f>IF($C51='1C TSsalarié3'!$B$8,'1C TSsalarié3'!$G$35)</f>
        <v>0</v>
      </c>
      <c r="T51" s="73">
        <f>IF($C51='1C TSsalarié3'!$B$8,'1C TSsalarié3'!$G$36)</f>
        <v>0</v>
      </c>
      <c r="U51" s="73">
        <f>IF($C51='1C TSsalarié3'!$B$8,'1C TSsalarié3'!$G$37)</f>
        <v>0</v>
      </c>
      <c r="V51" s="73">
        <f>IF($C51='1C TSsalarié3'!$B$8,'1C TSsalarié3'!$G$38)</f>
        <v>0</v>
      </c>
      <c r="W51" s="73">
        <f>IF($C51='1C TSsalarié3'!$B$8,'1C TSsalarié3'!$G$39)</f>
        <v>0</v>
      </c>
      <c r="X51" s="73">
        <f>IF($C51='1C TSsalarié3'!$B$8,'1C TSsalarié3'!$G$40)</f>
        <v>0</v>
      </c>
      <c r="Y51" s="73">
        <f>IF($C51='1C TSsalarié3'!$B$8,'1C TSsalarié3'!$G$41)</f>
        <v>0</v>
      </c>
      <c r="Z51" s="73">
        <f>IF($C51='1C TSsalarié3'!$B$8,'1C TSsalarié3'!$G$42)</f>
        <v>0</v>
      </c>
      <c r="AA51" s="73">
        <f>IF($C51='1C TSsalarié3'!$B$8,'1C TSsalarié3'!$G$43)</f>
        <v>0</v>
      </c>
      <c r="AB51" s="73">
        <f>IF($C51='1C TSsalarié3'!$B$8,'1C TSsalarié3'!$G$44)</f>
        <v>0</v>
      </c>
      <c r="AC51" s="73">
        <f>IF($C51='1C TSsalarié3'!$B$8,'1C TSsalarié3'!$G$45)</f>
        <v>0</v>
      </c>
      <c r="AD51" s="73">
        <f>IF($C51='1C TSsalarié3'!$B$8,'1C TSsalarié3'!$G$46)</f>
        <v>0</v>
      </c>
      <c r="AE51" s="73">
        <f>IF($C51='1C TSsalarié3'!$B$8,'1C TSsalarié3'!$G$47)</f>
        <v>0</v>
      </c>
      <c r="AF51" s="73">
        <f>IF($C51='1C TSsalarié3'!$B$8,'1C TSsalarié3'!$G$48)</f>
        <v>0</v>
      </c>
      <c r="AG51" s="73">
        <f>IF($C51='1C TSsalarié3'!$B$8,'1C TSsalarié3'!$G$49)</f>
        <v>0</v>
      </c>
      <c r="AH51" s="73">
        <f>IF($C51='1C TSsalarié3'!$B$8,'1C TSsalarié3'!$G$50)</f>
        <v>0</v>
      </c>
      <c r="AI51" s="73">
        <f>IF($C51='1C TSsalarié3'!$B$8,'1C TSsalarié3'!$G$51)</f>
        <v>0</v>
      </c>
      <c r="AJ51" s="73">
        <f>IF($C51='1C TSsalarié3'!$B$8,'1C TSsalarié3'!$G$52)</f>
        <v>0</v>
      </c>
      <c r="AK51" s="73">
        <f>'1C TSsalarié3'!G$53</f>
        <v>0</v>
      </c>
      <c r="AL51" s="73">
        <f t="shared" si="13"/>
        <v>0</v>
      </c>
      <c r="AM51" s="303">
        <f t="shared" si="1"/>
        <v>0</v>
      </c>
      <c r="AN51" s="592">
        <f t="shared" si="2"/>
        <v>0</v>
      </c>
      <c r="AO51" s="301">
        <f t="shared" si="15"/>
        <v>0</v>
      </c>
      <c r="AP51" s="601">
        <f t="shared" si="16"/>
        <v>0</v>
      </c>
      <c r="AQ51" s="609">
        <f t="shared" si="14"/>
        <v>0</v>
      </c>
      <c r="AR51" s="605"/>
      <c r="AS51" s="104"/>
      <c r="AT51" s="27"/>
      <c r="AU51" s="618"/>
    </row>
    <row r="52" spans="1:54">
      <c r="A52" s="316"/>
      <c r="B52" s="346"/>
      <c r="C52" s="22" t="str">
        <f>IF('1C TSsalarié3'!H$11&lt;&gt;"",'1C TSsalarié3'!$B$8,"")</f>
        <v/>
      </c>
      <c r="D52" s="714" t="str">
        <f>IF(E52="","",DATEDIF('1C TSsalarié3'!$B$10,E52,"y"))</f>
        <v/>
      </c>
      <c r="E52" s="95" t="str">
        <f>IF(AND('1C TSsalarié3'!H$11&lt;&gt;"",C52='1C TSsalarié3'!$B$8),'1C TSsalarié3'!$H$16,"")</f>
        <v/>
      </c>
      <c r="F52" s="320"/>
      <c r="G52" s="321"/>
      <c r="H52" s="901"/>
      <c r="I52" s="902"/>
      <c r="J52" s="903"/>
      <c r="K52" s="685">
        <f t="shared" si="4"/>
        <v>0</v>
      </c>
      <c r="L52" s="306">
        <f>IF(AND($K$2="Pôle",C52='1C TSsalarié3'!$B$8),'1C TSsalarié3'!H$17+'1C TSsalarié3'!H$18+'1C TSsalarié3'!H$19+'1C TSsalarié3'!H$20+'1C TSsalarié3'!H$24,'1C TSsalarié3'!H$17+'1C TSsalarié3'!H$18+'1C TSsalarié3'!H$19+'1C TSsalarié3'!H$20+'1C TSsalarié3'!H$21+'1C TSsalarié3'!H$22+'1C TSsalarié3'!H$23+'1C TSsalarié3'!H$24)</f>
        <v>0</v>
      </c>
      <c r="M52" s="306">
        <f>IF(AND($K$2="Pôle",C52='1C TSsalarié3'!$B$8),'1C TSsalarié3'!H$21+'1C TSsalarié3'!H$22+'1C TSsalarié3'!H$23,0)</f>
        <v>0</v>
      </c>
      <c r="N52" s="307">
        <f t="shared" si="17"/>
        <v>0</v>
      </c>
      <c r="O52" s="297">
        <f>IF($C52='1C TSsalarié3'!$B$8,'1C TSsalarié3'!H$31)</f>
        <v>0</v>
      </c>
      <c r="P52" s="73">
        <f>IF($C52='1C TSsalarié3'!$B$8,'1C TSsalarié3'!$H$32)</f>
        <v>0</v>
      </c>
      <c r="Q52" s="73">
        <f>IF($C52='1C TSsalarié3'!$B$8,'1C TSsalarié3'!$H$33)</f>
        <v>0</v>
      </c>
      <c r="R52" s="73">
        <f>IF($C52='1C TSsalarié3'!$B$8,'1C TSsalarié3'!$H$34)</f>
        <v>0</v>
      </c>
      <c r="S52" s="73">
        <f>IF($C52='1C TSsalarié3'!$B$8,'1C TSsalarié3'!$H$35)</f>
        <v>0</v>
      </c>
      <c r="T52" s="73">
        <f>IF($C52='1C TSsalarié3'!$B$8,'1C TSsalarié3'!$H$36)</f>
        <v>0</v>
      </c>
      <c r="U52" s="73">
        <f>IF($C52='1C TSsalarié3'!$B$8,'1C TSsalarié3'!$H$37)</f>
        <v>0</v>
      </c>
      <c r="V52" s="73">
        <f>IF($C52='1C TSsalarié3'!$B$8,'1C TSsalarié3'!$H$38)</f>
        <v>0</v>
      </c>
      <c r="W52" s="73">
        <f>IF($C52='1C TSsalarié3'!$B$8,'1C TSsalarié3'!$H$39)</f>
        <v>0</v>
      </c>
      <c r="X52" s="73">
        <f>IF($C52='1C TSsalarié3'!$B$8,'1C TSsalarié3'!$H$40)</f>
        <v>0</v>
      </c>
      <c r="Y52" s="73">
        <f>IF($C52='1C TSsalarié3'!$B$8,'1C TSsalarié3'!$H$41)</f>
        <v>0</v>
      </c>
      <c r="Z52" s="73">
        <f>IF($C52='1C TSsalarié3'!$B$8,'1C TSsalarié3'!$H$42)</f>
        <v>0</v>
      </c>
      <c r="AA52" s="73">
        <f>IF($C52='1C TSsalarié3'!$B$8,'1C TSsalarié3'!$H$43)</f>
        <v>0</v>
      </c>
      <c r="AB52" s="73">
        <f>IF($C52='1C TSsalarié3'!$B$8,'1C TSsalarié3'!$H$44)</f>
        <v>0</v>
      </c>
      <c r="AC52" s="73">
        <f>IF($C52='1C TSsalarié3'!$B$8,'1C TSsalarié3'!$H$45)</f>
        <v>0</v>
      </c>
      <c r="AD52" s="73">
        <f>IF($C52='1C TSsalarié3'!$B$8,'1C TSsalarié3'!$H$46)</f>
        <v>0</v>
      </c>
      <c r="AE52" s="73">
        <f>IF($C52='1C TSsalarié3'!$B$8,'1C TSsalarié3'!$H$47)</f>
        <v>0</v>
      </c>
      <c r="AF52" s="73">
        <f>IF($C52='1C TSsalarié3'!$B$8,'1C TSsalarié3'!$H$48)</f>
        <v>0</v>
      </c>
      <c r="AG52" s="73">
        <f>IF($C52='1C TSsalarié3'!$B$8,'1C TSsalarié3'!$H$49)</f>
        <v>0</v>
      </c>
      <c r="AH52" s="73">
        <f>IF($C52='1C TSsalarié3'!$B$8,'1C TSsalarié3'!$H$50)</f>
        <v>0</v>
      </c>
      <c r="AI52" s="73">
        <f>IF($C52='1C TSsalarié3'!$B$8,'1C TSsalarié3'!$H$51)</f>
        <v>0</v>
      </c>
      <c r="AJ52" s="73">
        <f>IF($C52='1C TSsalarié3'!$B$8,'1C TSsalarié3'!$H$52)</f>
        <v>0</v>
      </c>
      <c r="AK52" s="73">
        <f>'1C TSsalarié3'!H$53</f>
        <v>0</v>
      </c>
      <c r="AL52" s="73">
        <f t="shared" si="13"/>
        <v>0</v>
      </c>
      <c r="AM52" s="303">
        <f t="shared" si="1"/>
        <v>0</v>
      </c>
      <c r="AN52" s="592">
        <f t="shared" si="2"/>
        <v>0</v>
      </c>
      <c r="AO52" s="301">
        <f t="shared" si="15"/>
        <v>0</v>
      </c>
      <c r="AP52" s="601">
        <f t="shared" si="16"/>
        <v>0</v>
      </c>
      <c r="AQ52" s="609">
        <f t="shared" si="14"/>
        <v>0</v>
      </c>
      <c r="AR52" s="605"/>
      <c r="AS52" s="104"/>
      <c r="AT52" s="27"/>
      <c r="AU52" s="618"/>
    </row>
    <row r="53" spans="1:54">
      <c r="A53" s="316"/>
      <c r="B53" s="346"/>
      <c r="C53" s="22" t="str">
        <f>IF('1C TSsalarié3'!I$11&lt;&gt;"",'1C TSsalarié3'!$B$8,"")</f>
        <v/>
      </c>
      <c r="D53" s="714" t="str">
        <f>IF(E53="","",DATEDIF('1C TSsalarié3'!$B$10,E53,"y"))</f>
        <v/>
      </c>
      <c r="E53" s="95" t="str">
        <f>IF(AND('1C TSsalarié3'!I$11&lt;&gt;"",C53='1C TSsalarié3'!$B$8),'1C TSsalarié3'!$I$16,"")</f>
        <v/>
      </c>
      <c r="F53" s="320"/>
      <c r="G53" s="321"/>
      <c r="H53" s="901"/>
      <c r="I53" s="902"/>
      <c r="J53" s="903"/>
      <c r="K53" s="685">
        <f t="shared" si="4"/>
        <v>0</v>
      </c>
      <c r="L53" s="306">
        <f>IF(AND($K$2="Pôle",C53='1C TSsalarié3'!$B$8),'1C TSsalarié3'!I$17+'1C TSsalarié3'!I$18+'1C TSsalarié3'!I$19+'1C TSsalarié3'!I$20+'1C TSsalarié3'!I$24,'1C TSsalarié3'!I$17+'1C TSsalarié3'!I$18+'1C TSsalarié3'!I$19+'1C TSsalarié3'!I$20+'1C TSsalarié3'!I$21+'1C TSsalarié3'!I$22+'1C TSsalarié3'!I$23+'1C TSsalarié3'!I$24)</f>
        <v>0</v>
      </c>
      <c r="M53" s="306">
        <f>IF(AND($K$2="Pôle",C53='1C TSsalarié3'!$B$8),'1C TSsalarié3'!I$21+'1C TSsalarié3'!I$22+'1C TSsalarié3'!I$23,0)</f>
        <v>0</v>
      </c>
      <c r="N53" s="307">
        <f t="shared" si="17"/>
        <v>0</v>
      </c>
      <c r="O53" s="297">
        <f>IF($C53='1C TSsalarié3'!$B$8,'1C TSsalarié3'!I$31)</f>
        <v>0</v>
      </c>
      <c r="P53" s="73">
        <f>IF($C53='1C TSsalarié3'!$B$8,'1C TSsalarié3'!$I$32)</f>
        <v>0</v>
      </c>
      <c r="Q53" s="73">
        <f>IF($C53='1C TSsalarié3'!$B$8,'1C TSsalarié3'!$I$33)</f>
        <v>0</v>
      </c>
      <c r="R53" s="73">
        <f>IF($C53='1C TSsalarié3'!$B$8,'1C TSsalarié3'!$I$34)</f>
        <v>0</v>
      </c>
      <c r="S53" s="73">
        <f>IF($C53='1C TSsalarié3'!$B$8,'1C TSsalarié3'!$I$35)</f>
        <v>0</v>
      </c>
      <c r="T53" s="73">
        <f>IF($C53='1C TSsalarié3'!$B$8,'1C TSsalarié3'!$I$36)</f>
        <v>0</v>
      </c>
      <c r="U53" s="73">
        <f>IF($C53='1C TSsalarié3'!$B$8,'1C TSsalarié3'!$I$37)</f>
        <v>0</v>
      </c>
      <c r="V53" s="73">
        <f>IF($C53='1C TSsalarié3'!$B$8,'1C TSsalarié3'!$I$38)</f>
        <v>0</v>
      </c>
      <c r="W53" s="73">
        <f>IF($C53='1C TSsalarié3'!$B$8,'1C TSsalarié3'!$I$39)</f>
        <v>0</v>
      </c>
      <c r="X53" s="73">
        <f>IF($C53='1C TSsalarié3'!$B$8,'1C TSsalarié3'!$I$40)</f>
        <v>0</v>
      </c>
      <c r="Y53" s="73">
        <f>IF($C53='1C TSsalarié3'!$B$8,'1C TSsalarié3'!$I$41)</f>
        <v>0</v>
      </c>
      <c r="Z53" s="73">
        <f>IF($C53='1C TSsalarié3'!$B$8,'1C TSsalarié3'!$I$42)</f>
        <v>0</v>
      </c>
      <c r="AA53" s="73">
        <f>IF($C53='1C TSsalarié3'!$B$8,'1C TSsalarié3'!$I$43)</f>
        <v>0</v>
      </c>
      <c r="AB53" s="73">
        <f>IF($C53='1C TSsalarié3'!$B$8,'1C TSsalarié3'!$I$44)</f>
        <v>0</v>
      </c>
      <c r="AC53" s="73">
        <f>IF($C53='1C TSsalarié3'!$B$8,'1C TSsalarié3'!$I$45)</f>
        <v>0</v>
      </c>
      <c r="AD53" s="73">
        <f>IF($C53='1C TSsalarié3'!$B$8,'1C TSsalarié3'!$I$46)</f>
        <v>0</v>
      </c>
      <c r="AE53" s="73">
        <f>IF($C53='1C TSsalarié3'!$B$8,'1C TSsalarié3'!$I$47)</f>
        <v>0</v>
      </c>
      <c r="AF53" s="73">
        <f>IF($C53='1C TSsalarié3'!$B$8,'1C TSsalarié3'!$I$48)</f>
        <v>0</v>
      </c>
      <c r="AG53" s="73">
        <f>IF($C53='1C TSsalarié3'!$B$8,'1C TSsalarié3'!$I$49)</f>
        <v>0</v>
      </c>
      <c r="AH53" s="73">
        <f>IF($C53='1C TSsalarié3'!$B$8,'1C TSsalarié3'!$I$50)</f>
        <v>0</v>
      </c>
      <c r="AI53" s="73">
        <f>IF($C53='1C TSsalarié3'!$B$8,'1C TSsalarié3'!$I$51)</f>
        <v>0</v>
      </c>
      <c r="AJ53" s="73">
        <f>IF($C53='1C TSsalarié3'!$B$8,'1C TSsalarié3'!$I$52)</f>
        <v>0</v>
      </c>
      <c r="AK53" s="73">
        <f>'1C TSsalarié3'!I$53</f>
        <v>0</v>
      </c>
      <c r="AL53" s="73">
        <f t="shared" si="13"/>
        <v>0</v>
      </c>
      <c r="AM53" s="303">
        <f t="shared" si="1"/>
        <v>0</v>
      </c>
      <c r="AN53" s="592">
        <f t="shared" si="2"/>
        <v>0</v>
      </c>
      <c r="AO53" s="301">
        <f t="shared" si="15"/>
        <v>0</v>
      </c>
      <c r="AP53" s="601">
        <f t="shared" si="16"/>
        <v>0</v>
      </c>
      <c r="AQ53" s="609">
        <f t="shared" si="14"/>
        <v>0</v>
      </c>
      <c r="AR53" s="605"/>
      <c r="AS53" s="104"/>
      <c r="AT53" s="27"/>
      <c r="AU53" s="618"/>
    </row>
    <row r="54" spans="1:54">
      <c r="A54" s="316"/>
      <c r="B54" s="346"/>
      <c r="C54" s="22" t="str">
        <f>IF('1C TSsalarié3'!J$11&lt;&gt;"",'1C TSsalarié3'!$B$8,"")</f>
        <v/>
      </c>
      <c r="D54" s="714" t="str">
        <f>IF(E54="","",DATEDIF('1C TSsalarié3'!$B$10,E54,"y"))</f>
        <v/>
      </c>
      <c r="E54" s="95" t="str">
        <f>IF(AND('1C TSsalarié3'!J$11&lt;&gt;"",C54='1C TSsalarié3'!$B$8),'1C TSsalarié3'!$J$16,"")</f>
        <v/>
      </c>
      <c r="F54" s="320"/>
      <c r="G54" s="321"/>
      <c r="H54" s="901"/>
      <c r="I54" s="902"/>
      <c r="J54" s="903"/>
      <c r="K54" s="685">
        <f t="shared" si="4"/>
        <v>0</v>
      </c>
      <c r="L54" s="306">
        <f>IF(AND($K$2="Pôle",C54='1C TSsalarié3'!$B$8),'1C TSsalarié3'!J$17+'1C TSsalarié3'!J$18+'1C TSsalarié3'!J$19+'1C TSsalarié3'!J$20+'1C TSsalarié3'!J$24,'1C TSsalarié3'!J$17+'1C TSsalarié3'!J$18+'1C TSsalarié3'!J$19+'1C TSsalarié3'!J$20+'1C TSsalarié3'!J$21+'1C TSsalarié3'!J$22+'1C TSsalarié3'!J$23+'1C TSsalarié3'!J$24)</f>
        <v>0</v>
      </c>
      <c r="M54" s="306">
        <f>IF(AND($K$2="Pôle",C54='1C TSsalarié3'!$B$8),'1C TSsalarié3'!J$21+'1C TSsalarié3'!J$22+'1C TSsalarié3'!J$23,0)</f>
        <v>0</v>
      </c>
      <c r="N54" s="307">
        <f t="shared" si="17"/>
        <v>0</v>
      </c>
      <c r="O54" s="297">
        <f>IF($C54='1C TSsalarié3'!$B$8,'1C TSsalarié3'!J$31)</f>
        <v>0</v>
      </c>
      <c r="P54" s="73">
        <f>IF($C54='1C TSsalarié3'!$B$8,'1C TSsalarié3'!$J$32)</f>
        <v>0</v>
      </c>
      <c r="Q54" s="73">
        <f>IF($C54='1C TSsalarié3'!$B$8,'1C TSsalarié3'!$J$33)</f>
        <v>0</v>
      </c>
      <c r="R54" s="73">
        <f>IF($C54='1C TSsalarié3'!$B$8,'1C TSsalarié3'!$J$34)</f>
        <v>0</v>
      </c>
      <c r="S54" s="73">
        <f>IF($C54='1C TSsalarié3'!$B$8,'1C TSsalarié3'!$J$35)</f>
        <v>0</v>
      </c>
      <c r="T54" s="73">
        <f>IF($C54='1C TSsalarié3'!$B$8,'1C TSsalarié3'!$J$36)</f>
        <v>0</v>
      </c>
      <c r="U54" s="73">
        <f>IF($C54='1C TSsalarié3'!$B$8,'1C TSsalarié3'!$J$37)</f>
        <v>0</v>
      </c>
      <c r="V54" s="73">
        <f>IF($C54='1C TSsalarié3'!$B$8,'1C TSsalarié3'!$J$38)</f>
        <v>0</v>
      </c>
      <c r="W54" s="73">
        <f>IF($C54='1C TSsalarié3'!$B$8,'1C TSsalarié3'!$J$39)</f>
        <v>0</v>
      </c>
      <c r="X54" s="73">
        <f>IF($C54='1C TSsalarié3'!$B$8,'1C TSsalarié3'!$J$40)</f>
        <v>0</v>
      </c>
      <c r="Y54" s="73">
        <f>IF($C54='1C TSsalarié3'!$B$8,'1C TSsalarié3'!$J$41)</f>
        <v>0</v>
      </c>
      <c r="Z54" s="73">
        <f>IF($C54='1C TSsalarié3'!$B$8,'1C TSsalarié3'!$J$42)</f>
        <v>0</v>
      </c>
      <c r="AA54" s="73">
        <f>IF($C54='1C TSsalarié3'!$B$8,'1C TSsalarié3'!$J$43)</f>
        <v>0</v>
      </c>
      <c r="AB54" s="73">
        <f>IF($C54='1C TSsalarié3'!$B$8,'1C TSsalarié3'!$J$44)</f>
        <v>0</v>
      </c>
      <c r="AC54" s="73">
        <f>IF($C54='1C TSsalarié3'!$B$8,'1C TSsalarié3'!$J$45)</f>
        <v>0</v>
      </c>
      <c r="AD54" s="73">
        <f>IF($C54='1C TSsalarié3'!$B$8,'1C TSsalarié3'!$J$46)</f>
        <v>0</v>
      </c>
      <c r="AE54" s="73">
        <f>IF($C54='1C TSsalarié3'!$B$8,'1C TSsalarié3'!$J$47)</f>
        <v>0</v>
      </c>
      <c r="AF54" s="73">
        <f>IF($C54='1C TSsalarié3'!$B$8,'1C TSsalarié3'!$J$48)</f>
        <v>0</v>
      </c>
      <c r="AG54" s="73">
        <f>IF($C54='1C TSsalarié3'!$B$8,'1C TSsalarié3'!$J$49)</f>
        <v>0</v>
      </c>
      <c r="AH54" s="73">
        <f>IF($C54='1C TSsalarié3'!$B$8,'1C TSsalarié3'!$J$50)</f>
        <v>0</v>
      </c>
      <c r="AI54" s="73">
        <f>IF($C54='1C TSsalarié3'!$B$8,'1C TSsalarié3'!$J$51)</f>
        <v>0</v>
      </c>
      <c r="AJ54" s="73">
        <f>IF($C54='1C TSsalarié3'!$B$8,'1C TSsalarié3'!$J$52)</f>
        <v>0</v>
      </c>
      <c r="AK54" s="73">
        <f>'1C TSsalarié3'!J$53</f>
        <v>0</v>
      </c>
      <c r="AL54" s="73">
        <f t="shared" si="13"/>
        <v>0</v>
      </c>
      <c r="AM54" s="303">
        <f t="shared" si="1"/>
        <v>0</v>
      </c>
      <c r="AN54" s="592">
        <f t="shared" si="2"/>
        <v>0</v>
      </c>
      <c r="AO54" s="301">
        <f t="shared" si="15"/>
        <v>0</v>
      </c>
      <c r="AP54" s="601">
        <f t="shared" si="16"/>
        <v>0</v>
      </c>
      <c r="AQ54" s="609">
        <f t="shared" si="14"/>
        <v>0</v>
      </c>
      <c r="AR54" s="605"/>
      <c r="AS54" s="104"/>
      <c r="AT54" s="27"/>
      <c r="AU54" s="618"/>
    </row>
    <row r="55" spans="1:54">
      <c r="A55" s="316"/>
      <c r="B55" s="346"/>
      <c r="C55" s="22" t="str">
        <f>IF('1C TSsalarié3'!K$11&lt;&gt;"",'1C TSsalarié3'!$B$8,"")</f>
        <v/>
      </c>
      <c r="D55" s="714" t="str">
        <f>IF(E55="","",DATEDIF('1C TSsalarié3'!$B$10,E55,"y"))</f>
        <v/>
      </c>
      <c r="E55" s="95" t="str">
        <f>IF(AND('1C TSsalarié3'!K$11&lt;&gt;"",C55='1C TSsalarié3'!$B$8),'1C TSsalarié3'!$K$16,"")</f>
        <v/>
      </c>
      <c r="F55" s="320"/>
      <c r="G55" s="321"/>
      <c r="H55" s="901"/>
      <c r="I55" s="902"/>
      <c r="J55" s="903"/>
      <c r="K55" s="685">
        <f t="shared" si="4"/>
        <v>0</v>
      </c>
      <c r="L55" s="306">
        <f>IF(AND($K$2="Pôle",C55='1C TSsalarié3'!$B$8),'1C TSsalarié3'!K$17+'1C TSsalarié3'!K$18+'1C TSsalarié3'!K$19+'1C TSsalarié3'!K$20+'1C TSsalarié3'!K$24,'1C TSsalarié3'!K$17+'1C TSsalarié3'!K$18+'1C TSsalarié3'!K$19+'1C TSsalarié3'!K$20+'1C TSsalarié3'!K$21+'1C TSsalarié3'!K$22+'1C TSsalarié3'!K$23+'1C TSsalarié3'!K$24)</f>
        <v>0</v>
      </c>
      <c r="M55" s="306">
        <f>IF(AND($K$2="Pôle",C55='1C TSsalarié3'!$B$8),'1C TSsalarié3'!K$21+'1C TSsalarié3'!K$22+'1C TSsalarié3'!K$23,0)</f>
        <v>0</v>
      </c>
      <c r="N55" s="307">
        <f t="shared" si="17"/>
        <v>0</v>
      </c>
      <c r="O55" s="297">
        <f>IF($C55='1C TSsalarié3'!$B$8,'1C TSsalarié3'!K$31)</f>
        <v>0</v>
      </c>
      <c r="P55" s="73">
        <f>IF($C55='1C TSsalarié3'!$B$8,'1C TSsalarié3'!$K$32)</f>
        <v>0</v>
      </c>
      <c r="Q55" s="73">
        <f>IF($C55='1C TSsalarié3'!$B$8,'1C TSsalarié3'!$K$33)</f>
        <v>0</v>
      </c>
      <c r="R55" s="73">
        <f>IF($C55='1C TSsalarié3'!$B$8,'1C TSsalarié3'!$K$34)</f>
        <v>0</v>
      </c>
      <c r="S55" s="73">
        <f>IF($C55='1C TSsalarié3'!$B$8,'1C TSsalarié3'!$K$35)</f>
        <v>0</v>
      </c>
      <c r="T55" s="73">
        <f>IF($C55='1C TSsalarié3'!$B$8,'1C TSsalarié3'!$K$36)</f>
        <v>0</v>
      </c>
      <c r="U55" s="73">
        <f>IF($C55='1C TSsalarié3'!$B$8,'1C TSsalarié3'!$K$37)</f>
        <v>0</v>
      </c>
      <c r="V55" s="73">
        <f>IF($C55='1C TSsalarié3'!$B$8,'1C TSsalarié3'!$K$38)</f>
        <v>0</v>
      </c>
      <c r="W55" s="73">
        <f>IF($C55='1C TSsalarié3'!$B$8,'1C TSsalarié3'!$K$39)</f>
        <v>0</v>
      </c>
      <c r="X55" s="73">
        <f>IF($C55='1C TSsalarié3'!$B$8,'1C TSsalarié3'!$K$40)</f>
        <v>0</v>
      </c>
      <c r="Y55" s="73">
        <f>IF($C55='1C TSsalarié3'!$B$8,'1C TSsalarié3'!$K$41)</f>
        <v>0</v>
      </c>
      <c r="Z55" s="73">
        <f>IF($C55='1C TSsalarié3'!$B$8,'1C TSsalarié3'!$K$42)</f>
        <v>0</v>
      </c>
      <c r="AA55" s="73">
        <f>IF($C55='1C TSsalarié3'!$B$8,'1C TSsalarié3'!$K$43)</f>
        <v>0</v>
      </c>
      <c r="AB55" s="73">
        <f>IF($C55='1C TSsalarié3'!$B$8,'1C TSsalarié3'!$K$44)</f>
        <v>0</v>
      </c>
      <c r="AC55" s="73">
        <f>IF($C55='1C TSsalarié3'!$B$8,'1C TSsalarié3'!$K$45)</f>
        <v>0</v>
      </c>
      <c r="AD55" s="73">
        <f>IF($C55='1C TSsalarié3'!$B$8,'1C TSsalarié3'!$K$46)</f>
        <v>0</v>
      </c>
      <c r="AE55" s="73">
        <f>IF($C55='1C TSsalarié3'!$B$8,'1C TSsalarié3'!$K$47)</f>
        <v>0</v>
      </c>
      <c r="AF55" s="73">
        <f>IF($C55='1C TSsalarié3'!$B$8,'1C TSsalarié3'!$K$48)</f>
        <v>0</v>
      </c>
      <c r="AG55" s="73">
        <f>IF($C55='1C TSsalarié3'!$B$8,'1C TSsalarié3'!$K$49)</f>
        <v>0</v>
      </c>
      <c r="AH55" s="73">
        <f>IF($C55='1C TSsalarié3'!$B$8,'1C TSsalarié3'!$K$50)</f>
        <v>0</v>
      </c>
      <c r="AI55" s="73">
        <f>IF($C55='1C TSsalarié3'!$B$8,'1C TSsalarié3'!$K$51)</f>
        <v>0</v>
      </c>
      <c r="AJ55" s="73">
        <f>IF($C55='1C TSsalarié3'!$B$8,'1C TSsalarié3'!$K$52)</f>
        <v>0</v>
      </c>
      <c r="AK55" s="73">
        <f>'1C TSsalarié3'!K$53</f>
        <v>0</v>
      </c>
      <c r="AL55" s="73">
        <f t="shared" si="13"/>
        <v>0</v>
      </c>
      <c r="AM55" s="303">
        <f t="shared" ref="AM55:AM86" si="18">IF(L55=0,0,($F55-$G55)*$K55*L55)</f>
        <v>0</v>
      </c>
      <c r="AN55" s="592">
        <f t="shared" ref="AN55:AN86" si="19">IF(M55=0,0,($F55-$G55)*$K55*M55*50%)</f>
        <v>0</v>
      </c>
      <c r="AO55" s="301">
        <f t="shared" si="15"/>
        <v>0</v>
      </c>
      <c r="AP55" s="601">
        <f t="shared" si="16"/>
        <v>0</v>
      </c>
      <c r="AQ55" s="609">
        <f t="shared" si="14"/>
        <v>0</v>
      </c>
      <c r="AR55" s="605"/>
      <c r="AS55" s="104"/>
      <c r="AT55" s="27"/>
      <c r="AU55" s="618"/>
    </row>
    <row r="56" spans="1:54">
      <c r="A56" s="316"/>
      <c r="B56" s="346"/>
      <c r="C56" s="22" t="str">
        <f>IF('1C TSsalarié3'!L$11&lt;&gt;"",'1C TSsalarié3'!$B$8,"")</f>
        <v/>
      </c>
      <c r="D56" s="714" t="str">
        <f>IF(E56="","",DATEDIF('1C TSsalarié3'!$B$10,E56,"y"))</f>
        <v/>
      </c>
      <c r="E56" s="95" t="str">
        <f>IF(AND('1C TSsalarié3'!L$11&lt;&gt;"",C56='1C TSsalarié3'!$B$8),'1C TSsalarié3'!$L$16,"")</f>
        <v/>
      </c>
      <c r="F56" s="320"/>
      <c r="G56" s="321"/>
      <c r="H56" s="901"/>
      <c r="I56" s="902"/>
      <c r="J56" s="903"/>
      <c r="K56" s="685">
        <f t="shared" ref="K56:K87" si="20">IF(F56&lt;&gt;0,$K$23,0)</f>
        <v>0</v>
      </c>
      <c r="L56" s="306">
        <f>IF(AND($K$2="Pôle",C56='1C TSsalarié3'!$B$8),'1C TSsalarié3'!L$17+'1C TSsalarié3'!L$18+'1C TSsalarié3'!L$19+'1C TSsalarié3'!L$20+'1C TSsalarié3'!L$24,'1C TSsalarié3'!L$17+'1C TSsalarié3'!L$18+'1C TSsalarié3'!L$19+'1C TSsalarié3'!L$20+'1C TSsalarié3'!L$21+'1C TSsalarié3'!L$22+'1C TSsalarié3'!L$23+'1C TSsalarié3'!L$24)</f>
        <v>0</v>
      </c>
      <c r="M56" s="306">
        <f>IF(AND($K$2="Pôle",C56='1C TSsalarié3'!$B$8),'1C TSsalarié3'!L$21+'1C TSsalarié3'!L$22+'1C TSsalarié3'!L$23,0)</f>
        <v>0</v>
      </c>
      <c r="N56" s="307">
        <f t="shared" si="17"/>
        <v>0</v>
      </c>
      <c r="O56" s="297">
        <f>IF($C56='1C TSsalarié3'!$B$8,'1C TSsalarié3'!L$31)</f>
        <v>0</v>
      </c>
      <c r="P56" s="73">
        <f>IF($C56='1C TSsalarié3'!$B$8,'1C TSsalarié3'!$L$32)</f>
        <v>0</v>
      </c>
      <c r="Q56" s="73">
        <f>IF($C56='1C TSsalarié3'!$B$8,'1C TSsalarié3'!$L$33)</f>
        <v>0</v>
      </c>
      <c r="R56" s="73">
        <f>IF($C56='1C TSsalarié3'!$B$8,'1C TSsalarié3'!$L$34)</f>
        <v>0</v>
      </c>
      <c r="S56" s="73">
        <f>IF($C56='1C TSsalarié3'!$B$8,'1C TSsalarié3'!$L$35)</f>
        <v>0</v>
      </c>
      <c r="T56" s="73">
        <f>IF($C56='1C TSsalarié3'!$B$8,'1C TSsalarié3'!$L$36)</f>
        <v>0</v>
      </c>
      <c r="U56" s="73">
        <f>IF($C56='1C TSsalarié3'!$B$8,'1C TSsalarié3'!$L$37)</f>
        <v>0</v>
      </c>
      <c r="V56" s="73">
        <f>IF($C56='1C TSsalarié3'!$B$8,'1C TSsalarié3'!$L$38)</f>
        <v>0</v>
      </c>
      <c r="W56" s="73">
        <f>IF($C56='1C TSsalarié3'!$B$8,'1C TSsalarié3'!$L$39)</f>
        <v>0</v>
      </c>
      <c r="X56" s="73">
        <f>IF($C56='1C TSsalarié3'!$B$8,'1C TSsalarié3'!$L$40)</f>
        <v>0</v>
      </c>
      <c r="Y56" s="73">
        <f>IF($C56='1C TSsalarié3'!$B$8,'1C TSsalarié3'!$L$41)</f>
        <v>0</v>
      </c>
      <c r="Z56" s="73">
        <f>IF($C56='1C TSsalarié3'!$B$8,'1C TSsalarié3'!$L$42)</f>
        <v>0</v>
      </c>
      <c r="AA56" s="73">
        <f>IF($C56='1C TSsalarié3'!$B$8,'1C TSsalarié3'!$L$43)</f>
        <v>0</v>
      </c>
      <c r="AB56" s="73">
        <f>IF($C56='1C TSsalarié3'!$B$8,'1C TSsalarié3'!$L$44)</f>
        <v>0</v>
      </c>
      <c r="AC56" s="73">
        <f>IF($C56='1C TSsalarié3'!$B$8,'1C TSsalarié3'!$L$45)</f>
        <v>0</v>
      </c>
      <c r="AD56" s="73">
        <f>IF($C56='1C TSsalarié3'!$B$8,'1C TSsalarié3'!$L$46)</f>
        <v>0</v>
      </c>
      <c r="AE56" s="73">
        <f>IF($C56='1C TSsalarié3'!$B$8,'1C TSsalarié3'!$L$47)</f>
        <v>0</v>
      </c>
      <c r="AF56" s="73">
        <f>IF($C56='1C TSsalarié3'!$B$8,'1C TSsalarié3'!$L$48)</f>
        <v>0</v>
      </c>
      <c r="AG56" s="73">
        <f>IF($C56='1C TSsalarié3'!$B$8,'1C TSsalarié3'!$L$49)</f>
        <v>0</v>
      </c>
      <c r="AH56" s="73">
        <f>IF($C56='1C TSsalarié3'!$B$8,'1C TSsalarié3'!$L$50)</f>
        <v>0</v>
      </c>
      <c r="AI56" s="73">
        <f>IF($C56='1C TSsalarié3'!$B$8,'1C TSsalarié3'!$L$51)</f>
        <v>0</v>
      </c>
      <c r="AJ56" s="73">
        <f>IF($C56='1C TSsalarié3'!$B$8,'1C TSsalarié3'!$L$52)</f>
        <v>0</v>
      </c>
      <c r="AK56" s="73">
        <f>'1C TSsalarié3'!L$53</f>
        <v>0</v>
      </c>
      <c r="AL56" s="73">
        <f t="shared" si="13"/>
        <v>0</v>
      </c>
      <c r="AM56" s="303">
        <f t="shared" si="18"/>
        <v>0</v>
      </c>
      <c r="AN56" s="592">
        <f t="shared" si="19"/>
        <v>0</v>
      </c>
      <c r="AO56" s="301">
        <f t="shared" si="15"/>
        <v>0</v>
      </c>
      <c r="AP56" s="601">
        <f t="shared" si="16"/>
        <v>0</v>
      </c>
      <c r="AQ56" s="609">
        <f t="shared" si="14"/>
        <v>0</v>
      </c>
      <c r="AR56" s="605"/>
      <c r="AS56" s="104"/>
      <c r="AT56" s="27"/>
      <c r="AU56" s="618"/>
    </row>
    <row r="57" spans="1:54">
      <c r="A57" s="316"/>
      <c r="B57" s="346"/>
      <c r="C57" s="22" t="str">
        <f>IF('1C TSsalarié3'!M$11&lt;&gt;"",'1C TSsalarié3'!$B$8,"")</f>
        <v/>
      </c>
      <c r="D57" s="714" t="str">
        <f>IF(E57="","",DATEDIF('1C TSsalarié3'!$B$10,E57,"y"))</f>
        <v/>
      </c>
      <c r="E57" s="95" t="str">
        <f>IF(AND('1C TSsalarié3'!M$11&lt;&gt;"",C57='1C TSsalarié3'!$B$8),'1C TSsalarié3'!$M$16,"")</f>
        <v/>
      </c>
      <c r="F57" s="320"/>
      <c r="G57" s="321"/>
      <c r="H57" s="901"/>
      <c r="I57" s="902"/>
      <c r="J57" s="903"/>
      <c r="K57" s="685">
        <f t="shared" si="20"/>
        <v>0</v>
      </c>
      <c r="L57" s="306">
        <f>IF(AND($K$2="Pôle",C57='1C TSsalarié3'!$B$8),'1C TSsalarié3'!M$17+'1C TSsalarié3'!M$18+'1C TSsalarié3'!M$19+'1C TSsalarié3'!M$20+'1C TSsalarié3'!M$24,'1C TSsalarié3'!M$17+'1C TSsalarié3'!M$18+'1C TSsalarié3'!M$19+'1C TSsalarié3'!M$20+'1C TSsalarié3'!M$21+'1C TSsalarié3'!M$22+'1C TSsalarié3'!M$23+'1C TSsalarié3'!M$24)</f>
        <v>0</v>
      </c>
      <c r="M57" s="306">
        <f>IF(AND($K$2="Pôle",C57='1C TSsalarié3'!$B$8),'1C TSsalarié3'!M$21+'1C TSsalarié3'!M$22+'1C TSsalarié3'!M$23,0)</f>
        <v>0</v>
      </c>
      <c r="N57" s="307">
        <f t="shared" si="17"/>
        <v>0</v>
      </c>
      <c r="O57" s="297">
        <f>IF($C57='1C TSsalarié3'!$B$8,'1C TSsalarié3'!M$31)</f>
        <v>0</v>
      </c>
      <c r="P57" s="73">
        <f>IF($C57='1C TSsalarié3'!$B$8,'1C TSsalarié3'!$M$32)</f>
        <v>0</v>
      </c>
      <c r="Q57" s="73">
        <f>IF($C57='1C TSsalarié3'!$B$8,'1C TSsalarié3'!$M$33)</f>
        <v>0</v>
      </c>
      <c r="R57" s="73">
        <f>IF($C57='1C TSsalarié3'!$B$8,'1C TSsalarié3'!$M$34)</f>
        <v>0</v>
      </c>
      <c r="S57" s="73">
        <f>IF($C57='1C TSsalarié3'!$B$8,'1C TSsalarié3'!$M$35)</f>
        <v>0</v>
      </c>
      <c r="T57" s="73">
        <f>IF($C57='1C TSsalarié3'!$B$8,'1C TSsalarié3'!$M$36)</f>
        <v>0</v>
      </c>
      <c r="U57" s="73">
        <f>IF($C57='1C TSsalarié3'!$B$8,'1C TSsalarié3'!$M$37)</f>
        <v>0</v>
      </c>
      <c r="V57" s="73">
        <f>IF($C57='1C TSsalarié3'!$B$8,'1C TSsalarié3'!$M$38)</f>
        <v>0</v>
      </c>
      <c r="W57" s="73">
        <f>IF($C57='1C TSsalarié3'!$B$8,'1C TSsalarié3'!$M$39)</f>
        <v>0</v>
      </c>
      <c r="X57" s="73">
        <f>IF($C57='1C TSsalarié3'!$B$8,'1C TSsalarié3'!$M$40)</f>
        <v>0</v>
      </c>
      <c r="Y57" s="73">
        <f>IF($C57='1C TSsalarié3'!$B$8,'1C TSsalarié3'!$M$41)</f>
        <v>0</v>
      </c>
      <c r="Z57" s="73">
        <f>IF($C57='1C TSsalarié3'!$B$8,'1C TSsalarié3'!$M$42)</f>
        <v>0</v>
      </c>
      <c r="AA57" s="73">
        <f>IF($C57='1C TSsalarié3'!$B$8,'1C TSsalarié3'!$M$43)</f>
        <v>0</v>
      </c>
      <c r="AB57" s="73">
        <f>IF($C57='1C TSsalarié3'!$B$8,'1C TSsalarié3'!$M$44)</f>
        <v>0</v>
      </c>
      <c r="AC57" s="73">
        <f>IF($C57='1C TSsalarié3'!$B$8,'1C TSsalarié3'!$M$45)</f>
        <v>0</v>
      </c>
      <c r="AD57" s="73">
        <f>IF($C57='1C TSsalarié3'!$B$8,'1C TSsalarié3'!$M$46)</f>
        <v>0</v>
      </c>
      <c r="AE57" s="73">
        <f>IF($C57='1C TSsalarié3'!$B$8,'1C TSsalarié3'!$M$47)</f>
        <v>0</v>
      </c>
      <c r="AF57" s="73">
        <f>IF($C57='1C TSsalarié3'!$B$8,'1C TSsalarié3'!$M$48)</f>
        <v>0</v>
      </c>
      <c r="AG57" s="73">
        <f>IF($C57='1C TSsalarié3'!$B$8,'1C TSsalarié3'!$M$49)</f>
        <v>0</v>
      </c>
      <c r="AH57" s="73">
        <f>IF($C57='1C TSsalarié3'!$B$8,'1C TSsalarié3'!$M$50)</f>
        <v>0</v>
      </c>
      <c r="AI57" s="73">
        <f>IF($C57='1C TSsalarié3'!$B$8,'1C TSsalarié3'!$M$51)</f>
        <v>0</v>
      </c>
      <c r="AJ57" s="73">
        <f>IF($C57='1C TSsalarié3'!$B$8,'1C TSsalarié3'!$M$52)</f>
        <v>0</v>
      </c>
      <c r="AK57" s="73">
        <f>'1C TSsalarié3'!M$53</f>
        <v>0</v>
      </c>
      <c r="AL57" s="73">
        <f t="shared" si="13"/>
        <v>0</v>
      </c>
      <c r="AM57" s="303">
        <f t="shared" si="18"/>
        <v>0</v>
      </c>
      <c r="AN57" s="592">
        <f t="shared" si="19"/>
        <v>0</v>
      </c>
      <c r="AO57" s="301">
        <f t="shared" si="15"/>
        <v>0</v>
      </c>
      <c r="AP57" s="601">
        <f t="shared" si="16"/>
        <v>0</v>
      </c>
      <c r="AQ57" s="609">
        <f t="shared" si="14"/>
        <v>0</v>
      </c>
      <c r="AR57" s="605"/>
      <c r="AS57" s="104"/>
      <c r="AT57" s="27"/>
      <c r="AU57" s="618"/>
    </row>
    <row r="58" spans="1:54" s="358" customFormat="1">
      <c r="A58" s="314"/>
      <c r="B58" s="347"/>
      <c r="C58" s="212" t="str">
        <f>IF('1C TSsalarié3'!N$11&lt;&gt;"",'1C TSsalarié3'!$B$8,"")</f>
        <v/>
      </c>
      <c r="D58" s="718" t="str">
        <f>IF(E58="","",DATEDIF('1C TSsalarié3'!$B$10,E58,"y"))</f>
        <v/>
      </c>
      <c r="E58" s="213" t="str">
        <f>IF(AND('1C TSsalarié3'!N$11&lt;&gt;"",C58='1C TSsalarié3'!$B$8),'1C TSsalarié3'!$N$16,"")</f>
        <v/>
      </c>
      <c r="F58" s="322"/>
      <c r="G58" s="323"/>
      <c r="H58" s="904"/>
      <c r="I58" s="905"/>
      <c r="J58" s="906"/>
      <c r="K58" s="730">
        <f t="shared" si="20"/>
        <v>0</v>
      </c>
      <c r="L58" s="308">
        <f>IF(AND($K$2="Pôle",C58='1C TSsalarié3'!$B$8),'1C TSsalarié3'!N$17+'1C TSsalarié3'!N$18+'1C TSsalarié3'!N$19+'1C TSsalarié3'!N$20+'1C TSsalarié3'!N$24,'1C TSsalarié3'!N$17+'1C TSsalarié3'!N$18+'1C TSsalarié3'!N$19+'1C TSsalarié3'!N$20+'1C TSsalarié3'!N$21+'1C TSsalarié3'!N$22+'1C TSsalarié3'!N$23+'1C TSsalarié3'!N$24)</f>
        <v>0</v>
      </c>
      <c r="M58" s="308">
        <f>IF(AND($K$2="Pôle",C58='1C TSsalarié3'!$B$8),'1C TSsalarié3'!N$21+'1C TSsalarié3'!N$22+'1C TSsalarié3'!N$23,0)</f>
        <v>0</v>
      </c>
      <c r="N58" s="309">
        <f t="shared" si="17"/>
        <v>0</v>
      </c>
      <c r="O58" s="298">
        <f>IF($C58='1C TSsalarié3'!$B$8,'1C TSsalarié3'!N$31)</f>
        <v>0</v>
      </c>
      <c r="P58" s="214">
        <f>IF($C58='1C TSsalarié3'!$B$8,'1C TSsalarié3'!$N$32)</f>
        <v>0</v>
      </c>
      <c r="Q58" s="214">
        <f>IF($C58='1C TSsalarié3'!$B$8,'1C TSsalarié3'!$N$33)</f>
        <v>0</v>
      </c>
      <c r="R58" s="214">
        <f>IF($C58='1C TSsalarié3'!$B$8,'1C TSsalarié3'!$N$34)</f>
        <v>0</v>
      </c>
      <c r="S58" s="214">
        <f>IF($C58='1C TSsalarié3'!$B$8,'1C TSsalarié3'!$N$35)</f>
        <v>0</v>
      </c>
      <c r="T58" s="214">
        <f>IF($C58='1C TSsalarié3'!$B$8,'1C TSsalarié3'!$N$36)</f>
        <v>0</v>
      </c>
      <c r="U58" s="214">
        <f>IF($C58='1C TSsalarié3'!$B$8,'1C TSsalarié3'!$N$37)</f>
        <v>0</v>
      </c>
      <c r="V58" s="214">
        <f>IF($C58='1C TSsalarié3'!$B$8,'1C TSsalarié3'!$N$38)</f>
        <v>0</v>
      </c>
      <c r="W58" s="214">
        <f>IF($C58='1C TSsalarié3'!$B$8,'1C TSsalarié3'!$N$39)</f>
        <v>0</v>
      </c>
      <c r="X58" s="214">
        <f>IF($C58='1C TSsalarié3'!$B$8,'1C TSsalarié3'!$N$40)</f>
        <v>0</v>
      </c>
      <c r="Y58" s="214">
        <f>IF($C58='1C TSsalarié3'!$B$8,'1C TSsalarié3'!$N$41)</f>
        <v>0</v>
      </c>
      <c r="Z58" s="214">
        <f>IF($C58='1C TSsalarié3'!$B$8,'1C TSsalarié3'!$N$42)</f>
        <v>0</v>
      </c>
      <c r="AA58" s="214">
        <f>IF($C58='1C TSsalarié3'!$B$8,'1C TSsalarié3'!$N$43)</f>
        <v>0</v>
      </c>
      <c r="AB58" s="214">
        <f>IF($C58='1C TSsalarié3'!$B$8,'1C TSsalarié3'!$N$44)</f>
        <v>0</v>
      </c>
      <c r="AC58" s="214">
        <f>IF($C58='1C TSsalarié3'!$B$8,'1C TSsalarié3'!$N$45)</f>
        <v>0</v>
      </c>
      <c r="AD58" s="214">
        <f>IF($C58='1C TSsalarié3'!$B$8,'1C TSsalarié3'!$N$46)</f>
        <v>0</v>
      </c>
      <c r="AE58" s="214">
        <f>IF($C58='1C TSsalarié3'!$B$8,'1C TSsalarié3'!$N$47)</f>
        <v>0</v>
      </c>
      <c r="AF58" s="214">
        <f>IF($C58='1C TSsalarié3'!$B$8,'1C TSsalarié3'!$N$48)</f>
        <v>0</v>
      </c>
      <c r="AG58" s="214">
        <f>IF($C58='1C TSsalarié3'!$B$8,'1C TSsalarié3'!$N$49)</f>
        <v>0</v>
      </c>
      <c r="AH58" s="214">
        <f>IF($C58='1C TSsalarié3'!$B$8,'1C TSsalarié3'!$N$50)</f>
        <v>0</v>
      </c>
      <c r="AI58" s="214">
        <f>IF($C58='1C TSsalarié3'!$B$8,'1C TSsalarié3'!$N$51)</f>
        <v>0</v>
      </c>
      <c r="AJ58" s="214">
        <f>IF($C58='1C TSsalarié3'!$B$8,'1C TSsalarié3'!$N$52)</f>
        <v>0</v>
      </c>
      <c r="AK58" s="214">
        <f>'1C TSsalarié3'!N$53</f>
        <v>0</v>
      </c>
      <c r="AL58" s="214">
        <f t="shared" si="13"/>
        <v>0</v>
      </c>
      <c r="AM58" s="591">
        <f t="shared" si="18"/>
        <v>0</v>
      </c>
      <c r="AN58" s="694">
        <f t="shared" si="19"/>
        <v>0</v>
      </c>
      <c r="AO58" s="302">
        <f t="shared" si="15"/>
        <v>0</v>
      </c>
      <c r="AP58" s="691">
        <f t="shared" si="16"/>
        <v>0</v>
      </c>
      <c r="AQ58" s="655">
        <f t="shared" si="14"/>
        <v>0</v>
      </c>
      <c r="AR58" s="570"/>
      <c r="AS58" s="215"/>
      <c r="AT58" s="216"/>
      <c r="AU58" s="656"/>
      <c r="AX58" s="823"/>
      <c r="AY58" s="823"/>
      <c r="AZ58" s="823"/>
      <c r="BA58" s="823"/>
      <c r="BB58" s="823"/>
    </row>
    <row r="59" spans="1:54" ht="15">
      <c r="A59" s="316"/>
      <c r="B59" s="346"/>
      <c r="C59" s="651" t="str">
        <f>IF('1C TSsalarié4'!C$11&lt;&gt;"",'1C TSsalarié4'!$B$8,"")</f>
        <v/>
      </c>
      <c r="D59" s="719" t="str">
        <f>IF(E59="","",DATEDIF('1C TSsalarié4'!$B$10,E59,"y"))</f>
        <v/>
      </c>
      <c r="E59" s="208" t="str">
        <f>IF(AND('1C TSsalarié4'!C$11&lt;&gt;"",C60='1C TSsalarié4'!$B$8),'1C TSsalarié4'!$C$16,"")</f>
        <v/>
      </c>
      <c r="F59" s="324"/>
      <c r="G59" s="325"/>
      <c r="H59" s="907"/>
      <c r="I59" s="908"/>
      <c r="J59" s="909"/>
      <c r="K59" s="729">
        <f t="shared" si="20"/>
        <v>0</v>
      </c>
      <c r="L59" s="657">
        <f>IF(AND($K$2="Pôle",C59='1C TSsalarié4'!$B$8),'1C TSsalarié4'!C$17+'1C TSsalarié4'!C$18+'1C TSsalarié4'!C$19+'1C TSsalarié4'!C$20+'1C TSsalarié4'!C$24,'1C TSsalarié4'!C$17+'1C TSsalarié4'!C$18+'1C TSsalarié4'!C$19+'1C TSsalarié4'!C$20+'1C TSsalarié4'!C$21+'1C TSsalarié4'!C$22+'1C TSsalarié4'!C$23+'1C TSsalarié4'!C$24)</f>
        <v>0</v>
      </c>
      <c r="M59" s="658">
        <f>IF(AND($K$2="Pôle",C59='1C TSsalarié4'!$B$8),'1C TSsalarié4'!C$21+'1C TSsalarié4'!C$22+'1C TSsalarié4'!C$23,0)</f>
        <v>0</v>
      </c>
      <c r="N59" s="310">
        <f>L59+M59</f>
        <v>0</v>
      </c>
      <c r="O59" s="299">
        <f>IF($C59='1C TSsalarié4'!$B$8,'1C TSsalarié4'!C$31)</f>
        <v>0</v>
      </c>
      <c r="P59" s="74">
        <f>IF($C59='1C TSsalarié4'!$B$8,'1C TSsalarié4'!$C$32)</f>
        <v>0</v>
      </c>
      <c r="Q59" s="74">
        <f>IF($C59='1C TSsalarié4'!$B$8,'1C TSsalarié4'!$C$33)</f>
        <v>0</v>
      </c>
      <c r="R59" s="74">
        <f>IF($C59='1C TSsalarié4'!$B$8,'1C TSsalarié4'!$C$34)</f>
        <v>0</v>
      </c>
      <c r="S59" s="74">
        <f>IF($C59='1C TSsalarié4'!$B$8,'1C TSsalarié4'!$C$35)</f>
        <v>0</v>
      </c>
      <c r="T59" s="74">
        <f>IF($C59='1C TSsalarié4'!$B$8,'1C TSsalarié4'!$C$36)</f>
        <v>0</v>
      </c>
      <c r="U59" s="74">
        <f>IF($C59='1C TSsalarié4'!$B$8,'1C TSsalarié4'!$C$37)</f>
        <v>0</v>
      </c>
      <c r="V59" s="74">
        <f>IF($C59='1C TSsalarié4'!$B$8,'1C TSsalarié4'!$C$38)</f>
        <v>0</v>
      </c>
      <c r="W59" s="74">
        <f>IF($C59='1C TSsalarié4'!$B$8,'1C TSsalarié4'!$C$39)</f>
        <v>0</v>
      </c>
      <c r="X59" s="74">
        <f>IF($C59='1C TSsalarié4'!$B$8,'1C TSsalarié4'!$C$40)</f>
        <v>0</v>
      </c>
      <c r="Y59" s="74">
        <f>IF($C59='1C TSsalarié4'!$B$8,'1C TSsalarié4'!$C$41)</f>
        <v>0</v>
      </c>
      <c r="Z59" s="74">
        <f>IF($C59='1C TSsalarié4'!$B$8,'1C TSsalarié4'!$C$42)</f>
        <v>0</v>
      </c>
      <c r="AA59" s="74">
        <f>IF($C59='1C TSsalarié4'!$B$8,'1C TSsalarié4'!$C$43)</f>
        <v>0</v>
      </c>
      <c r="AB59" s="74">
        <f>IF($C59='1C TSsalarié4'!$B$8,'1C TSsalarié4'!$C$44)</f>
        <v>0</v>
      </c>
      <c r="AC59" s="74">
        <f>IF($C59='1C TSsalarié4'!$B$8,'1C TSsalarié4'!$C$45)</f>
        <v>0</v>
      </c>
      <c r="AD59" s="74">
        <f>IF($C59='1C TSsalarié4'!$B$8,'1C TSsalarié4'!$C$46)</f>
        <v>0</v>
      </c>
      <c r="AE59" s="74">
        <f>IF($C59='1C TSsalarié4'!$B$8,'1C TSsalarié4'!$C$47)</f>
        <v>0</v>
      </c>
      <c r="AF59" s="74">
        <f>IF($C59='1C TSsalarié4'!$B$8,'1C TSsalarié4'!$C$48)</f>
        <v>0</v>
      </c>
      <c r="AG59" s="74">
        <f>IF($C59='1C TSsalarié4'!$B$8,'1C TSsalarié4'!$C$49)</f>
        <v>0</v>
      </c>
      <c r="AH59" s="74">
        <f>IF($C59='1C TSsalarié4'!$B$8,'1C TSsalarié4'!$C$50)</f>
        <v>0</v>
      </c>
      <c r="AI59" s="74">
        <f>IF($C59='1C TSsalarié4'!$B$8,'1C TSsalarié4'!$C$51)</f>
        <v>0</v>
      </c>
      <c r="AJ59" s="74">
        <f>IF($C59='1C TSsalarié4'!$B$8,'1C TSsalarié4'!$C$52)</f>
        <v>0</v>
      </c>
      <c r="AK59" s="74">
        <f>'1C TSsalarié4'!C$53</f>
        <v>0</v>
      </c>
      <c r="AL59" s="74">
        <f t="shared" ref="AL59:AL82" si="21">N59+AK59</f>
        <v>0</v>
      </c>
      <c r="AM59" s="303">
        <f t="shared" si="18"/>
        <v>0</v>
      </c>
      <c r="AN59" s="693">
        <f t="shared" si="19"/>
        <v>0</v>
      </c>
      <c r="AO59" s="659">
        <f>AM59+AN59</f>
        <v>0</v>
      </c>
      <c r="AP59" s="601">
        <f>IF(L59=0,0,AM59-AR59)</f>
        <v>0</v>
      </c>
      <c r="AQ59" s="610">
        <f t="shared" ref="AQ59:AQ82" si="22">IF(M59=0,0,AN59-AS59)</f>
        <v>0</v>
      </c>
      <c r="AR59" s="606"/>
      <c r="AS59" s="210"/>
      <c r="AT59" s="211"/>
      <c r="AU59" s="617"/>
    </row>
    <row r="60" spans="1:54">
      <c r="A60" s="316"/>
      <c r="B60" s="346"/>
      <c r="C60" s="22" t="str">
        <f>IF('1C TSsalarié4'!D$11&lt;&gt;"",'1C TSsalarié4'!$B$8,"")</f>
        <v/>
      </c>
      <c r="D60" s="714" t="str">
        <f>IF(E60="","",DATEDIF('1C TSsalarié4'!$B$10,E60,"y"))</f>
        <v/>
      </c>
      <c r="E60" s="95" t="str">
        <f>IF(AND('1C TSsalarié4'!D$11&lt;&gt;"",C60='1C TSsalarié4'!$B$8),'1C TSsalarié4'!$D$16,"")</f>
        <v/>
      </c>
      <c r="F60" s="320"/>
      <c r="G60" s="321"/>
      <c r="H60" s="901"/>
      <c r="I60" s="902"/>
      <c r="J60" s="903"/>
      <c r="K60" s="685">
        <f t="shared" si="20"/>
        <v>0</v>
      </c>
      <c r="L60" s="306">
        <f>IF(AND($K$2="Pôle",C60='1C TSsalarié4'!$B$8),'1C TSsalarié4'!D$17+'1C TSsalarié4'!D$18+'1C TSsalarié4'!D$19+'1C TSsalarié4'!D$20+'1C TSsalarié4'!D$24,'1C TSsalarié4'!D$17+'1C TSsalarié4'!D$18+'1C TSsalarié4'!D$19+'1C TSsalarié4'!D$20+'1C TSsalarié4'!D$21+'1C TSsalarié4'!D$22+'1C TSsalarié4'!D$23+'1C TSsalarié4'!D$24)</f>
        <v>0</v>
      </c>
      <c r="M60" s="306">
        <f>IF(AND($K$2="Pôle",C60='1C TSsalarié4'!$B$8),'1C TSsalarié4'!D$21+'1C TSsalarié4'!D$22+'1C TSsalarié4'!D$23,0)</f>
        <v>0</v>
      </c>
      <c r="N60" s="307">
        <f>L60+M60</f>
        <v>0</v>
      </c>
      <c r="O60" s="297">
        <f>IF($C60='1C TSsalarié4'!$B$8,'1C TSsalarié4'!D$31)</f>
        <v>0</v>
      </c>
      <c r="P60" s="73">
        <f>IF($C60='1C TSsalarié4'!$B$8,'1C TSsalarié4'!$D$32)</f>
        <v>0</v>
      </c>
      <c r="Q60" s="73">
        <f>IF($C60='1C TSsalarié4'!$B$8,'1C TSsalarié4'!$D$33)</f>
        <v>0</v>
      </c>
      <c r="R60" s="73">
        <f>IF($C60='1C TSsalarié4'!$B$8,'1C TSsalarié4'!$D$34)</f>
        <v>0</v>
      </c>
      <c r="S60" s="73">
        <f>IF($C60='1C TSsalarié4'!$B$8,'1C TSsalarié4'!$D$35)</f>
        <v>0</v>
      </c>
      <c r="T60" s="73">
        <f>IF($C60='1C TSsalarié4'!$B$8,'1C TSsalarié4'!$D$36)</f>
        <v>0</v>
      </c>
      <c r="U60" s="73">
        <f>IF($C60='1C TSsalarié4'!$B$8,'1C TSsalarié4'!$D$37)</f>
        <v>0</v>
      </c>
      <c r="V60" s="73">
        <f>IF($C60='1C TSsalarié4'!$B$8,'1C TSsalarié4'!$D$38)</f>
        <v>0</v>
      </c>
      <c r="W60" s="73">
        <f>IF($C60='1C TSsalarié4'!$B$8,'1C TSsalarié4'!$D$39)</f>
        <v>0</v>
      </c>
      <c r="X60" s="73">
        <f>IF($C60='1C TSsalarié4'!$B$8,'1C TSsalarié4'!$D$40)</f>
        <v>0</v>
      </c>
      <c r="Y60" s="73">
        <f>IF($C60='1C TSsalarié4'!$B$8,'1C TSsalarié4'!$D$41)</f>
        <v>0</v>
      </c>
      <c r="Z60" s="73">
        <f>IF($C60='1C TSsalarié4'!$B$8,'1C TSsalarié4'!$D$42)</f>
        <v>0</v>
      </c>
      <c r="AA60" s="73">
        <f>IF($C60='1C TSsalarié4'!$B$8,'1C TSsalarié4'!$D$43)</f>
        <v>0</v>
      </c>
      <c r="AB60" s="73">
        <f>IF($C60='1C TSsalarié4'!$B$8,'1C TSsalarié4'!$D$44)</f>
        <v>0</v>
      </c>
      <c r="AC60" s="73">
        <f>IF($C60='1C TSsalarié4'!$B$8,'1C TSsalarié4'!$D$45)</f>
        <v>0</v>
      </c>
      <c r="AD60" s="73">
        <f>IF($C60='1C TSsalarié4'!$B$8,'1C TSsalarié4'!$D$46)</f>
        <v>0</v>
      </c>
      <c r="AE60" s="73">
        <f>IF($C60='1C TSsalarié4'!$B$8,'1C TSsalarié4'!$D$47)</f>
        <v>0</v>
      </c>
      <c r="AF60" s="73">
        <f>IF($C60='1C TSsalarié4'!$B$8,'1C TSsalarié4'!$D$48)</f>
        <v>0</v>
      </c>
      <c r="AG60" s="73">
        <f>IF($C60='1C TSsalarié4'!$B$8,'1C TSsalarié4'!$D$49)</f>
        <v>0</v>
      </c>
      <c r="AH60" s="73">
        <f>IF($C60='1C TSsalarié4'!$B$8,'1C TSsalarié4'!$D$50)</f>
        <v>0</v>
      </c>
      <c r="AI60" s="73">
        <f>IF($C60='1C TSsalarié4'!$B$8,'1C TSsalarié4'!$D$51)</f>
        <v>0</v>
      </c>
      <c r="AJ60" s="73">
        <f>IF($C60='1C TSsalarié4'!$B$8,'1C TSsalarié4'!$D$52)</f>
        <v>0</v>
      </c>
      <c r="AK60" s="73">
        <f>'1C TSsalarié4'!D$53</f>
        <v>0</v>
      </c>
      <c r="AL60" s="73">
        <f t="shared" si="21"/>
        <v>0</v>
      </c>
      <c r="AM60" s="303">
        <f t="shared" si="18"/>
        <v>0</v>
      </c>
      <c r="AN60" s="592">
        <f t="shared" si="19"/>
        <v>0</v>
      </c>
      <c r="AO60" s="301">
        <f t="shared" ref="AO60:AO70" si="23">AM60+AN60</f>
        <v>0</v>
      </c>
      <c r="AP60" s="601">
        <f t="shared" ref="AP60:AP70" si="24">IF(L60=0,0,AM60-AR60)</f>
        <v>0</v>
      </c>
      <c r="AQ60" s="609">
        <f t="shared" si="22"/>
        <v>0</v>
      </c>
      <c r="AR60" s="605"/>
      <c r="AS60" s="104"/>
      <c r="AT60" s="27"/>
      <c r="AU60" s="618"/>
    </row>
    <row r="61" spans="1:54">
      <c r="A61" s="316"/>
      <c r="B61" s="346"/>
      <c r="C61" s="22" t="str">
        <f>IF('1C TSsalarié4'!E$11&lt;&gt;"",'1C TSsalarié4'!$B$8,"")</f>
        <v/>
      </c>
      <c r="D61" s="714" t="str">
        <f>IF(E61="","",DATEDIF('1C TSsalarié4'!$B$10,E61,"y"))</f>
        <v/>
      </c>
      <c r="E61" s="95" t="str">
        <f>IF(AND('1C TSsalarié4'!E$11&lt;&gt;"",C61='1C TSsalarié4'!$B$8),'1C TSsalarié4'!$E$16,"")</f>
        <v/>
      </c>
      <c r="F61" s="320"/>
      <c r="G61" s="321"/>
      <c r="H61" s="901"/>
      <c r="I61" s="902"/>
      <c r="J61" s="903"/>
      <c r="K61" s="685">
        <f t="shared" si="20"/>
        <v>0</v>
      </c>
      <c r="L61" s="306">
        <f>IF(AND($K$2="Pôle",C61='1C TSsalarié4'!$B$8),'1C TSsalarié4'!E$17+'1C TSsalarié4'!E$18+'1C TSsalarié4'!E$19+'1C TSsalarié4'!E$20+'1C TSsalarié4'!E$24,'1C TSsalarié4'!E$17+'1C TSsalarié4'!E$18+'1C TSsalarié4'!E$19+'1C TSsalarié4'!E$20+'1C TSsalarié4'!E$21+'1C TSsalarié4'!E$22+'1C TSsalarié4'!E$23+'1C TSsalarié4'!E$24)</f>
        <v>0</v>
      </c>
      <c r="M61" s="306">
        <f>IF(AND($K$2="Pôle",C61='1C TSsalarié4'!$B$8),'1C TSsalarié4'!E$21+'1C TSsalarié4'!E$22+'1C TSsalarié4'!E$23,0)</f>
        <v>0</v>
      </c>
      <c r="N61" s="307">
        <f t="shared" ref="N61:N70" si="25">L61+M61</f>
        <v>0</v>
      </c>
      <c r="O61" s="297">
        <f>IF($C61='1C TSsalarié4'!$B$8,'1C TSsalarié4'!E$31)</f>
        <v>0</v>
      </c>
      <c r="P61" s="73">
        <f>IF($C61='1C TSsalarié4'!$B$8,'1C TSsalarié4'!$E$32)</f>
        <v>0</v>
      </c>
      <c r="Q61" s="73">
        <f>IF($C61='1C TSsalarié4'!$B$8,'1C TSsalarié4'!$E$33)</f>
        <v>0</v>
      </c>
      <c r="R61" s="73">
        <f>IF($C61='1C TSsalarié4'!$B$8,'1C TSsalarié4'!$E$34)</f>
        <v>0</v>
      </c>
      <c r="S61" s="73">
        <f>IF($C61='1C TSsalarié4'!$B$8,'1C TSsalarié4'!$E$35)</f>
        <v>0</v>
      </c>
      <c r="T61" s="73">
        <f>IF($C61='1C TSsalarié4'!$B$8,'1C TSsalarié4'!$E$36)</f>
        <v>0</v>
      </c>
      <c r="U61" s="73">
        <f>IF($C61='1C TSsalarié4'!$B$8,'1C TSsalarié4'!$E$37)</f>
        <v>0</v>
      </c>
      <c r="V61" s="73">
        <f>IF($C61='1C TSsalarié4'!$B$8,'1C TSsalarié4'!$E$38)</f>
        <v>0</v>
      </c>
      <c r="W61" s="73">
        <f>IF($C61='1C TSsalarié4'!$B$8,'1C TSsalarié4'!$E$39)</f>
        <v>0</v>
      </c>
      <c r="X61" s="73">
        <f>IF($C61='1C TSsalarié4'!$B$8,'1C TSsalarié4'!$E$40)</f>
        <v>0</v>
      </c>
      <c r="Y61" s="73">
        <f>IF($C61='1C TSsalarié4'!$B$8,'1C TSsalarié4'!$E$41)</f>
        <v>0</v>
      </c>
      <c r="Z61" s="73">
        <f>IF($C61='1C TSsalarié4'!$B$8,'1C TSsalarié4'!$E$42)</f>
        <v>0</v>
      </c>
      <c r="AA61" s="73">
        <f>IF($C61='1C TSsalarié4'!$B$8,'1C TSsalarié4'!$E$43)</f>
        <v>0</v>
      </c>
      <c r="AB61" s="73">
        <f>IF($C61='1C TSsalarié4'!$B$8,'1C TSsalarié4'!$E$44)</f>
        <v>0</v>
      </c>
      <c r="AC61" s="73">
        <f>IF($C61='1C TSsalarié4'!$B$8,'1C TSsalarié4'!$E$45)</f>
        <v>0</v>
      </c>
      <c r="AD61" s="73">
        <f>IF($C61='1C TSsalarié4'!$B$8,'1C TSsalarié4'!$E$46)</f>
        <v>0</v>
      </c>
      <c r="AE61" s="73">
        <f>IF($C61='1C TSsalarié4'!$B$8,'1C TSsalarié4'!$E$47)</f>
        <v>0</v>
      </c>
      <c r="AF61" s="73">
        <f>IF($C61='1C TSsalarié4'!$B$8,'1C TSsalarié4'!$E$48)</f>
        <v>0</v>
      </c>
      <c r="AG61" s="73">
        <f>IF($C61='1C TSsalarié4'!$B$8,'1C TSsalarié4'!$E$49)</f>
        <v>0</v>
      </c>
      <c r="AH61" s="73">
        <f>IF($C61='1C TSsalarié4'!$B$8,'1C TSsalarié4'!$E$50)</f>
        <v>0</v>
      </c>
      <c r="AI61" s="73">
        <f>IF($C61='1C TSsalarié4'!$B$8,'1C TSsalarié4'!$E$51)</f>
        <v>0</v>
      </c>
      <c r="AJ61" s="73">
        <f>IF($C61='1C TSsalarié4'!$B$8,'1C TSsalarié4'!$E$52)</f>
        <v>0</v>
      </c>
      <c r="AK61" s="73">
        <f>'1C TSsalarié4'!E$53</f>
        <v>0</v>
      </c>
      <c r="AL61" s="73">
        <f t="shared" si="21"/>
        <v>0</v>
      </c>
      <c r="AM61" s="303">
        <f t="shared" si="18"/>
        <v>0</v>
      </c>
      <c r="AN61" s="592">
        <f t="shared" si="19"/>
        <v>0</v>
      </c>
      <c r="AO61" s="301">
        <f t="shared" si="23"/>
        <v>0</v>
      </c>
      <c r="AP61" s="601">
        <f t="shared" si="24"/>
        <v>0</v>
      </c>
      <c r="AQ61" s="609">
        <f t="shared" si="22"/>
        <v>0</v>
      </c>
      <c r="AR61" s="605"/>
      <c r="AS61" s="104"/>
      <c r="AT61" s="27"/>
      <c r="AU61" s="618"/>
    </row>
    <row r="62" spans="1:54">
      <c r="A62" s="316"/>
      <c r="B62" s="346"/>
      <c r="C62" s="22" t="str">
        <f>IF('1C TSsalarié4'!F$11&lt;&gt;"",'1C TSsalarié4'!$B$8,"")</f>
        <v/>
      </c>
      <c r="D62" s="714" t="str">
        <f>IF(E62="","",DATEDIF('1C TSsalarié4'!$B$10,E62,"y"))</f>
        <v/>
      </c>
      <c r="E62" s="95" t="str">
        <f>IF(AND('1C TSsalarié4'!F$11&lt;&gt;"",C62='1C TSsalarié4'!$B$8),'1C TSsalarié4'!$F$16,"")</f>
        <v/>
      </c>
      <c r="F62" s="320"/>
      <c r="G62" s="321"/>
      <c r="H62" s="901"/>
      <c r="I62" s="902"/>
      <c r="J62" s="903"/>
      <c r="K62" s="685">
        <f t="shared" si="20"/>
        <v>0</v>
      </c>
      <c r="L62" s="306">
        <f>IF(AND($K$2="Pôle",C62='1C TSsalarié4'!$B$8),'1C TSsalarié4'!F$17+'1C TSsalarié4'!F$18+'1C TSsalarié4'!F$19+'1C TSsalarié4'!F$20+'1C TSsalarié4'!F$24,'1C TSsalarié4'!F$17+'1C TSsalarié4'!F$18+'1C TSsalarié4'!F$19+'1C TSsalarié4'!F$20+'1C TSsalarié4'!F$21+'1C TSsalarié4'!F$22+'1C TSsalarié4'!F$23+'1C TSsalarié4'!F$24)</f>
        <v>0</v>
      </c>
      <c r="M62" s="306">
        <f>IF(AND($K$2="Pôle",C62='1C TSsalarié4'!$B$8),'1C TSsalarié4'!F$21+'1C TSsalarié4'!F$22+'1C TSsalarié4'!F$23,0)</f>
        <v>0</v>
      </c>
      <c r="N62" s="307">
        <f t="shared" si="25"/>
        <v>0</v>
      </c>
      <c r="O62" s="297">
        <f>IF($C62='1C TSsalarié4'!$B$8,'1C TSsalarié4'!F$31)</f>
        <v>0</v>
      </c>
      <c r="P62" s="73">
        <f>IF($C62='1C TSsalarié4'!$B$8,'1C TSsalarié4'!$F$32)</f>
        <v>0</v>
      </c>
      <c r="Q62" s="73">
        <f>IF($C62='1C TSsalarié4'!$B$8,'1C TSsalarié4'!$F$33)</f>
        <v>0</v>
      </c>
      <c r="R62" s="73">
        <f>IF($C62='1C TSsalarié4'!$B$8,'1C TSsalarié4'!$F$34)</f>
        <v>0</v>
      </c>
      <c r="S62" s="73">
        <f>IF($C62='1C TSsalarié4'!$B$8,'1C TSsalarié4'!$F$35)</f>
        <v>0</v>
      </c>
      <c r="T62" s="73">
        <f>IF($C62='1C TSsalarié4'!$B$8,'1C TSsalarié4'!$F$36)</f>
        <v>0</v>
      </c>
      <c r="U62" s="73">
        <f>IF($C62='1C TSsalarié4'!$B$8,'1C TSsalarié4'!$F$37)</f>
        <v>0</v>
      </c>
      <c r="V62" s="73">
        <f>IF($C62='1C TSsalarié4'!$B$8,'1C TSsalarié4'!$F$38)</f>
        <v>0</v>
      </c>
      <c r="W62" s="73">
        <f>IF($C62='1C TSsalarié4'!$B$8,'1C TSsalarié4'!$F$39)</f>
        <v>0</v>
      </c>
      <c r="X62" s="73">
        <f>IF($C62='1C TSsalarié4'!$B$8,'1C TSsalarié4'!$F$40)</f>
        <v>0</v>
      </c>
      <c r="Y62" s="73">
        <f>IF($C62='1C TSsalarié4'!$B$8,'1C TSsalarié4'!$F$41)</f>
        <v>0</v>
      </c>
      <c r="Z62" s="73">
        <f>IF($C62='1C TSsalarié4'!$B$8,'1C TSsalarié4'!$F$42)</f>
        <v>0</v>
      </c>
      <c r="AA62" s="73">
        <f>IF($C62='1C TSsalarié4'!$B$8,'1C TSsalarié4'!$F$43)</f>
        <v>0</v>
      </c>
      <c r="AB62" s="73">
        <f>IF($C62='1C TSsalarié4'!$B$8,'1C TSsalarié4'!$F$44)</f>
        <v>0</v>
      </c>
      <c r="AC62" s="73">
        <f>IF($C62='1C TSsalarié4'!$B$8,'1C TSsalarié4'!$F$45)</f>
        <v>0</v>
      </c>
      <c r="AD62" s="73">
        <f>IF($C62='1C TSsalarié4'!$B$8,'1C TSsalarié4'!$F$46)</f>
        <v>0</v>
      </c>
      <c r="AE62" s="73">
        <f>IF($C62='1C TSsalarié4'!$B$8,'1C TSsalarié4'!$F$47)</f>
        <v>0</v>
      </c>
      <c r="AF62" s="73">
        <f>IF($C62='1C TSsalarié4'!$B$8,'1C TSsalarié4'!$F$48)</f>
        <v>0</v>
      </c>
      <c r="AG62" s="73">
        <f>IF($C62='1C TSsalarié4'!$B$8,'1C TSsalarié4'!$F$49)</f>
        <v>0</v>
      </c>
      <c r="AH62" s="73">
        <f>IF($C62='1C TSsalarié4'!$B$8,'1C TSsalarié4'!$F$50)</f>
        <v>0</v>
      </c>
      <c r="AI62" s="73">
        <f>IF($C62='1C TSsalarié4'!$B$8,'1C TSsalarié4'!$F$51)</f>
        <v>0</v>
      </c>
      <c r="AJ62" s="73">
        <f>IF($C62='1C TSsalarié4'!$B$8,'1C TSsalarié4'!$F$52)</f>
        <v>0</v>
      </c>
      <c r="AK62" s="73">
        <f>'1C TSsalarié4'!F$53</f>
        <v>0</v>
      </c>
      <c r="AL62" s="73">
        <f t="shared" si="21"/>
        <v>0</v>
      </c>
      <c r="AM62" s="303">
        <f t="shared" si="18"/>
        <v>0</v>
      </c>
      <c r="AN62" s="592">
        <f t="shared" si="19"/>
        <v>0</v>
      </c>
      <c r="AO62" s="301">
        <f t="shared" si="23"/>
        <v>0</v>
      </c>
      <c r="AP62" s="601">
        <f t="shared" si="24"/>
        <v>0</v>
      </c>
      <c r="AQ62" s="609">
        <f t="shared" si="22"/>
        <v>0</v>
      </c>
      <c r="AR62" s="605"/>
      <c r="AS62" s="104"/>
      <c r="AT62" s="27"/>
      <c r="AU62" s="618"/>
    </row>
    <row r="63" spans="1:54">
      <c r="A63" s="316"/>
      <c r="B63" s="346"/>
      <c r="C63" s="22" t="str">
        <f>IF('1C TSsalarié4'!G$11&lt;&gt;"",'1C TSsalarié4'!$B$8,"")</f>
        <v/>
      </c>
      <c r="D63" s="714" t="str">
        <f>IF(E63="","",DATEDIF('1C TSsalarié4'!$B$10,E63,"y"))</f>
        <v/>
      </c>
      <c r="E63" s="95" t="str">
        <f>IF(AND('1C TSsalarié4'!G$11&lt;&gt;"",C63='1C TSsalarié4'!$B$8),'1C TSsalarié4'!$G$16,"")</f>
        <v/>
      </c>
      <c r="F63" s="320"/>
      <c r="G63" s="321"/>
      <c r="H63" s="901"/>
      <c r="I63" s="902"/>
      <c r="J63" s="903"/>
      <c r="K63" s="685">
        <f t="shared" si="20"/>
        <v>0</v>
      </c>
      <c r="L63" s="306">
        <f>IF(AND($K$2="Pôle",C63='1C TSsalarié4'!$B$8),'1C TSsalarié4'!G$17+'1C TSsalarié4'!G$18+'1C TSsalarié4'!G$19+'1C TSsalarié4'!G$20+'1C TSsalarié4'!G$24,'1C TSsalarié4'!G$17+'1C TSsalarié4'!G$18+'1C TSsalarié4'!G$19+'1C TSsalarié4'!G$20+'1C TSsalarié4'!G$21+'1C TSsalarié4'!G$22+'1C TSsalarié4'!G$23+'1C TSsalarié4'!G$24)</f>
        <v>0</v>
      </c>
      <c r="M63" s="306">
        <f>IF(AND($K$2="Pôle",C63='1C TSsalarié4'!$B$8),'1C TSsalarié4'!G$21+'1C TSsalarié4'!G$22+'1C TSsalarié4'!G$23,0)</f>
        <v>0</v>
      </c>
      <c r="N63" s="307">
        <f t="shared" si="25"/>
        <v>0</v>
      </c>
      <c r="O63" s="297">
        <f>IF($C63='1C TSsalarié4'!$B$8,'1C TSsalarié4'!G$31)</f>
        <v>0</v>
      </c>
      <c r="P63" s="73">
        <f>IF($C63='1C TSsalarié4'!$B$8,'1C TSsalarié4'!$G$32)</f>
        <v>0</v>
      </c>
      <c r="Q63" s="73">
        <f>IF($C63='1C TSsalarié4'!$B$8,'1C TSsalarié4'!$G$33)</f>
        <v>0</v>
      </c>
      <c r="R63" s="73">
        <f>IF($C63='1C TSsalarié4'!$B$8,'1C TSsalarié4'!$G$34)</f>
        <v>0</v>
      </c>
      <c r="S63" s="73">
        <f>IF($C63='1C TSsalarié4'!$B$8,'1C TSsalarié4'!$G$35)</f>
        <v>0</v>
      </c>
      <c r="T63" s="73">
        <f>IF($C63='1C TSsalarié4'!$B$8,'1C TSsalarié4'!$G$36)</f>
        <v>0</v>
      </c>
      <c r="U63" s="73">
        <f>IF($C63='1C TSsalarié4'!$B$8,'1C TSsalarié4'!$G$37)</f>
        <v>0</v>
      </c>
      <c r="V63" s="73">
        <f>IF($C63='1C TSsalarié4'!$B$8,'1C TSsalarié4'!$G$38)</f>
        <v>0</v>
      </c>
      <c r="W63" s="73">
        <f>IF($C63='1C TSsalarié4'!$B$8,'1C TSsalarié4'!$G$39)</f>
        <v>0</v>
      </c>
      <c r="X63" s="73">
        <f>IF($C63='1C TSsalarié4'!$B$8,'1C TSsalarié4'!$G$40)</f>
        <v>0</v>
      </c>
      <c r="Y63" s="73">
        <f>IF($C63='1C TSsalarié4'!$B$8,'1C TSsalarié4'!$G$41)</f>
        <v>0</v>
      </c>
      <c r="Z63" s="73">
        <f>IF($C63='1C TSsalarié4'!$B$8,'1C TSsalarié4'!$G$42)</f>
        <v>0</v>
      </c>
      <c r="AA63" s="73">
        <f>IF($C63='1C TSsalarié4'!$B$8,'1C TSsalarié4'!$G$43)</f>
        <v>0</v>
      </c>
      <c r="AB63" s="73">
        <f>IF($C63='1C TSsalarié4'!$B$8,'1C TSsalarié4'!$G$44)</f>
        <v>0</v>
      </c>
      <c r="AC63" s="73">
        <f>IF($C63='1C TSsalarié4'!$B$8,'1C TSsalarié4'!$G$45)</f>
        <v>0</v>
      </c>
      <c r="AD63" s="73">
        <f>IF($C63='1C TSsalarié4'!$B$8,'1C TSsalarié4'!$G$46)</f>
        <v>0</v>
      </c>
      <c r="AE63" s="73">
        <f>IF($C63='1C TSsalarié4'!$B$8,'1C TSsalarié4'!$G$47)</f>
        <v>0</v>
      </c>
      <c r="AF63" s="73">
        <f>IF($C63='1C TSsalarié4'!$B$8,'1C TSsalarié4'!$G$48)</f>
        <v>0</v>
      </c>
      <c r="AG63" s="73">
        <f>IF($C63='1C TSsalarié4'!$B$8,'1C TSsalarié4'!$G$49)</f>
        <v>0</v>
      </c>
      <c r="AH63" s="73">
        <f>IF($C63='1C TSsalarié4'!$B$8,'1C TSsalarié4'!$G$50)</f>
        <v>0</v>
      </c>
      <c r="AI63" s="73">
        <f>IF($C63='1C TSsalarié4'!$B$8,'1C TSsalarié4'!$G$51)</f>
        <v>0</v>
      </c>
      <c r="AJ63" s="73">
        <f>IF($C63='1C TSsalarié4'!$B$8,'1C TSsalarié4'!$G$52)</f>
        <v>0</v>
      </c>
      <c r="AK63" s="73">
        <f>'1C TSsalarié4'!G$53</f>
        <v>0</v>
      </c>
      <c r="AL63" s="73">
        <f t="shared" si="21"/>
        <v>0</v>
      </c>
      <c r="AM63" s="303">
        <f t="shared" si="18"/>
        <v>0</v>
      </c>
      <c r="AN63" s="592">
        <f t="shared" si="19"/>
        <v>0</v>
      </c>
      <c r="AO63" s="301">
        <f t="shared" si="23"/>
        <v>0</v>
      </c>
      <c r="AP63" s="601">
        <f t="shared" si="24"/>
        <v>0</v>
      </c>
      <c r="AQ63" s="609">
        <f t="shared" si="22"/>
        <v>0</v>
      </c>
      <c r="AR63" s="605"/>
      <c r="AS63" s="104"/>
      <c r="AT63" s="27"/>
      <c r="AU63" s="618"/>
    </row>
    <row r="64" spans="1:54">
      <c r="A64" s="316"/>
      <c r="B64" s="346"/>
      <c r="C64" s="22" t="str">
        <f>IF('1C TSsalarié4'!H$11&lt;&gt;"",'1C TSsalarié4'!$B$8,"")</f>
        <v/>
      </c>
      <c r="D64" s="714" t="str">
        <f>IF(E64="","",DATEDIF('1C TSsalarié4'!$B$10,E64,"y"))</f>
        <v/>
      </c>
      <c r="E64" s="95" t="str">
        <f>IF(AND('1C TSsalarié4'!H$11&lt;&gt;"",C64='1C TSsalarié4'!$B$8),'1C TSsalarié4'!$H$16,"")</f>
        <v/>
      </c>
      <c r="F64" s="320"/>
      <c r="G64" s="321"/>
      <c r="H64" s="901"/>
      <c r="I64" s="902"/>
      <c r="J64" s="903"/>
      <c r="K64" s="685">
        <f t="shared" si="20"/>
        <v>0</v>
      </c>
      <c r="L64" s="306">
        <f>IF(AND($K$2="Pôle",C64='1C TSsalarié4'!$B$8),'1C TSsalarié4'!H$17+'1C TSsalarié4'!H$18+'1C TSsalarié4'!H$19+'1C TSsalarié4'!H$20+'1C TSsalarié4'!H$24,'1C TSsalarié4'!H$17+'1C TSsalarié4'!H$18+'1C TSsalarié4'!H$19+'1C TSsalarié4'!H$20+'1C TSsalarié4'!H$21+'1C TSsalarié4'!H$22+'1C TSsalarié4'!H$23+'1C TSsalarié4'!H$24)</f>
        <v>0</v>
      </c>
      <c r="M64" s="306">
        <f>IF(AND($K$2="Pôle",C64='1C TSsalarié4'!$B$8),'1C TSsalarié4'!H$21+'1C TSsalarié4'!H$22+'1C TSsalarié4'!H$23,0)</f>
        <v>0</v>
      </c>
      <c r="N64" s="307">
        <f t="shared" si="25"/>
        <v>0</v>
      </c>
      <c r="O64" s="297">
        <f>IF($C64='1C TSsalarié4'!$B$8,'1C TSsalarié4'!H$31)</f>
        <v>0</v>
      </c>
      <c r="P64" s="73">
        <f>IF($C64='1C TSsalarié4'!$B$8,'1C TSsalarié4'!$H$32)</f>
        <v>0</v>
      </c>
      <c r="Q64" s="73">
        <f>IF($C64='1C TSsalarié4'!$B$8,'1C TSsalarié4'!$H$33)</f>
        <v>0</v>
      </c>
      <c r="R64" s="73">
        <f>IF($C64='1C TSsalarié4'!$B$8,'1C TSsalarié4'!$H$34)</f>
        <v>0</v>
      </c>
      <c r="S64" s="73">
        <f>IF($C64='1C TSsalarié4'!$B$8,'1C TSsalarié4'!$H$35)</f>
        <v>0</v>
      </c>
      <c r="T64" s="73">
        <f>IF($C64='1C TSsalarié4'!$B$8,'1C TSsalarié4'!$H$36)</f>
        <v>0</v>
      </c>
      <c r="U64" s="73">
        <f>IF($C64='1C TSsalarié4'!$B$8,'1C TSsalarié4'!$H$37)</f>
        <v>0</v>
      </c>
      <c r="V64" s="73">
        <f>IF($C64='1C TSsalarié4'!$B$8,'1C TSsalarié4'!$H$38)</f>
        <v>0</v>
      </c>
      <c r="W64" s="73">
        <f>IF($C64='1C TSsalarié4'!$B$8,'1C TSsalarié4'!$H$39)</f>
        <v>0</v>
      </c>
      <c r="X64" s="73">
        <f>IF($C64='1C TSsalarié4'!$B$8,'1C TSsalarié4'!$H$40)</f>
        <v>0</v>
      </c>
      <c r="Y64" s="73">
        <f>IF($C64='1C TSsalarié4'!$B$8,'1C TSsalarié4'!$H$41)</f>
        <v>0</v>
      </c>
      <c r="Z64" s="73">
        <f>IF($C64='1C TSsalarié4'!$B$8,'1C TSsalarié4'!$H$42)</f>
        <v>0</v>
      </c>
      <c r="AA64" s="73">
        <f>IF($C64='1C TSsalarié4'!$B$8,'1C TSsalarié4'!$H$43)</f>
        <v>0</v>
      </c>
      <c r="AB64" s="73">
        <f>IF($C64='1C TSsalarié4'!$B$8,'1C TSsalarié4'!$H$44)</f>
        <v>0</v>
      </c>
      <c r="AC64" s="73">
        <f>IF($C64='1C TSsalarié4'!$B$8,'1C TSsalarié4'!$H$45)</f>
        <v>0</v>
      </c>
      <c r="AD64" s="73">
        <f>IF($C64='1C TSsalarié4'!$B$8,'1C TSsalarié4'!$H$46)</f>
        <v>0</v>
      </c>
      <c r="AE64" s="73">
        <f>IF($C64='1C TSsalarié4'!$B$8,'1C TSsalarié4'!$H$47)</f>
        <v>0</v>
      </c>
      <c r="AF64" s="73">
        <f>IF($C64='1C TSsalarié4'!$B$8,'1C TSsalarié4'!$H$48)</f>
        <v>0</v>
      </c>
      <c r="AG64" s="73">
        <f>IF($C64='1C TSsalarié4'!$B$8,'1C TSsalarié4'!$H$49)</f>
        <v>0</v>
      </c>
      <c r="AH64" s="73">
        <f>IF($C64='1C TSsalarié4'!$B$8,'1C TSsalarié4'!$H$50)</f>
        <v>0</v>
      </c>
      <c r="AI64" s="73">
        <f>IF($C64='1C TSsalarié4'!$B$8,'1C TSsalarié4'!$H$51)</f>
        <v>0</v>
      </c>
      <c r="AJ64" s="73">
        <f>IF($C64='1C TSsalarié4'!$B$8,'1C TSsalarié4'!$H$52)</f>
        <v>0</v>
      </c>
      <c r="AK64" s="73">
        <f>'1C TSsalarié4'!H$53</f>
        <v>0</v>
      </c>
      <c r="AL64" s="73">
        <f t="shared" si="21"/>
        <v>0</v>
      </c>
      <c r="AM64" s="303">
        <f t="shared" si="18"/>
        <v>0</v>
      </c>
      <c r="AN64" s="592">
        <f t="shared" si="19"/>
        <v>0</v>
      </c>
      <c r="AO64" s="301">
        <f t="shared" si="23"/>
        <v>0</v>
      </c>
      <c r="AP64" s="601">
        <f t="shared" si="24"/>
        <v>0</v>
      </c>
      <c r="AQ64" s="609">
        <f t="shared" si="22"/>
        <v>0</v>
      </c>
      <c r="AR64" s="605"/>
      <c r="AS64" s="104"/>
      <c r="AT64" s="27"/>
      <c r="AU64" s="618"/>
    </row>
    <row r="65" spans="1:54">
      <c r="A65" s="316"/>
      <c r="B65" s="346"/>
      <c r="C65" s="22" t="str">
        <f>IF('1C TSsalarié4'!I$11&lt;&gt;"",'1C TSsalarié4'!$B$8,"")</f>
        <v/>
      </c>
      <c r="D65" s="714" t="str">
        <f>IF(E65="","",DATEDIF('1C TSsalarié4'!$B$10,E65,"y"))</f>
        <v/>
      </c>
      <c r="E65" s="95" t="str">
        <f>IF(AND('1C TSsalarié4'!I$11&lt;&gt;"",C65='1C TSsalarié4'!$B$8),'1C TSsalarié4'!$I$16,"")</f>
        <v/>
      </c>
      <c r="F65" s="320"/>
      <c r="G65" s="321"/>
      <c r="H65" s="901"/>
      <c r="I65" s="902"/>
      <c r="J65" s="903"/>
      <c r="K65" s="685">
        <f t="shared" si="20"/>
        <v>0</v>
      </c>
      <c r="L65" s="306">
        <f>IF(AND($K$2="Pôle",C65='1C TSsalarié4'!$B$8),'1C TSsalarié4'!I$17+'1C TSsalarié4'!I$18+'1C TSsalarié4'!I$19+'1C TSsalarié4'!I$20+'1C TSsalarié4'!I$24,'1C TSsalarié4'!I$17+'1C TSsalarié4'!I$18+'1C TSsalarié4'!I$19+'1C TSsalarié4'!I$20+'1C TSsalarié4'!I$21+'1C TSsalarié4'!I$22+'1C TSsalarié4'!I$23+'1C TSsalarié4'!I$24)</f>
        <v>0</v>
      </c>
      <c r="M65" s="306">
        <f>IF(AND($K$2="Pôle",C65='1C TSsalarié4'!$B$8),'1C TSsalarié4'!I$21+'1C TSsalarié4'!I$22+'1C TSsalarié4'!I$23,0)</f>
        <v>0</v>
      </c>
      <c r="N65" s="307">
        <f t="shared" si="25"/>
        <v>0</v>
      </c>
      <c r="O65" s="297">
        <f>IF($C65='1C TSsalarié4'!$B$8,'1C TSsalarié4'!I$31)</f>
        <v>0</v>
      </c>
      <c r="P65" s="73">
        <f>IF($C65='1C TSsalarié4'!$B$8,'1C TSsalarié4'!$I$32)</f>
        <v>0</v>
      </c>
      <c r="Q65" s="73">
        <f>IF($C65='1C TSsalarié4'!$B$8,'1C TSsalarié4'!$I$33)</f>
        <v>0</v>
      </c>
      <c r="R65" s="73">
        <f>IF($C65='1C TSsalarié4'!$B$8,'1C TSsalarié4'!$I$34)</f>
        <v>0</v>
      </c>
      <c r="S65" s="73">
        <f>IF($C65='1C TSsalarié4'!$B$8,'1C TSsalarié4'!$I$35)</f>
        <v>0</v>
      </c>
      <c r="T65" s="73">
        <f>IF($C65='1C TSsalarié4'!$B$8,'1C TSsalarié4'!$I$36)</f>
        <v>0</v>
      </c>
      <c r="U65" s="73">
        <f>IF($C65='1C TSsalarié4'!$B$8,'1C TSsalarié4'!$I$37)</f>
        <v>0</v>
      </c>
      <c r="V65" s="73">
        <f>IF($C65='1C TSsalarié4'!$B$8,'1C TSsalarié4'!$I$38)</f>
        <v>0</v>
      </c>
      <c r="W65" s="73">
        <f>IF($C65='1C TSsalarié4'!$B$8,'1C TSsalarié4'!$I$39)</f>
        <v>0</v>
      </c>
      <c r="X65" s="73">
        <f>IF($C65='1C TSsalarié4'!$B$8,'1C TSsalarié4'!$I$40)</f>
        <v>0</v>
      </c>
      <c r="Y65" s="73">
        <f>IF($C65='1C TSsalarié4'!$B$8,'1C TSsalarié4'!$I$41)</f>
        <v>0</v>
      </c>
      <c r="Z65" s="73">
        <f>IF($C65='1C TSsalarié4'!$B$8,'1C TSsalarié4'!$I$42)</f>
        <v>0</v>
      </c>
      <c r="AA65" s="73">
        <f>IF($C65='1C TSsalarié4'!$B$8,'1C TSsalarié4'!$I$43)</f>
        <v>0</v>
      </c>
      <c r="AB65" s="73">
        <f>IF($C65='1C TSsalarié4'!$B$8,'1C TSsalarié4'!$I$44)</f>
        <v>0</v>
      </c>
      <c r="AC65" s="73">
        <f>IF($C65='1C TSsalarié4'!$B$8,'1C TSsalarié4'!$I$45)</f>
        <v>0</v>
      </c>
      <c r="AD65" s="73">
        <f>IF($C65='1C TSsalarié4'!$B$8,'1C TSsalarié4'!$I$46)</f>
        <v>0</v>
      </c>
      <c r="AE65" s="73">
        <f>IF($C65='1C TSsalarié4'!$B$8,'1C TSsalarié4'!$I$47)</f>
        <v>0</v>
      </c>
      <c r="AF65" s="73">
        <f>IF($C65='1C TSsalarié4'!$B$8,'1C TSsalarié4'!$I$48)</f>
        <v>0</v>
      </c>
      <c r="AG65" s="73">
        <f>IF($C65='1C TSsalarié4'!$B$8,'1C TSsalarié4'!$I$49)</f>
        <v>0</v>
      </c>
      <c r="AH65" s="73">
        <f>IF($C65='1C TSsalarié4'!$B$8,'1C TSsalarié4'!$I$50)</f>
        <v>0</v>
      </c>
      <c r="AI65" s="73">
        <f>IF($C65='1C TSsalarié4'!$B$8,'1C TSsalarié4'!$I$51)</f>
        <v>0</v>
      </c>
      <c r="AJ65" s="73">
        <f>IF($C65='1C TSsalarié4'!$B$8,'1C TSsalarié4'!$I$52)</f>
        <v>0</v>
      </c>
      <c r="AK65" s="73">
        <f>'1C TSsalarié4'!I$53</f>
        <v>0</v>
      </c>
      <c r="AL65" s="73">
        <f t="shared" si="21"/>
        <v>0</v>
      </c>
      <c r="AM65" s="303">
        <f t="shared" si="18"/>
        <v>0</v>
      </c>
      <c r="AN65" s="592">
        <f t="shared" si="19"/>
        <v>0</v>
      </c>
      <c r="AO65" s="301">
        <f t="shared" si="23"/>
        <v>0</v>
      </c>
      <c r="AP65" s="601">
        <f t="shared" si="24"/>
        <v>0</v>
      </c>
      <c r="AQ65" s="609">
        <f t="shared" si="22"/>
        <v>0</v>
      </c>
      <c r="AR65" s="605"/>
      <c r="AS65" s="104"/>
      <c r="AT65" s="27"/>
      <c r="AU65" s="618"/>
    </row>
    <row r="66" spans="1:54">
      <c r="A66" s="316"/>
      <c r="B66" s="346"/>
      <c r="C66" s="22" t="str">
        <f>IF('1C TSsalarié4'!J$11&lt;&gt;"",'1C TSsalarié4'!$B$8,"")</f>
        <v/>
      </c>
      <c r="D66" s="714" t="str">
        <f>IF(E66="","",DATEDIF('1C TSsalarié4'!$B$10,E66,"y"))</f>
        <v/>
      </c>
      <c r="E66" s="95" t="str">
        <f>IF(AND('1C TSsalarié4'!J$11&lt;&gt;"",C66='1C TSsalarié4'!$B$8),'1C TSsalarié4'!$J$16,"")</f>
        <v/>
      </c>
      <c r="F66" s="320"/>
      <c r="G66" s="321"/>
      <c r="H66" s="901"/>
      <c r="I66" s="902"/>
      <c r="J66" s="903"/>
      <c r="K66" s="685">
        <f t="shared" si="20"/>
        <v>0</v>
      </c>
      <c r="L66" s="306">
        <f>IF(AND($K$2="Pôle",C66='1C TSsalarié4'!$B$8),'1C TSsalarié4'!J$17+'1C TSsalarié4'!J$18+'1C TSsalarié4'!J$19+'1C TSsalarié4'!J$20+'1C TSsalarié4'!J$24,'1C TSsalarié4'!J$17+'1C TSsalarié4'!J$18+'1C TSsalarié4'!J$19+'1C TSsalarié4'!J$20+'1C TSsalarié4'!J$21+'1C TSsalarié4'!J$22+'1C TSsalarié4'!J$23+'1C TSsalarié4'!J$24)</f>
        <v>0</v>
      </c>
      <c r="M66" s="306">
        <f>IF(AND($K$2="Pôle",C66='1C TSsalarié4'!$B$8),'1C TSsalarié4'!J$21+'1C TSsalarié4'!J$22+'1C TSsalarié4'!J$23,0)</f>
        <v>0</v>
      </c>
      <c r="N66" s="307">
        <f t="shared" si="25"/>
        <v>0</v>
      </c>
      <c r="O66" s="297">
        <f>IF($C66='1C TSsalarié4'!$B$8,'1C TSsalarié4'!J$31)</f>
        <v>0</v>
      </c>
      <c r="P66" s="73">
        <f>IF($C66='1C TSsalarié4'!$B$8,'1C TSsalarié4'!$J$32)</f>
        <v>0</v>
      </c>
      <c r="Q66" s="73">
        <f>IF($C66='1C TSsalarié4'!$B$8,'1C TSsalarié4'!$J$33)</f>
        <v>0</v>
      </c>
      <c r="R66" s="73">
        <f>IF($C66='1C TSsalarié4'!$B$8,'1C TSsalarié4'!$J$34)</f>
        <v>0</v>
      </c>
      <c r="S66" s="73">
        <f>IF($C66='1C TSsalarié4'!$B$8,'1C TSsalarié4'!$J$35)</f>
        <v>0</v>
      </c>
      <c r="T66" s="73">
        <f>IF($C66='1C TSsalarié4'!$B$8,'1C TSsalarié4'!$J$36)</f>
        <v>0</v>
      </c>
      <c r="U66" s="73">
        <f>IF($C66='1C TSsalarié4'!$B$8,'1C TSsalarié4'!$J$37)</f>
        <v>0</v>
      </c>
      <c r="V66" s="73">
        <f>IF($C66='1C TSsalarié4'!$B$8,'1C TSsalarié4'!$J$38)</f>
        <v>0</v>
      </c>
      <c r="W66" s="73">
        <f>IF($C66='1C TSsalarié4'!$B$8,'1C TSsalarié4'!$J$39)</f>
        <v>0</v>
      </c>
      <c r="X66" s="73">
        <f>IF($C66='1C TSsalarié4'!$B$8,'1C TSsalarié4'!$J$40)</f>
        <v>0</v>
      </c>
      <c r="Y66" s="73">
        <f>IF($C66='1C TSsalarié4'!$B$8,'1C TSsalarié4'!$J$41)</f>
        <v>0</v>
      </c>
      <c r="Z66" s="73">
        <f>IF($C66='1C TSsalarié4'!$B$8,'1C TSsalarié4'!$J$42)</f>
        <v>0</v>
      </c>
      <c r="AA66" s="73">
        <f>IF($C66='1C TSsalarié4'!$B$8,'1C TSsalarié4'!$J$43)</f>
        <v>0</v>
      </c>
      <c r="AB66" s="73">
        <f>IF($C66='1C TSsalarié4'!$B$8,'1C TSsalarié4'!$J$44)</f>
        <v>0</v>
      </c>
      <c r="AC66" s="73">
        <f>IF($C66='1C TSsalarié4'!$B$8,'1C TSsalarié4'!$J$45)</f>
        <v>0</v>
      </c>
      <c r="AD66" s="73">
        <f>IF($C66='1C TSsalarié4'!$B$8,'1C TSsalarié4'!$J$46)</f>
        <v>0</v>
      </c>
      <c r="AE66" s="73">
        <f>IF($C66='1C TSsalarié4'!$B$8,'1C TSsalarié4'!$J$47)</f>
        <v>0</v>
      </c>
      <c r="AF66" s="73">
        <f>IF($C66='1C TSsalarié4'!$B$8,'1C TSsalarié4'!$J$48)</f>
        <v>0</v>
      </c>
      <c r="AG66" s="73">
        <f>IF($C66='1C TSsalarié4'!$B$8,'1C TSsalarié4'!$J$49)</f>
        <v>0</v>
      </c>
      <c r="AH66" s="73">
        <f>IF($C66='1C TSsalarié4'!$B$8,'1C TSsalarié4'!$J$50)</f>
        <v>0</v>
      </c>
      <c r="AI66" s="73">
        <f>IF($C66='1C TSsalarié4'!$B$8,'1C TSsalarié4'!$J$51)</f>
        <v>0</v>
      </c>
      <c r="AJ66" s="73">
        <f>IF($C66='1C TSsalarié4'!$B$8,'1C TSsalarié4'!$J$52)</f>
        <v>0</v>
      </c>
      <c r="AK66" s="73">
        <f>'1C TSsalarié4'!J$53</f>
        <v>0</v>
      </c>
      <c r="AL66" s="73">
        <f t="shared" si="21"/>
        <v>0</v>
      </c>
      <c r="AM66" s="303">
        <f t="shared" si="18"/>
        <v>0</v>
      </c>
      <c r="AN66" s="592">
        <f t="shared" si="19"/>
        <v>0</v>
      </c>
      <c r="AO66" s="301">
        <f t="shared" si="23"/>
        <v>0</v>
      </c>
      <c r="AP66" s="601">
        <f t="shared" si="24"/>
        <v>0</v>
      </c>
      <c r="AQ66" s="609">
        <f t="shared" si="22"/>
        <v>0</v>
      </c>
      <c r="AR66" s="605"/>
      <c r="AS66" s="104"/>
      <c r="AT66" s="27"/>
      <c r="AU66" s="618"/>
    </row>
    <row r="67" spans="1:54">
      <c r="A67" s="316"/>
      <c r="B67" s="346"/>
      <c r="C67" s="22" t="str">
        <f>IF('1C TSsalarié4'!K$11&lt;&gt;"",'1C TSsalarié4'!$B$8,"")</f>
        <v/>
      </c>
      <c r="D67" s="714" t="str">
        <f>IF(E67="","",DATEDIF('1C TSsalarié4'!$B$10,E67,"y"))</f>
        <v/>
      </c>
      <c r="E67" s="95" t="str">
        <f>IF(AND('1C TSsalarié4'!K$11&lt;&gt;"",C67='1C TSsalarié4'!$B$8),'1C TSsalarié4'!$K$16,"")</f>
        <v/>
      </c>
      <c r="F67" s="320"/>
      <c r="G67" s="321"/>
      <c r="H67" s="901"/>
      <c r="I67" s="902"/>
      <c r="J67" s="903"/>
      <c r="K67" s="685">
        <f t="shared" si="20"/>
        <v>0</v>
      </c>
      <c r="L67" s="306">
        <f>IF(AND($K$2="Pôle",C67='1C TSsalarié4'!$B$8),'1C TSsalarié4'!K$17+'1C TSsalarié4'!K$18+'1C TSsalarié4'!K$19+'1C TSsalarié4'!K$20+'1C TSsalarié4'!K$24,'1C TSsalarié4'!K$17+'1C TSsalarié4'!K$18+'1C TSsalarié4'!K$19+'1C TSsalarié4'!K$20+'1C TSsalarié4'!K$21+'1C TSsalarié4'!K$22+'1C TSsalarié4'!K$23+'1C TSsalarié4'!K$24)</f>
        <v>0</v>
      </c>
      <c r="M67" s="306">
        <f>IF(AND($K$2="Pôle",C67='1C TSsalarié4'!$B$8),'1C TSsalarié4'!K$21+'1C TSsalarié4'!K$22+'1C TSsalarié4'!K$23,0)</f>
        <v>0</v>
      </c>
      <c r="N67" s="307">
        <f t="shared" si="25"/>
        <v>0</v>
      </c>
      <c r="O67" s="297">
        <f>IF($C67='1C TSsalarié4'!$B$8,'1C TSsalarié4'!K$31)</f>
        <v>0</v>
      </c>
      <c r="P67" s="73">
        <f>IF($C67='1C TSsalarié4'!$B$8,'1C TSsalarié4'!$K$32)</f>
        <v>0</v>
      </c>
      <c r="Q67" s="73">
        <f>IF($C67='1C TSsalarié4'!$B$8,'1C TSsalarié4'!$K$33)</f>
        <v>0</v>
      </c>
      <c r="R67" s="73">
        <f>IF($C67='1C TSsalarié4'!$B$8,'1C TSsalarié4'!$K$34)</f>
        <v>0</v>
      </c>
      <c r="S67" s="73">
        <f>IF($C67='1C TSsalarié4'!$B$8,'1C TSsalarié4'!$K$35)</f>
        <v>0</v>
      </c>
      <c r="T67" s="73">
        <f>IF($C67='1C TSsalarié4'!$B$8,'1C TSsalarié4'!$K$36)</f>
        <v>0</v>
      </c>
      <c r="U67" s="73">
        <f>IF($C67='1C TSsalarié4'!$B$8,'1C TSsalarié4'!$K$37)</f>
        <v>0</v>
      </c>
      <c r="V67" s="73">
        <f>IF($C67='1C TSsalarié4'!$B$8,'1C TSsalarié4'!$K$38)</f>
        <v>0</v>
      </c>
      <c r="W67" s="73">
        <f>IF($C67='1C TSsalarié4'!$B$8,'1C TSsalarié4'!$K$39)</f>
        <v>0</v>
      </c>
      <c r="X67" s="73">
        <f>IF($C67='1C TSsalarié4'!$B$8,'1C TSsalarié4'!$K$40)</f>
        <v>0</v>
      </c>
      <c r="Y67" s="73">
        <f>IF($C67='1C TSsalarié4'!$B$8,'1C TSsalarié4'!$K$41)</f>
        <v>0</v>
      </c>
      <c r="Z67" s="73">
        <f>IF($C67='1C TSsalarié4'!$B$8,'1C TSsalarié4'!$K$42)</f>
        <v>0</v>
      </c>
      <c r="AA67" s="73">
        <f>IF($C67='1C TSsalarié4'!$B$8,'1C TSsalarié4'!$K$43)</f>
        <v>0</v>
      </c>
      <c r="AB67" s="73">
        <f>IF($C67='1C TSsalarié4'!$B$8,'1C TSsalarié4'!$K$44)</f>
        <v>0</v>
      </c>
      <c r="AC67" s="73">
        <f>IF($C67='1C TSsalarié4'!$B$8,'1C TSsalarié4'!$K$45)</f>
        <v>0</v>
      </c>
      <c r="AD67" s="73">
        <f>IF($C67='1C TSsalarié4'!$B$8,'1C TSsalarié4'!$K$46)</f>
        <v>0</v>
      </c>
      <c r="AE67" s="73">
        <f>IF($C67='1C TSsalarié4'!$B$8,'1C TSsalarié4'!$K$47)</f>
        <v>0</v>
      </c>
      <c r="AF67" s="73">
        <f>IF($C67='1C TSsalarié4'!$B$8,'1C TSsalarié4'!$K$48)</f>
        <v>0</v>
      </c>
      <c r="AG67" s="73">
        <f>IF($C67='1C TSsalarié4'!$B$8,'1C TSsalarié4'!$K$49)</f>
        <v>0</v>
      </c>
      <c r="AH67" s="73">
        <f>IF($C67='1C TSsalarié4'!$B$8,'1C TSsalarié4'!$K$50)</f>
        <v>0</v>
      </c>
      <c r="AI67" s="73">
        <f>IF($C67='1C TSsalarié4'!$B$8,'1C TSsalarié4'!$K$51)</f>
        <v>0</v>
      </c>
      <c r="AJ67" s="73">
        <f>IF($C67='1C TSsalarié4'!$B$8,'1C TSsalarié4'!$K$52)</f>
        <v>0</v>
      </c>
      <c r="AK67" s="73">
        <f>'1C TSsalarié4'!K$53</f>
        <v>0</v>
      </c>
      <c r="AL67" s="73">
        <f t="shared" si="21"/>
        <v>0</v>
      </c>
      <c r="AM67" s="303">
        <f t="shared" si="18"/>
        <v>0</v>
      </c>
      <c r="AN67" s="592">
        <f t="shared" si="19"/>
        <v>0</v>
      </c>
      <c r="AO67" s="301">
        <f t="shared" si="23"/>
        <v>0</v>
      </c>
      <c r="AP67" s="601">
        <f t="shared" si="24"/>
        <v>0</v>
      </c>
      <c r="AQ67" s="609">
        <f t="shared" si="22"/>
        <v>0</v>
      </c>
      <c r="AR67" s="605"/>
      <c r="AS67" s="104"/>
      <c r="AT67" s="27"/>
      <c r="AU67" s="618"/>
    </row>
    <row r="68" spans="1:54">
      <c r="A68" s="316"/>
      <c r="B68" s="346"/>
      <c r="C68" s="22" t="str">
        <f>IF('1C TSsalarié4'!L$11&lt;&gt;"",'1C TSsalarié4'!$B$8,"")</f>
        <v/>
      </c>
      <c r="D68" s="714" t="str">
        <f>IF(E68="","",DATEDIF('1C TSsalarié4'!$B$10,E68,"y"))</f>
        <v/>
      </c>
      <c r="E68" s="95" t="str">
        <f>IF(AND('1C TSsalarié4'!L$11&lt;&gt;"",C68='1C TSsalarié4'!$B$8),'1C TSsalarié4'!$L$16,"")</f>
        <v/>
      </c>
      <c r="F68" s="320"/>
      <c r="G68" s="321"/>
      <c r="H68" s="901"/>
      <c r="I68" s="902"/>
      <c r="J68" s="903"/>
      <c r="K68" s="685">
        <f t="shared" si="20"/>
        <v>0</v>
      </c>
      <c r="L68" s="306">
        <f>IF(AND($K$2="Pôle",C68='1C TSsalarié4'!$B$8),'1C TSsalarié4'!L$17+'1C TSsalarié4'!L$18+'1C TSsalarié4'!L$19+'1C TSsalarié4'!L$20+'1C TSsalarié4'!L$24,'1C TSsalarié4'!L$17+'1C TSsalarié4'!L$18+'1C TSsalarié4'!L$19+'1C TSsalarié4'!L$20+'1C TSsalarié4'!L$21+'1C TSsalarié4'!L$22+'1C TSsalarié4'!L$23+'1C TSsalarié4'!L$24)</f>
        <v>0</v>
      </c>
      <c r="M68" s="306">
        <f>IF(AND($K$2="Pôle",C68='1C TSsalarié4'!$B$8),'1C TSsalarié4'!L$21+'1C TSsalarié4'!L$22+'1C TSsalarié4'!L$23,0)</f>
        <v>0</v>
      </c>
      <c r="N68" s="307">
        <f t="shared" si="25"/>
        <v>0</v>
      </c>
      <c r="O68" s="297">
        <f>IF($C68='1C TSsalarié4'!$B$8,'1C TSsalarié4'!L$31)</f>
        <v>0</v>
      </c>
      <c r="P68" s="73">
        <f>IF($C68='1C TSsalarié4'!$B$8,'1C TSsalarié4'!$L$32)</f>
        <v>0</v>
      </c>
      <c r="Q68" s="73">
        <f>IF($C68='1C TSsalarié4'!$B$8,'1C TSsalarié4'!$L$33)</f>
        <v>0</v>
      </c>
      <c r="R68" s="73">
        <f>IF($C68='1C TSsalarié4'!$B$8,'1C TSsalarié4'!$L$34)</f>
        <v>0</v>
      </c>
      <c r="S68" s="73">
        <f>IF($C68='1C TSsalarié4'!$B$8,'1C TSsalarié4'!$L$35)</f>
        <v>0</v>
      </c>
      <c r="T68" s="73">
        <f>IF($C68='1C TSsalarié4'!$B$8,'1C TSsalarié4'!$L$36)</f>
        <v>0</v>
      </c>
      <c r="U68" s="73">
        <f>IF($C68='1C TSsalarié4'!$B$8,'1C TSsalarié4'!$L$37)</f>
        <v>0</v>
      </c>
      <c r="V68" s="73">
        <f>IF($C68='1C TSsalarié4'!$B$8,'1C TSsalarié4'!$L$38)</f>
        <v>0</v>
      </c>
      <c r="W68" s="73">
        <f>IF($C68='1C TSsalarié4'!$B$8,'1C TSsalarié4'!$L$39)</f>
        <v>0</v>
      </c>
      <c r="X68" s="73">
        <f>IF($C68='1C TSsalarié4'!$B$8,'1C TSsalarié4'!$L$40)</f>
        <v>0</v>
      </c>
      <c r="Y68" s="73">
        <f>IF($C68='1C TSsalarié4'!$B$8,'1C TSsalarié4'!$L$41)</f>
        <v>0</v>
      </c>
      <c r="Z68" s="73">
        <f>IF($C68='1C TSsalarié4'!$B$8,'1C TSsalarié4'!$L$42)</f>
        <v>0</v>
      </c>
      <c r="AA68" s="73">
        <f>IF($C68='1C TSsalarié4'!$B$8,'1C TSsalarié4'!$L$43)</f>
        <v>0</v>
      </c>
      <c r="AB68" s="73">
        <f>IF($C68='1C TSsalarié4'!$B$8,'1C TSsalarié4'!$L$44)</f>
        <v>0</v>
      </c>
      <c r="AC68" s="73">
        <f>IF($C68='1C TSsalarié4'!$B$8,'1C TSsalarié4'!$L$45)</f>
        <v>0</v>
      </c>
      <c r="AD68" s="73">
        <f>IF($C68='1C TSsalarié4'!$B$8,'1C TSsalarié4'!$L$46)</f>
        <v>0</v>
      </c>
      <c r="AE68" s="73">
        <f>IF($C68='1C TSsalarié4'!$B$8,'1C TSsalarié4'!$L$47)</f>
        <v>0</v>
      </c>
      <c r="AF68" s="73">
        <f>IF($C68='1C TSsalarié4'!$B$8,'1C TSsalarié4'!$L$48)</f>
        <v>0</v>
      </c>
      <c r="AG68" s="73">
        <f>IF($C68='1C TSsalarié4'!$B$8,'1C TSsalarié4'!$L$49)</f>
        <v>0</v>
      </c>
      <c r="AH68" s="73">
        <f>IF($C68='1C TSsalarié4'!$B$8,'1C TSsalarié4'!$L$50)</f>
        <v>0</v>
      </c>
      <c r="AI68" s="73">
        <f>IF($C68='1C TSsalarié4'!$B$8,'1C TSsalarié4'!$L$51)</f>
        <v>0</v>
      </c>
      <c r="AJ68" s="73">
        <f>IF($C68='1C TSsalarié4'!$B$8,'1C TSsalarié4'!$L$52)</f>
        <v>0</v>
      </c>
      <c r="AK68" s="73">
        <f>'1C TSsalarié4'!L$53</f>
        <v>0</v>
      </c>
      <c r="AL68" s="73">
        <f t="shared" si="21"/>
        <v>0</v>
      </c>
      <c r="AM68" s="303">
        <f t="shared" si="18"/>
        <v>0</v>
      </c>
      <c r="AN68" s="592">
        <f t="shared" si="19"/>
        <v>0</v>
      </c>
      <c r="AO68" s="301">
        <f t="shared" si="23"/>
        <v>0</v>
      </c>
      <c r="AP68" s="601">
        <f t="shared" si="24"/>
        <v>0</v>
      </c>
      <c r="AQ68" s="609">
        <f t="shared" si="22"/>
        <v>0</v>
      </c>
      <c r="AR68" s="605"/>
      <c r="AS68" s="104"/>
      <c r="AT68" s="27"/>
      <c r="AU68" s="618"/>
    </row>
    <row r="69" spans="1:54">
      <c r="A69" s="316"/>
      <c r="B69" s="346"/>
      <c r="C69" s="22" t="str">
        <f>IF('1C TSsalarié4'!M$11&lt;&gt;"",'1C TSsalarié4'!$B$8,"")</f>
        <v/>
      </c>
      <c r="D69" s="714" t="str">
        <f>IF(E69="","",DATEDIF('1C TSsalarié4'!$B$10,E69,"y"))</f>
        <v/>
      </c>
      <c r="E69" s="95" t="str">
        <f>IF(AND('1C TSsalarié4'!M$11&lt;&gt;"",C69='1C TSsalarié4'!$B$8),'1C TSsalarié4'!$M$16,"")</f>
        <v/>
      </c>
      <c r="F69" s="320"/>
      <c r="G69" s="321"/>
      <c r="H69" s="901"/>
      <c r="I69" s="902"/>
      <c r="J69" s="903"/>
      <c r="K69" s="685">
        <f t="shared" si="20"/>
        <v>0</v>
      </c>
      <c r="L69" s="306">
        <f>IF(AND($K$2="Pôle",C69='1C TSsalarié4'!$B$8),'1C TSsalarié4'!M$17+'1C TSsalarié4'!M$18+'1C TSsalarié4'!M$19+'1C TSsalarié4'!M$20+'1C TSsalarié4'!M$24,'1C TSsalarié4'!M$17+'1C TSsalarié4'!M$18+'1C TSsalarié4'!M$19+'1C TSsalarié4'!M$20+'1C TSsalarié4'!M$21+'1C TSsalarié4'!M$22+'1C TSsalarié4'!M$23+'1C TSsalarié4'!M$24)</f>
        <v>0</v>
      </c>
      <c r="M69" s="306">
        <f>IF(AND($K$2="Pôle",C69='1C TSsalarié4'!$B$8),'1C TSsalarié4'!M$21+'1C TSsalarié4'!M$22+'1C TSsalarié4'!M$23,0)</f>
        <v>0</v>
      </c>
      <c r="N69" s="307">
        <f t="shared" si="25"/>
        <v>0</v>
      </c>
      <c r="O69" s="297">
        <f>IF($C69='1C TSsalarié4'!$B$8,'1C TSsalarié4'!M$31)</f>
        <v>0</v>
      </c>
      <c r="P69" s="73">
        <f>IF($C69='1C TSsalarié4'!$B$8,'1C TSsalarié4'!$M$32)</f>
        <v>0</v>
      </c>
      <c r="Q69" s="73">
        <f>IF($C69='1C TSsalarié4'!$B$8,'1C TSsalarié4'!$M$33)</f>
        <v>0</v>
      </c>
      <c r="R69" s="73">
        <f>IF($C69='1C TSsalarié4'!$B$8,'1C TSsalarié4'!$M$34)</f>
        <v>0</v>
      </c>
      <c r="S69" s="73">
        <f>IF($C69='1C TSsalarié4'!$B$8,'1C TSsalarié4'!$M$35)</f>
        <v>0</v>
      </c>
      <c r="T69" s="73">
        <f>IF($C69='1C TSsalarié4'!$B$8,'1C TSsalarié4'!$M$36)</f>
        <v>0</v>
      </c>
      <c r="U69" s="73">
        <f>IF($C69='1C TSsalarié4'!$B$8,'1C TSsalarié4'!$M$37)</f>
        <v>0</v>
      </c>
      <c r="V69" s="73">
        <f>IF($C69='1C TSsalarié4'!$B$8,'1C TSsalarié4'!$M$38)</f>
        <v>0</v>
      </c>
      <c r="W69" s="73">
        <f>IF($C69='1C TSsalarié4'!$B$8,'1C TSsalarié4'!$M$39)</f>
        <v>0</v>
      </c>
      <c r="X69" s="73">
        <f>IF($C69='1C TSsalarié4'!$B$8,'1C TSsalarié4'!$M$40)</f>
        <v>0</v>
      </c>
      <c r="Y69" s="73">
        <f>IF($C69='1C TSsalarié4'!$B$8,'1C TSsalarié4'!$M$41)</f>
        <v>0</v>
      </c>
      <c r="Z69" s="73">
        <f>IF($C69='1C TSsalarié4'!$B$8,'1C TSsalarié4'!$M$42)</f>
        <v>0</v>
      </c>
      <c r="AA69" s="73">
        <f>IF($C69='1C TSsalarié4'!$B$8,'1C TSsalarié4'!$M$43)</f>
        <v>0</v>
      </c>
      <c r="AB69" s="73">
        <f>IF($C69='1C TSsalarié4'!$B$8,'1C TSsalarié4'!$M$44)</f>
        <v>0</v>
      </c>
      <c r="AC69" s="73">
        <f>IF($C69='1C TSsalarié4'!$B$8,'1C TSsalarié4'!$M$45)</f>
        <v>0</v>
      </c>
      <c r="AD69" s="73">
        <f>IF($C69='1C TSsalarié4'!$B$8,'1C TSsalarié4'!$M$46)</f>
        <v>0</v>
      </c>
      <c r="AE69" s="73">
        <f>IF($C69='1C TSsalarié4'!$B$8,'1C TSsalarié4'!$M$47)</f>
        <v>0</v>
      </c>
      <c r="AF69" s="73">
        <f>IF($C69='1C TSsalarié4'!$B$8,'1C TSsalarié4'!$M$48)</f>
        <v>0</v>
      </c>
      <c r="AG69" s="73">
        <f>IF($C69='1C TSsalarié4'!$B$8,'1C TSsalarié4'!$M$49)</f>
        <v>0</v>
      </c>
      <c r="AH69" s="73">
        <f>IF($C69='1C TSsalarié4'!$B$8,'1C TSsalarié4'!$M$50)</f>
        <v>0</v>
      </c>
      <c r="AI69" s="73">
        <f>IF($C69='1C TSsalarié4'!$B$8,'1C TSsalarié4'!$M$51)</f>
        <v>0</v>
      </c>
      <c r="AJ69" s="73">
        <f>IF($C69='1C TSsalarié4'!$B$8,'1C TSsalarié4'!$M$52)</f>
        <v>0</v>
      </c>
      <c r="AK69" s="73">
        <f>'1C TSsalarié4'!M$53</f>
        <v>0</v>
      </c>
      <c r="AL69" s="73">
        <f t="shared" si="21"/>
        <v>0</v>
      </c>
      <c r="AM69" s="303">
        <f t="shared" si="18"/>
        <v>0</v>
      </c>
      <c r="AN69" s="592">
        <f t="shared" si="19"/>
        <v>0</v>
      </c>
      <c r="AO69" s="301">
        <f t="shared" si="23"/>
        <v>0</v>
      </c>
      <c r="AP69" s="601">
        <f t="shared" si="24"/>
        <v>0</v>
      </c>
      <c r="AQ69" s="609">
        <f t="shared" si="22"/>
        <v>0</v>
      </c>
      <c r="AR69" s="605"/>
      <c r="AS69" s="104"/>
      <c r="AT69" s="27"/>
      <c r="AU69" s="618"/>
    </row>
    <row r="70" spans="1:54" s="358" customFormat="1">
      <c r="A70" s="314"/>
      <c r="B70" s="347"/>
      <c r="C70" s="212" t="str">
        <f>IF('1C TSsalarié4'!N$11&lt;&gt;"",'1C TSsalarié4'!$B$8,"")</f>
        <v/>
      </c>
      <c r="D70" s="718" t="str">
        <f>IF(E70="","",DATEDIF('1C TSsalarié4'!$B$10,E70,"y"))</f>
        <v/>
      </c>
      <c r="E70" s="213" t="str">
        <f>IF(AND('1C TSsalarié4'!N$11&lt;&gt;"",C70='1C TSsalarié4'!$B$8),'1C TSsalarié4'!$N$16,"")</f>
        <v/>
      </c>
      <c r="F70" s="322"/>
      <c r="G70" s="323"/>
      <c r="H70" s="904"/>
      <c r="I70" s="905"/>
      <c r="J70" s="906"/>
      <c r="K70" s="730">
        <f t="shared" si="20"/>
        <v>0</v>
      </c>
      <c r="L70" s="308">
        <f>IF(AND($K$2="Pôle",C70='1C TSsalarié4'!$B$8),'1C TSsalarié4'!N$17+'1C TSsalarié4'!N$18+'1C TSsalarié4'!N$19+'1C TSsalarié4'!N$20+'1C TSsalarié4'!N$24,'1C TSsalarié4'!N$17+'1C TSsalarié4'!N$18+'1C TSsalarié4'!N$19+'1C TSsalarié4'!N$20+'1C TSsalarié4'!N$21+'1C TSsalarié4'!N$22+'1C TSsalarié4'!N$23+'1C TSsalarié4'!N$24)</f>
        <v>0</v>
      </c>
      <c r="M70" s="308">
        <f>IF(AND($K$2="Pôle",C70='1C TSsalarié4'!$B$8),'1C TSsalarié4'!N$21+'1C TSsalarié4'!N$22+'1C TSsalarié4'!N$23,0)</f>
        <v>0</v>
      </c>
      <c r="N70" s="309">
        <f t="shared" si="25"/>
        <v>0</v>
      </c>
      <c r="O70" s="298">
        <f>IF($C70='1C TSsalarié4'!$B$8,'1C TSsalarié4'!N$31)</f>
        <v>0</v>
      </c>
      <c r="P70" s="214">
        <f>IF($C70='1C TSsalarié4'!$B$8,'1C TSsalarié4'!$N$32)</f>
        <v>0</v>
      </c>
      <c r="Q70" s="214">
        <f>IF($C70='1C TSsalarié4'!$B$8,'1C TSsalarié4'!$N$33)</f>
        <v>0</v>
      </c>
      <c r="R70" s="214">
        <f>IF($C70='1C TSsalarié4'!$B$8,'1C TSsalarié4'!$N$34)</f>
        <v>0</v>
      </c>
      <c r="S70" s="214">
        <f>IF($C70='1C TSsalarié4'!$B$8,'1C TSsalarié4'!$N$35)</f>
        <v>0</v>
      </c>
      <c r="T70" s="214">
        <f>IF($C70='1C TSsalarié4'!$B$8,'1C TSsalarié4'!$N$36)</f>
        <v>0</v>
      </c>
      <c r="U70" s="214">
        <f>IF($C70='1C TSsalarié4'!$B$8,'1C TSsalarié4'!$N$37)</f>
        <v>0</v>
      </c>
      <c r="V70" s="214">
        <f>IF($C70='1C TSsalarié4'!$B$8,'1C TSsalarié4'!$N$38)</f>
        <v>0</v>
      </c>
      <c r="W70" s="214">
        <f>IF($C70='1C TSsalarié4'!$B$8,'1C TSsalarié4'!$N$39)</f>
        <v>0</v>
      </c>
      <c r="X70" s="214">
        <f>IF($C70='1C TSsalarié4'!$B$8,'1C TSsalarié4'!$N$40)</f>
        <v>0</v>
      </c>
      <c r="Y70" s="214">
        <f>IF($C70='1C TSsalarié4'!$B$8,'1C TSsalarié4'!$N$41)</f>
        <v>0</v>
      </c>
      <c r="Z70" s="214">
        <f>IF($C70='1C TSsalarié4'!$B$8,'1C TSsalarié4'!$N$42)</f>
        <v>0</v>
      </c>
      <c r="AA70" s="214">
        <f>IF($C70='1C TSsalarié4'!$B$8,'1C TSsalarié4'!$N$43)</f>
        <v>0</v>
      </c>
      <c r="AB70" s="214">
        <f>IF($C70='1C TSsalarié4'!$B$8,'1C TSsalarié4'!$N$44)</f>
        <v>0</v>
      </c>
      <c r="AC70" s="214">
        <f>IF($C70='1C TSsalarié4'!$B$8,'1C TSsalarié4'!$N$45)</f>
        <v>0</v>
      </c>
      <c r="AD70" s="214">
        <f>IF($C70='1C TSsalarié4'!$B$8,'1C TSsalarié4'!$N$46)</f>
        <v>0</v>
      </c>
      <c r="AE70" s="214">
        <f>IF($C70='1C TSsalarié4'!$B$8,'1C TSsalarié4'!$N$47)</f>
        <v>0</v>
      </c>
      <c r="AF70" s="214">
        <f>IF($C70='1C TSsalarié4'!$B$8,'1C TSsalarié4'!$N$48)</f>
        <v>0</v>
      </c>
      <c r="AG70" s="214">
        <f>IF($C70='1C TSsalarié4'!$B$8,'1C TSsalarié4'!$N$49)</f>
        <v>0</v>
      </c>
      <c r="AH70" s="214">
        <f>IF($C70='1C TSsalarié4'!$B$8,'1C TSsalarié4'!$N$50)</f>
        <v>0</v>
      </c>
      <c r="AI70" s="214">
        <f>IF($C70='1C TSsalarié4'!$B$8,'1C TSsalarié4'!$N$51)</f>
        <v>0</v>
      </c>
      <c r="AJ70" s="214">
        <f>IF($C70='1C TSsalarié4'!$B$8,'1C TSsalarié4'!$N$52)</f>
        <v>0</v>
      </c>
      <c r="AK70" s="214">
        <f>'1C TSsalarié4'!N$53</f>
        <v>0</v>
      </c>
      <c r="AL70" s="214">
        <f t="shared" si="21"/>
        <v>0</v>
      </c>
      <c r="AM70" s="591">
        <f t="shared" si="18"/>
        <v>0</v>
      </c>
      <c r="AN70" s="694">
        <f t="shared" si="19"/>
        <v>0</v>
      </c>
      <c r="AO70" s="302">
        <f t="shared" si="23"/>
        <v>0</v>
      </c>
      <c r="AP70" s="691">
        <f t="shared" si="24"/>
        <v>0</v>
      </c>
      <c r="AQ70" s="655">
        <f t="shared" si="22"/>
        <v>0</v>
      </c>
      <c r="AR70" s="570"/>
      <c r="AS70" s="215"/>
      <c r="AT70" s="216"/>
      <c r="AU70" s="656"/>
      <c r="AX70" s="823"/>
      <c r="AY70" s="823"/>
      <c r="AZ70" s="823"/>
      <c r="BA70" s="823"/>
      <c r="BB70" s="823"/>
    </row>
    <row r="71" spans="1:54" ht="15">
      <c r="A71" s="316"/>
      <c r="B71" s="317"/>
      <c r="C71" s="651" t="str">
        <f>IF('1C TSsalarié5'!C$11&lt;&gt;"",'1C TSsalarié5'!$B$8,"")</f>
        <v/>
      </c>
      <c r="D71" s="719" t="str">
        <f>IF(E71="","",DATEDIF('1C TSsalarié5'!$B$10,E71,"y"))</f>
        <v/>
      </c>
      <c r="E71" s="208" t="str">
        <f>IF(AND('1C TSsalarié5'!C$11&lt;&gt;"",C72='1C TSsalarié5'!$B$8),'1C TSsalarié5'!$C$16,"")</f>
        <v/>
      </c>
      <c r="F71" s="324"/>
      <c r="G71" s="325"/>
      <c r="H71" s="907"/>
      <c r="I71" s="908"/>
      <c r="J71" s="909"/>
      <c r="K71" s="729">
        <f t="shared" si="20"/>
        <v>0</v>
      </c>
      <c r="L71" s="657">
        <f>IF(AND($K$2="Pôle",C71='1C TSsalarié5'!$B$8),'1C TSsalarié5'!C$17+'1C TSsalarié5'!C$18+'1C TSsalarié5'!C$19+'1C TSsalarié5'!C$20+'1C TSsalarié5'!C$24,'1C TSsalarié5'!C$17+'1C TSsalarié5'!C$18+'1C TSsalarié5'!C$19+'1C TSsalarié5'!C$20+'1C TSsalarié5'!C$21+'1C TSsalarié5'!C$22+'1C TSsalarié5'!C$23+'1C TSsalarié5'!C$24)</f>
        <v>0</v>
      </c>
      <c r="M71" s="658">
        <f>IF(AND($K$2="Pôle",C71='1C TSsalarié5'!$B$8),'1C TSsalarié5'!C$21+'1C TSsalarié5'!C$22+'1C TSsalarié5'!C$23,0)</f>
        <v>0</v>
      </c>
      <c r="N71" s="310">
        <f>L71+M71</f>
        <v>0</v>
      </c>
      <c r="O71" s="299">
        <f>IF($C71='1C TSsalarié5'!$B$8,'1C TSsalarié5'!C$31)</f>
        <v>0</v>
      </c>
      <c r="P71" s="74">
        <f>IF($C71='1C TSsalarié5'!$B$8,'1C TSsalarié5'!$C$32)</f>
        <v>0</v>
      </c>
      <c r="Q71" s="74">
        <f>IF($C71='1C TSsalarié5'!$B$8,'1C TSsalarié5'!$C$33)</f>
        <v>0</v>
      </c>
      <c r="R71" s="74">
        <f>IF($C71='1C TSsalarié5'!$B$8,'1C TSsalarié5'!$C$34)</f>
        <v>0</v>
      </c>
      <c r="S71" s="74">
        <f>IF($C71='1C TSsalarié5'!$B$8,'1C TSsalarié5'!$C$35)</f>
        <v>0</v>
      </c>
      <c r="T71" s="74">
        <f>IF($C71='1C TSsalarié5'!$B$8,'1C TSsalarié5'!$C$36)</f>
        <v>0</v>
      </c>
      <c r="U71" s="74">
        <f>IF($C71='1C TSsalarié5'!$B$8,'1C TSsalarié5'!$C$37)</f>
        <v>0</v>
      </c>
      <c r="V71" s="74">
        <f>IF($C71='1C TSsalarié5'!$B$8,'1C TSsalarié5'!$C$38)</f>
        <v>0</v>
      </c>
      <c r="W71" s="74">
        <f>IF($C71='1C TSsalarié5'!$B$8,'1C TSsalarié5'!$C$39)</f>
        <v>0</v>
      </c>
      <c r="X71" s="74">
        <f>IF($C71='1C TSsalarié5'!$B$8,'1C TSsalarié5'!$C$40)</f>
        <v>0</v>
      </c>
      <c r="Y71" s="74">
        <f>IF($C71='1C TSsalarié5'!$B$8,'1C TSsalarié5'!$C$41)</f>
        <v>0</v>
      </c>
      <c r="Z71" s="74">
        <f>IF($C71='1C TSsalarié5'!$B$8,'1C TSsalarié5'!$C$42)</f>
        <v>0</v>
      </c>
      <c r="AA71" s="74">
        <f>IF($C71='1C TSsalarié5'!$B$8,'1C TSsalarié5'!$C$43)</f>
        <v>0</v>
      </c>
      <c r="AB71" s="74">
        <f>IF($C71='1C TSsalarié5'!$B$8,'1C TSsalarié5'!$C$44)</f>
        <v>0</v>
      </c>
      <c r="AC71" s="74">
        <f>IF($C71='1C TSsalarié5'!$B$8,'1C TSsalarié5'!$C$45)</f>
        <v>0</v>
      </c>
      <c r="AD71" s="74">
        <f>IF($C71='1C TSsalarié5'!$B$8,'1C TSsalarié5'!$C$46)</f>
        <v>0</v>
      </c>
      <c r="AE71" s="74">
        <f>IF($C71='1C TSsalarié5'!$B$8,'1C TSsalarié5'!$C$47)</f>
        <v>0</v>
      </c>
      <c r="AF71" s="74">
        <f>IF($C71='1C TSsalarié5'!$B$8,'1C TSsalarié5'!$C$48)</f>
        <v>0</v>
      </c>
      <c r="AG71" s="74">
        <f>IF($C71='1C TSsalarié5'!$B$8,'1C TSsalarié5'!$C$49)</f>
        <v>0</v>
      </c>
      <c r="AH71" s="74">
        <f>IF($C71='1C TSsalarié5'!$B$8,'1C TSsalarié5'!$C$50)</f>
        <v>0</v>
      </c>
      <c r="AI71" s="74">
        <f>IF($C71='1C TSsalarié5'!$B$8,'1C TSsalarié5'!$C$51)</f>
        <v>0</v>
      </c>
      <c r="AJ71" s="74">
        <f>IF($C71='1C TSsalarié5'!$B$8,'1C TSsalarié5'!$C$52)</f>
        <v>0</v>
      </c>
      <c r="AK71" s="74">
        <f>'1C TSsalarié5'!C$53</f>
        <v>0</v>
      </c>
      <c r="AL71" s="74">
        <f t="shared" si="21"/>
        <v>0</v>
      </c>
      <c r="AM71" s="303">
        <f t="shared" si="18"/>
        <v>0</v>
      </c>
      <c r="AN71" s="693">
        <f t="shared" si="19"/>
        <v>0</v>
      </c>
      <c r="AO71" s="659">
        <f>AM71+AN71</f>
        <v>0</v>
      </c>
      <c r="AP71" s="601">
        <f>IF(L71=0,0,AM71-AR71)</f>
        <v>0</v>
      </c>
      <c r="AQ71" s="610">
        <f t="shared" si="22"/>
        <v>0</v>
      </c>
      <c r="AR71" s="606"/>
      <c r="AS71" s="210"/>
      <c r="AT71" s="211"/>
      <c r="AU71" s="617"/>
    </row>
    <row r="72" spans="1:54">
      <c r="A72" s="312"/>
      <c r="B72" s="313"/>
      <c r="C72" s="22" t="str">
        <f>IF('1C TSsalarié5'!D$11&lt;&gt;"",'1C TSsalarié5'!$B$8,"")</f>
        <v/>
      </c>
      <c r="D72" s="714" t="str">
        <f>IF(E72="","",DATEDIF('1C TSsalarié5'!$B$10,E72,"y"))</f>
        <v/>
      </c>
      <c r="E72" s="95" t="str">
        <f>IF(AND('1C TSsalarié5'!D$11&lt;&gt;"",C72='1C TSsalarié5'!$B$8),'1C TSsalarié5'!$D$16,"")</f>
        <v/>
      </c>
      <c r="F72" s="320"/>
      <c r="G72" s="321"/>
      <c r="H72" s="901"/>
      <c r="I72" s="902"/>
      <c r="J72" s="903"/>
      <c r="K72" s="685">
        <f t="shared" si="20"/>
        <v>0</v>
      </c>
      <c r="L72" s="306">
        <f>IF(AND($K$2="Pôle",C72='1C TSsalarié5'!$B$8),'1C TSsalarié5'!D$17+'1C TSsalarié5'!D$18+'1C TSsalarié5'!D$19+'1C TSsalarié5'!D$20+'1C TSsalarié5'!D$24,'1C TSsalarié5'!D$17+'1C TSsalarié5'!D$18+'1C TSsalarié5'!D$19+'1C TSsalarié5'!D$20+'1C TSsalarié5'!D$21+'1C TSsalarié5'!D$22+'1C TSsalarié5'!D$23+'1C TSsalarié5'!D$24)</f>
        <v>0</v>
      </c>
      <c r="M72" s="306">
        <f>IF(AND($K$2="Pôle",C72='1C TSsalarié5'!$B$8),'1C TSsalarié5'!D$21+'1C TSsalarié5'!D$22+'1C TSsalarié5'!D$23,0)</f>
        <v>0</v>
      </c>
      <c r="N72" s="307">
        <f>L72+M72</f>
        <v>0</v>
      </c>
      <c r="O72" s="297">
        <f>IF($C72='1C TSsalarié5'!$B$8,'1C TSsalarié5'!D$31)</f>
        <v>0</v>
      </c>
      <c r="P72" s="73">
        <f>IF($C72='1C TSsalarié5'!$B$8,'1C TSsalarié5'!$D$32)</f>
        <v>0</v>
      </c>
      <c r="Q72" s="73">
        <f>IF($C72='1C TSsalarié5'!$B$8,'1C TSsalarié5'!$D$33)</f>
        <v>0</v>
      </c>
      <c r="R72" s="73">
        <f>IF($C72='1C TSsalarié5'!$B$8,'1C TSsalarié5'!$D$34)</f>
        <v>0</v>
      </c>
      <c r="S72" s="73">
        <f>IF($C72='1C TSsalarié5'!$B$8,'1C TSsalarié5'!$D$35)</f>
        <v>0</v>
      </c>
      <c r="T72" s="73">
        <f>IF($C72='1C TSsalarié5'!$B$8,'1C TSsalarié5'!$D$36)</f>
        <v>0</v>
      </c>
      <c r="U72" s="73">
        <f>IF($C72='1C TSsalarié5'!$B$8,'1C TSsalarié5'!$D$37)</f>
        <v>0</v>
      </c>
      <c r="V72" s="73">
        <f>IF($C72='1C TSsalarié5'!$B$8,'1C TSsalarié5'!$D$38)</f>
        <v>0</v>
      </c>
      <c r="W72" s="73">
        <f>IF($C72='1C TSsalarié5'!$B$8,'1C TSsalarié5'!$D$39)</f>
        <v>0</v>
      </c>
      <c r="X72" s="73">
        <f>IF($C72='1C TSsalarié5'!$B$8,'1C TSsalarié5'!$D$40)</f>
        <v>0</v>
      </c>
      <c r="Y72" s="73">
        <f>IF($C72='1C TSsalarié5'!$B$8,'1C TSsalarié5'!$D$41)</f>
        <v>0</v>
      </c>
      <c r="Z72" s="73">
        <f>IF($C72='1C TSsalarié5'!$B$8,'1C TSsalarié5'!$D$42)</f>
        <v>0</v>
      </c>
      <c r="AA72" s="73">
        <f>IF($C72='1C TSsalarié5'!$B$8,'1C TSsalarié5'!$D$43)</f>
        <v>0</v>
      </c>
      <c r="AB72" s="73">
        <f>IF($C72='1C TSsalarié5'!$B$8,'1C TSsalarié5'!$D$44)</f>
        <v>0</v>
      </c>
      <c r="AC72" s="73">
        <f>IF($C72='1C TSsalarié5'!$B$8,'1C TSsalarié5'!$D$45)</f>
        <v>0</v>
      </c>
      <c r="AD72" s="73">
        <f>IF($C72='1C TSsalarié5'!$B$8,'1C TSsalarié5'!$D$46)</f>
        <v>0</v>
      </c>
      <c r="AE72" s="73">
        <f>IF($C72='1C TSsalarié5'!$B$8,'1C TSsalarié5'!$D$47)</f>
        <v>0</v>
      </c>
      <c r="AF72" s="73">
        <f>IF($C72='1C TSsalarié5'!$B$8,'1C TSsalarié5'!$D$48)</f>
        <v>0</v>
      </c>
      <c r="AG72" s="73">
        <f>IF($C72='1C TSsalarié5'!$B$8,'1C TSsalarié5'!$D$49)</f>
        <v>0</v>
      </c>
      <c r="AH72" s="73">
        <f>IF($C72='1C TSsalarié5'!$B$8,'1C TSsalarié5'!$D$50)</f>
        <v>0</v>
      </c>
      <c r="AI72" s="73">
        <f>IF($C72='1C TSsalarié5'!$B$8,'1C TSsalarié5'!$D$51)</f>
        <v>0</v>
      </c>
      <c r="AJ72" s="73">
        <f>IF($C72='1C TSsalarié5'!$B$8,'1C TSsalarié5'!$D$52)</f>
        <v>0</v>
      </c>
      <c r="AK72" s="73">
        <f>'1C TSsalarié5'!D$53</f>
        <v>0</v>
      </c>
      <c r="AL72" s="73">
        <f t="shared" si="21"/>
        <v>0</v>
      </c>
      <c r="AM72" s="303">
        <f t="shared" si="18"/>
        <v>0</v>
      </c>
      <c r="AN72" s="592">
        <f t="shared" si="19"/>
        <v>0</v>
      </c>
      <c r="AO72" s="301">
        <f t="shared" ref="AO72:AO82" si="26">AM72+AN72</f>
        <v>0</v>
      </c>
      <c r="AP72" s="601">
        <f t="shared" ref="AP72:AP135" si="27">IF(L72=0,0,AM72-AR72)</f>
        <v>0</v>
      </c>
      <c r="AQ72" s="609">
        <f t="shared" si="22"/>
        <v>0</v>
      </c>
      <c r="AR72" s="605"/>
      <c r="AS72" s="104"/>
      <c r="AT72" s="27"/>
      <c r="AU72" s="618"/>
    </row>
    <row r="73" spans="1:54">
      <c r="A73" s="312"/>
      <c r="B73" s="313"/>
      <c r="C73" s="22" t="str">
        <f>IF('1C TSsalarié5'!E$11&lt;&gt;"",'1C TSsalarié5'!$B$8,"")</f>
        <v/>
      </c>
      <c r="D73" s="714" t="str">
        <f>IF(E73="","",DATEDIF('1C TSsalarié5'!$B$10,E73,"y"))</f>
        <v/>
      </c>
      <c r="E73" s="95" t="str">
        <f>IF(AND('1C TSsalarié5'!E$11&lt;&gt;"",C73='1C TSsalarié5'!$B$8),'1C TSsalarié5'!$E$16,"")</f>
        <v/>
      </c>
      <c r="F73" s="320"/>
      <c r="G73" s="321"/>
      <c r="H73" s="901"/>
      <c r="I73" s="902"/>
      <c r="J73" s="903"/>
      <c r="K73" s="685">
        <f t="shared" si="20"/>
        <v>0</v>
      </c>
      <c r="L73" s="306">
        <f>IF(AND($K$2="Pôle",C73='1C TSsalarié5'!$B$8),'1C TSsalarié5'!E$17+'1C TSsalarié5'!E$18+'1C TSsalarié5'!E$19+'1C TSsalarié5'!E$20+'1C TSsalarié5'!E$24,'1C TSsalarié5'!E$17+'1C TSsalarié5'!E$18+'1C TSsalarié5'!E$19+'1C TSsalarié5'!E$20+'1C TSsalarié5'!E$21+'1C TSsalarié5'!E$22+'1C TSsalarié5'!E$23+'1C TSsalarié5'!E$24)</f>
        <v>0</v>
      </c>
      <c r="M73" s="306">
        <f>IF(AND($K$2="Pôle",C73='1C TSsalarié5'!$B$8),'1C TSsalarié5'!E$21+'1C TSsalarié5'!E$22+'1C TSsalarié5'!E$23,0)</f>
        <v>0</v>
      </c>
      <c r="N73" s="307">
        <f t="shared" ref="N73:N82" si="28">L73+M73</f>
        <v>0</v>
      </c>
      <c r="O73" s="297">
        <f>IF($C73='1C TSsalarié5'!$B$8,'1C TSsalarié5'!E$31)</f>
        <v>0</v>
      </c>
      <c r="P73" s="73">
        <f>IF($C73='1C TSsalarié5'!$B$8,'1C TSsalarié5'!$E$32)</f>
        <v>0</v>
      </c>
      <c r="Q73" s="73">
        <f>IF($C73='1C TSsalarié5'!$B$8,'1C TSsalarié5'!$E$33)</f>
        <v>0</v>
      </c>
      <c r="R73" s="73">
        <f>IF($C73='1C TSsalarié5'!$B$8,'1C TSsalarié5'!$E$34)</f>
        <v>0</v>
      </c>
      <c r="S73" s="73">
        <f>IF($C73='1C TSsalarié5'!$B$8,'1C TSsalarié5'!$E$35)</f>
        <v>0</v>
      </c>
      <c r="T73" s="73">
        <f>IF($C73='1C TSsalarié5'!$B$8,'1C TSsalarié5'!$E$36)</f>
        <v>0</v>
      </c>
      <c r="U73" s="73">
        <f>IF($C73='1C TSsalarié5'!$B$8,'1C TSsalarié5'!$E$37)</f>
        <v>0</v>
      </c>
      <c r="V73" s="73">
        <f>IF($C73='1C TSsalarié5'!$B$8,'1C TSsalarié5'!$E$38)</f>
        <v>0</v>
      </c>
      <c r="W73" s="73">
        <f>IF($C73='1C TSsalarié5'!$B$8,'1C TSsalarié5'!$E$39)</f>
        <v>0</v>
      </c>
      <c r="X73" s="73">
        <f>IF($C73='1C TSsalarié5'!$B$8,'1C TSsalarié5'!$E$40)</f>
        <v>0</v>
      </c>
      <c r="Y73" s="73">
        <f>IF($C73='1C TSsalarié5'!$B$8,'1C TSsalarié5'!$E$41)</f>
        <v>0</v>
      </c>
      <c r="Z73" s="73">
        <f>IF($C73='1C TSsalarié5'!$B$8,'1C TSsalarié5'!$E$42)</f>
        <v>0</v>
      </c>
      <c r="AA73" s="73">
        <f>IF($C73='1C TSsalarié5'!$B$8,'1C TSsalarié5'!$E$43)</f>
        <v>0</v>
      </c>
      <c r="AB73" s="73">
        <f>IF($C73='1C TSsalarié5'!$B$8,'1C TSsalarié5'!$E$44)</f>
        <v>0</v>
      </c>
      <c r="AC73" s="73">
        <f>IF($C73='1C TSsalarié5'!$B$8,'1C TSsalarié5'!$E$45)</f>
        <v>0</v>
      </c>
      <c r="AD73" s="73">
        <f>IF($C73='1C TSsalarié5'!$B$8,'1C TSsalarié5'!$E$46)</f>
        <v>0</v>
      </c>
      <c r="AE73" s="73">
        <f>IF($C73='1C TSsalarié5'!$B$8,'1C TSsalarié5'!$E$47)</f>
        <v>0</v>
      </c>
      <c r="AF73" s="73">
        <f>IF($C73='1C TSsalarié5'!$B$8,'1C TSsalarié5'!$E$48)</f>
        <v>0</v>
      </c>
      <c r="AG73" s="73">
        <f>IF($C73='1C TSsalarié5'!$B$8,'1C TSsalarié5'!$E$49)</f>
        <v>0</v>
      </c>
      <c r="AH73" s="73">
        <f>IF($C73='1C TSsalarié5'!$B$8,'1C TSsalarié5'!$E$50)</f>
        <v>0</v>
      </c>
      <c r="AI73" s="73">
        <f>IF($C73='1C TSsalarié5'!$B$8,'1C TSsalarié5'!$E$51)</f>
        <v>0</v>
      </c>
      <c r="AJ73" s="73">
        <f>IF($C73='1C TSsalarié5'!$B$8,'1C TSsalarié5'!$E$52)</f>
        <v>0</v>
      </c>
      <c r="AK73" s="73">
        <f>'1C TSsalarié5'!E$53</f>
        <v>0</v>
      </c>
      <c r="AL73" s="73">
        <f t="shared" si="21"/>
        <v>0</v>
      </c>
      <c r="AM73" s="303">
        <f t="shared" si="18"/>
        <v>0</v>
      </c>
      <c r="AN73" s="592">
        <f t="shared" si="19"/>
        <v>0</v>
      </c>
      <c r="AO73" s="301">
        <f t="shared" si="26"/>
        <v>0</v>
      </c>
      <c r="AP73" s="601">
        <f t="shared" si="27"/>
        <v>0</v>
      </c>
      <c r="AQ73" s="609">
        <f t="shared" si="22"/>
        <v>0</v>
      </c>
      <c r="AR73" s="605"/>
      <c r="AS73" s="104"/>
      <c r="AT73" s="27"/>
      <c r="AU73" s="618"/>
    </row>
    <row r="74" spans="1:54">
      <c r="A74" s="312"/>
      <c r="B74" s="313"/>
      <c r="C74" s="22" t="str">
        <f>IF('1C TSsalarié5'!F$11&lt;&gt;"",'1C TSsalarié5'!$B$8,"")</f>
        <v/>
      </c>
      <c r="D74" s="714" t="str">
        <f>IF(E74="","",DATEDIF('1C TSsalarié5'!$B$10,E74,"y"))</f>
        <v/>
      </c>
      <c r="E74" s="95" t="str">
        <f>IF(AND('1C TSsalarié5'!F$11&lt;&gt;"",C74='1C TSsalarié5'!$B$8),'1C TSsalarié5'!$F$16,"")</f>
        <v/>
      </c>
      <c r="F74" s="320"/>
      <c r="G74" s="321"/>
      <c r="H74" s="901"/>
      <c r="I74" s="902"/>
      <c r="J74" s="903"/>
      <c r="K74" s="685">
        <f t="shared" si="20"/>
        <v>0</v>
      </c>
      <c r="L74" s="306">
        <f>IF(AND($K$2="Pôle",C74='1C TSsalarié5'!$B$8),'1C TSsalarié5'!F$17+'1C TSsalarié5'!F$18+'1C TSsalarié5'!F$19+'1C TSsalarié5'!F$20+'1C TSsalarié5'!F$24,'1C TSsalarié5'!F$17+'1C TSsalarié5'!F$18+'1C TSsalarié5'!F$19+'1C TSsalarié5'!F$20+'1C TSsalarié5'!F$21+'1C TSsalarié5'!F$22+'1C TSsalarié5'!F$23+'1C TSsalarié5'!F$24)</f>
        <v>0</v>
      </c>
      <c r="M74" s="306">
        <f>IF(AND($K$2="Pôle",C74='1C TSsalarié5'!$B$8),'1C TSsalarié5'!F$21+'1C TSsalarié5'!F$22+'1C TSsalarié5'!F$23,0)</f>
        <v>0</v>
      </c>
      <c r="N74" s="307">
        <f t="shared" si="28"/>
        <v>0</v>
      </c>
      <c r="O74" s="297">
        <f>IF($C74='1C TSsalarié5'!$B$8,'1C TSsalarié5'!F$31)</f>
        <v>0</v>
      </c>
      <c r="P74" s="73">
        <f>IF($C74='1C TSsalarié5'!$B$8,'1C TSsalarié5'!$F$32)</f>
        <v>0</v>
      </c>
      <c r="Q74" s="73">
        <f>IF($C74='1C TSsalarié5'!$B$8,'1C TSsalarié5'!$F$33)</f>
        <v>0</v>
      </c>
      <c r="R74" s="73">
        <f>IF($C74='1C TSsalarié5'!$B$8,'1C TSsalarié5'!$F$34)</f>
        <v>0</v>
      </c>
      <c r="S74" s="73">
        <f>IF($C74='1C TSsalarié5'!$B$8,'1C TSsalarié5'!$F$35)</f>
        <v>0</v>
      </c>
      <c r="T74" s="73">
        <f>IF($C74='1C TSsalarié5'!$B$8,'1C TSsalarié5'!$F$36)</f>
        <v>0</v>
      </c>
      <c r="U74" s="73">
        <f>IF($C74='1C TSsalarié5'!$B$8,'1C TSsalarié5'!$F$37)</f>
        <v>0</v>
      </c>
      <c r="V74" s="73">
        <f>IF($C74='1C TSsalarié5'!$B$8,'1C TSsalarié5'!$F$38)</f>
        <v>0</v>
      </c>
      <c r="W74" s="73">
        <f>IF($C74='1C TSsalarié5'!$B$8,'1C TSsalarié5'!$F$39)</f>
        <v>0</v>
      </c>
      <c r="X74" s="73">
        <f>IF($C74='1C TSsalarié5'!$B$8,'1C TSsalarié5'!$F$40)</f>
        <v>0</v>
      </c>
      <c r="Y74" s="73">
        <f>IF($C74='1C TSsalarié5'!$B$8,'1C TSsalarié5'!$F$41)</f>
        <v>0</v>
      </c>
      <c r="Z74" s="73">
        <f>IF($C74='1C TSsalarié5'!$B$8,'1C TSsalarié5'!$F$42)</f>
        <v>0</v>
      </c>
      <c r="AA74" s="73">
        <f>IF($C74='1C TSsalarié5'!$B$8,'1C TSsalarié5'!$F$43)</f>
        <v>0</v>
      </c>
      <c r="AB74" s="73">
        <f>IF($C74='1C TSsalarié5'!$B$8,'1C TSsalarié5'!$F$44)</f>
        <v>0</v>
      </c>
      <c r="AC74" s="73">
        <f>IF($C74='1C TSsalarié5'!$B$8,'1C TSsalarié5'!$F$45)</f>
        <v>0</v>
      </c>
      <c r="AD74" s="73">
        <f>IF($C74='1C TSsalarié5'!$B$8,'1C TSsalarié5'!$F$46)</f>
        <v>0</v>
      </c>
      <c r="AE74" s="73">
        <f>IF($C74='1C TSsalarié5'!$B$8,'1C TSsalarié5'!$F$47)</f>
        <v>0</v>
      </c>
      <c r="AF74" s="73">
        <f>IF($C74='1C TSsalarié5'!$B$8,'1C TSsalarié5'!$F$48)</f>
        <v>0</v>
      </c>
      <c r="AG74" s="73">
        <f>IF($C74='1C TSsalarié5'!$B$8,'1C TSsalarié5'!$F$49)</f>
        <v>0</v>
      </c>
      <c r="AH74" s="73">
        <f>IF($C74='1C TSsalarié5'!$B$8,'1C TSsalarié5'!$F$50)</f>
        <v>0</v>
      </c>
      <c r="AI74" s="73">
        <f>IF($C74='1C TSsalarié5'!$B$8,'1C TSsalarié5'!$F$51)</f>
        <v>0</v>
      </c>
      <c r="AJ74" s="73">
        <f>IF($C74='1C TSsalarié5'!$B$8,'1C TSsalarié5'!$F$52)</f>
        <v>0</v>
      </c>
      <c r="AK74" s="73">
        <f>'1C TSsalarié5'!F$53</f>
        <v>0</v>
      </c>
      <c r="AL74" s="73">
        <f t="shared" si="21"/>
        <v>0</v>
      </c>
      <c r="AM74" s="303">
        <f t="shared" si="18"/>
        <v>0</v>
      </c>
      <c r="AN74" s="592">
        <f t="shared" si="19"/>
        <v>0</v>
      </c>
      <c r="AO74" s="301">
        <f t="shared" si="26"/>
        <v>0</v>
      </c>
      <c r="AP74" s="601">
        <f t="shared" si="27"/>
        <v>0</v>
      </c>
      <c r="AQ74" s="609">
        <f t="shared" si="22"/>
        <v>0</v>
      </c>
      <c r="AR74" s="605"/>
      <c r="AS74" s="104"/>
      <c r="AT74" s="27"/>
      <c r="AU74" s="618"/>
    </row>
    <row r="75" spans="1:54">
      <c r="A75" s="312"/>
      <c r="B75" s="313"/>
      <c r="C75" s="22" t="str">
        <f>IF('1C TSsalarié5'!G$11&lt;&gt;"",'1C TSsalarié5'!$B$8,"")</f>
        <v/>
      </c>
      <c r="D75" s="714" t="str">
        <f>IF(E75="","",DATEDIF('1C TSsalarié5'!$B$10,E75,"y"))</f>
        <v/>
      </c>
      <c r="E75" s="95" t="str">
        <f>IF(AND('1C TSsalarié5'!G$11&lt;&gt;"",C75='1C TSsalarié5'!$B$8),'1C TSsalarié5'!$G$16,"")</f>
        <v/>
      </c>
      <c r="F75" s="320"/>
      <c r="G75" s="321"/>
      <c r="H75" s="901"/>
      <c r="I75" s="902"/>
      <c r="J75" s="903"/>
      <c r="K75" s="685">
        <f t="shared" si="20"/>
        <v>0</v>
      </c>
      <c r="L75" s="306">
        <f>IF(AND($K$2="Pôle",C75='1C TSsalarié5'!$B$8),'1C TSsalarié5'!G$17+'1C TSsalarié5'!G$18+'1C TSsalarié5'!G$19+'1C TSsalarié5'!G$20+'1C TSsalarié5'!G$24,'1C TSsalarié5'!G$17+'1C TSsalarié5'!G$18+'1C TSsalarié5'!G$19+'1C TSsalarié5'!G$20+'1C TSsalarié5'!G$21+'1C TSsalarié5'!G$22+'1C TSsalarié5'!G$23+'1C TSsalarié5'!G$24)</f>
        <v>0</v>
      </c>
      <c r="M75" s="306">
        <f>IF(AND($K$2="Pôle",C75='1C TSsalarié5'!$B$8),'1C TSsalarié5'!G$21+'1C TSsalarié5'!G$22+'1C TSsalarié5'!G$23,0)</f>
        <v>0</v>
      </c>
      <c r="N75" s="307">
        <f t="shared" si="28"/>
        <v>0</v>
      </c>
      <c r="O75" s="297">
        <f>IF($C75='1C TSsalarié5'!$B$8,'1C TSsalarié5'!G$31)</f>
        <v>0</v>
      </c>
      <c r="P75" s="73">
        <f>IF($C75='1C TSsalarié5'!$B$8,'1C TSsalarié5'!$G$32)</f>
        <v>0</v>
      </c>
      <c r="Q75" s="73">
        <f>IF($C75='1C TSsalarié5'!$B$8,'1C TSsalarié5'!$G$33)</f>
        <v>0</v>
      </c>
      <c r="R75" s="73">
        <f>IF($C75='1C TSsalarié5'!$B$8,'1C TSsalarié5'!$G$34)</f>
        <v>0</v>
      </c>
      <c r="S75" s="73">
        <f>IF($C75='1C TSsalarié5'!$B$8,'1C TSsalarié5'!$G$35)</f>
        <v>0</v>
      </c>
      <c r="T75" s="73">
        <f>IF($C75='1C TSsalarié5'!$B$8,'1C TSsalarié5'!$G$36)</f>
        <v>0</v>
      </c>
      <c r="U75" s="73">
        <f>IF($C75='1C TSsalarié5'!$B$8,'1C TSsalarié5'!$G$37)</f>
        <v>0</v>
      </c>
      <c r="V75" s="73">
        <f>IF($C75='1C TSsalarié5'!$B$8,'1C TSsalarié5'!$G$38)</f>
        <v>0</v>
      </c>
      <c r="W75" s="73">
        <f>IF($C75='1C TSsalarié5'!$B$8,'1C TSsalarié5'!$G$39)</f>
        <v>0</v>
      </c>
      <c r="X75" s="73">
        <f>IF($C75='1C TSsalarié5'!$B$8,'1C TSsalarié5'!$G$40)</f>
        <v>0</v>
      </c>
      <c r="Y75" s="73">
        <f>IF($C75='1C TSsalarié5'!$B$8,'1C TSsalarié5'!$G$41)</f>
        <v>0</v>
      </c>
      <c r="Z75" s="73">
        <f>IF($C75='1C TSsalarié5'!$B$8,'1C TSsalarié5'!$G$42)</f>
        <v>0</v>
      </c>
      <c r="AA75" s="73">
        <f>IF($C75='1C TSsalarié5'!$B$8,'1C TSsalarié5'!$G$43)</f>
        <v>0</v>
      </c>
      <c r="AB75" s="73">
        <f>IF($C75='1C TSsalarié5'!$B$8,'1C TSsalarié5'!$G$44)</f>
        <v>0</v>
      </c>
      <c r="AC75" s="73">
        <f>IF($C75='1C TSsalarié5'!$B$8,'1C TSsalarié5'!$G$45)</f>
        <v>0</v>
      </c>
      <c r="AD75" s="73">
        <f>IF($C75='1C TSsalarié5'!$B$8,'1C TSsalarié5'!$G$46)</f>
        <v>0</v>
      </c>
      <c r="AE75" s="73">
        <f>IF($C75='1C TSsalarié5'!$B$8,'1C TSsalarié5'!$G$47)</f>
        <v>0</v>
      </c>
      <c r="AF75" s="73">
        <f>IF($C75='1C TSsalarié5'!$B$8,'1C TSsalarié5'!$G$48)</f>
        <v>0</v>
      </c>
      <c r="AG75" s="73">
        <f>IF($C75='1C TSsalarié5'!$B$8,'1C TSsalarié5'!$G$49)</f>
        <v>0</v>
      </c>
      <c r="AH75" s="73">
        <f>IF($C75='1C TSsalarié5'!$B$8,'1C TSsalarié5'!$G$50)</f>
        <v>0</v>
      </c>
      <c r="AI75" s="73">
        <f>IF($C75='1C TSsalarié5'!$B$8,'1C TSsalarié5'!$G$51)</f>
        <v>0</v>
      </c>
      <c r="AJ75" s="73">
        <f>IF($C75='1C TSsalarié5'!$B$8,'1C TSsalarié5'!$G$52)</f>
        <v>0</v>
      </c>
      <c r="AK75" s="73">
        <f>'1C TSsalarié5'!G$53</f>
        <v>0</v>
      </c>
      <c r="AL75" s="73">
        <f t="shared" si="21"/>
        <v>0</v>
      </c>
      <c r="AM75" s="303">
        <f t="shared" si="18"/>
        <v>0</v>
      </c>
      <c r="AN75" s="592">
        <f t="shared" si="19"/>
        <v>0</v>
      </c>
      <c r="AO75" s="301">
        <f t="shared" si="26"/>
        <v>0</v>
      </c>
      <c r="AP75" s="601">
        <f t="shared" si="27"/>
        <v>0</v>
      </c>
      <c r="AQ75" s="609">
        <f t="shared" si="22"/>
        <v>0</v>
      </c>
      <c r="AR75" s="605"/>
      <c r="AS75" s="104"/>
      <c r="AT75" s="27"/>
      <c r="AU75" s="618"/>
    </row>
    <row r="76" spans="1:54">
      <c r="A76" s="312"/>
      <c r="B76" s="313"/>
      <c r="C76" s="22" t="str">
        <f>IF('1C TSsalarié5'!H$11&lt;&gt;"",'1C TSsalarié5'!$B$8,"")</f>
        <v/>
      </c>
      <c r="D76" s="714" t="str">
        <f>IF(E76="","",DATEDIF('1C TSsalarié5'!$B$10,E76,"y"))</f>
        <v/>
      </c>
      <c r="E76" s="95" t="str">
        <f>IF(AND('1C TSsalarié5'!H$11&lt;&gt;"",C76='1C TSsalarié5'!$B$8),'1C TSsalarié5'!$H$16,"")</f>
        <v/>
      </c>
      <c r="F76" s="320"/>
      <c r="G76" s="321"/>
      <c r="H76" s="901"/>
      <c r="I76" s="902"/>
      <c r="J76" s="903"/>
      <c r="K76" s="685">
        <f t="shared" si="20"/>
        <v>0</v>
      </c>
      <c r="L76" s="306">
        <f>IF(AND($K$2="Pôle",C76='1C TSsalarié5'!$B$8),'1C TSsalarié5'!H$17+'1C TSsalarié5'!H$18+'1C TSsalarié5'!H$19+'1C TSsalarié5'!H$20+'1C TSsalarié5'!H$24,'1C TSsalarié5'!H$17+'1C TSsalarié5'!H$18+'1C TSsalarié5'!H$19+'1C TSsalarié5'!H$20+'1C TSsalarié5'!H$21+'1C TSsalarié5'!H$22+'1C TSsalarié5'!H$23+'1C TSsalarié5'!H$24)</f>
        <v>0</v>
      </c>
      <c r="M76" s="306">
        <f>IF(AND($K$2="Pôle",C76='1C TSsalarié5'!$B$8),'1C TSsalarié5'!H$21+'1C TSsalarié5'!H$22+'1C TSsalarié5'!H$23,0)</f>
        <v>0</v>
      </c>
      <c r="N76" s="307">
        <f t="shared" si="28"/>
        <v>0</v>
      </c>
      <c r="O76" s="297">
        <f>IF($C76='1C TSsalarié5'!$B$8,'1C TSsalarié5'!H$31)</f>
        <v>0</v>
      </c>
      <c r="P76" s="73">
        <f>IF($C76='1C TSsalarié5'!$B$8,'1C TSsalarié5'!$H$32)</f>
        <v>0</v>
      </c>
      <c r="Q76" s="73">
        <f>IF($C76='1C TSsalarié5'!$B$8,'1C TSsalarié5'!$H$33)</f>
        <v>0</v>
      </c>
      <c r="R76" s="73">
        <f>IF($C76='1C TSsalarié5'!$B$8,'1C TSsalarié5'!$H$34)</f>
        <v>0</v>
      </c>
      <c r="S76" s="73">
        <f>IF($C76='1C TSsalarié5'!$B$8,'1C TSsalarié5'!$H$35)</f>
        <v>0</v>
      </c>
      <c r="T76" s="73">
        <f>IF($C76='1C TSsalarié5'!$B$8,'1C TSsalarié5'!$H$36)</f>
        <v>0</v>
      </c>
      <c r="U76" s="73">
        <f>IF($C76='1C TSsalarié5'!$B$8,'1C TSsalarié5'!$H$37)</f>
        <v>0</v>
      </c>
      <c r="V76" s="73">
        <f>IF($C76='1C TSsalarié5'!$B$8,'1C TSsalarié5'!$H$38)</f>
        <v>0</v>
      </c>
      <c r="W76" s="73">
        <f>IF($C76='1C TSsalarié5'!$B$8,'1C TSsalarié5'!$H$39)</f>
        <v>0</v>
      </c>
      <c r="X76" s="73">
        <f>IF($C76='1C TSsalarié5'!$B$8,'1C TSsalarié5'!$H$40)</f>
        <v>0</v>
      </c>
      <c r="Y76" s="73">
        <f>IF($C76='1C TSsalarié5'!$B$8,'1C TSsalarié5'!$H$41)</f>
        <v>0</v>
      </c>
      <c r="Z76" s="73">
        <f>IF($C76='1C TSsalarié5'!$B$8,'1C TSsalarié5'!$H$42)</f>
        <v>0</v>
      </c>
      <c r="AA76" s="73">
        <f>IF($C76='1C TSsalarié5'!$B$8,'1C TSsalarié5'!$H$43)</f>
        <v>0</v>
      </c>
      <c r="AB76" s="73">
        <f>IF($C76='1C TSsalarié5'!$B$8,'1C TSsalarié5'!$H$44)</f>
        <v>0</v>
      </c>
      <c r="AC76" s="73">
        <f>IF($C76='1C TSsalarié5'!$B$8,'1C TSsalarié5'!$H$45)</f>
        <v>0</v>
      </c>
      <c r="AD76" s="73">
        <f>IF($C76='1C TSsalarié5'!$B$8,'1C TSsalarié5'!$H$46)</f>
        <v>0</v>
      </c>
      <c r="AE76" s="73">
        <f>IF($C76='1C TSsalarié5'!$B$8,'1C TSsalarié5'!$H$47)</f>
        <v>0</v>
      </c>
      <c r="AF76" s="73">
        <f>IF($C76='1C TSsalarié5'!$B$8,'1C TSsalarié5'!$H$48)</f>
        <v>0</v>
      </c>
      <c r="AG76" s="73">
        <f>IF($C76='1C TSsalarié5'!$B$8,'1C TSsalarié5'!$H$49)</f>
        <v>0</v>
      </c>
      <c r="AH76" s="73">
        <f>IF($C76='1C TSsalarié5'!$B$8,'1C TSsalarié5'!$H$50)</f>
        <v>0</v>
      </c>
      <c r="AI76" s="73">
        <f>IF($C76='1C TSsalarié5'!$B$8,'1C TSsalarié5'!$H$51)</f>
        <v>0</v>
      </c>
      <c r="AJ76" s="73">
        <f>IF($C76='1C TSsalarié5'!$B$8,'1C TSsalarié5'!$H$52)</f>
        <v>0</v>
      </c>
      <c r="AK76" s="73">
        <f>'1C TSsalarié5'!H$53</f>
        <v>0</v>
      </c>
      <c r="AL76" s="73">
        <f t="shared" si="21"/>
        <v>0</v>
      </c>
      <c r="AM76" s="303">
        <f t="shared" si="18"/>
        <v>0</v>
      </c>
      <c r="AN76" s="592">
        <f t="shared" si="19"/>
        <v>0</v>
      </c>
      <c r="AO76" s="301">
        <f t="shared" si="26"/>
        <v>0</v>
      </c>
      <c r="AP76" s="601">
        <f t="shared" si="27"/>
        <v>0</v>
      </c>
      <c r="AQ76" s="609">
        <f t="shared" si="22"/>
        <v>0</v>
      </c>
      <c r="AR76" s="605"/>
      <c r="AS76" s="104"/>
      <c r="AT76" s="27"/>
      <c r="AU76" s="618"/>
    </row>
    <row r="77" spans="1:54">
      <c r="A77" s="312"/>
      <c r="B77" s="313"/>
      <c r="C77" s="22" t="str">
        <f>IF('1C TSsalarié5'!I$11&lt;&gt;"",'1C TSsalarié5'!$B$8,"")</f>
        <v/>
      </c>
      <c r="D77" s="714" t="str">
        <f>IF(E77="","",DATEDIF('1C TSsalarié5'!$B$10,E77,"y"))</f>
        <v/>
      </c>
      <c r="E77" s="95" t="str">
        <f>IF(AND('1C TSsalarié5'!I$11&lt;&gt;"",C77='1C TSsalarié5'!$B$8),'1C TSsalarié5'!$I$16,"")</f>
        <v/>
      </c>
      <c r="F77" s="320"/>
      <c r="G77" s="321"/>
      <c r="H77" s="901"/>
      <c r="I77" s="902"/>
      <c r="J77" s="903"/>
      <c r="K77" s="685">
        <f t="shared" si="20"/>
        <v>0</v>
      </c>
      <c r="L77" s="306">
        <f>IF(AND($K$2="Pôle",C77='1C TSsalarié5'!$B$8),'1C TSsalarié5'!I$17+'1C TSsalarié5'!I$18+'1C TSsalarié5'!I$19+'1C TSsalarié5'!I$20+'1C TSsalarié5'!I$24,'1C TSsalarié5'!I$17+'1C TSsalarié5'!I$18+'1C TSsalarié5'!I$19+'1C TSsalarié5'!I$20+'1C TSsalarié5'!I$21+'1C TSsalarié5'!I$22+'1C TSsalarié5'!I$23+'1C TSsalarié5'!I$24)</f>
        <v>0</v>
      </c>
      <c r="M77" s="306">
        <f>IF(AND($K$2="Pôle",C77='1C TSsalarié5'!$B$8),'1C TSsalarié5'!I$21+'1C TSsalarié5'!I$22+'1C TSsalarié5'!I$23,0)</f>
        <v>0</v>
      </c>
      <c r="N77" s="307">
        <f t="shared" si="28"/>
        <v>0</v>
      </c>
      <c r="O77" s="297">
        <f>IF($C77='1C TSsalarié5'!$B$8,'1C TSsalarié5'!I$31)</f>
        <v>0</v>
      </c>
      <c r="P77" s="73">
        <f>IF($C77='1C TSsalarié5'!$B$8,'1C TSsalarié5'!$I$32)</f>
        <v>0</v>
      </c>
      <c r="Q77" s="73">
        <f>IF($C77='1C TSsalarié5'!$B$8,'1C TSsalarié5'!$I$33)</f>
        <v>0</v>
      </c>
      <c r="R77" s="73">
        <f>IF($C77='1C TSsalarié5'!$B$8,'1C TSsalarié5'!$I$34)</f>
        <v>0</v>
      </c>
      <c r="S77" s="73">
        <f>IF($C77='1C TSsalarié5'!$B$8,'1C TSsalarié5'!$I$35)</f>
        <v>0</v>
      </c>
      <c r="T77" s="73">
        <f>IF($C77='1C TSsalarié5'!$B$8,'1C TSsalarié5'!$I$36)</f>
        <v>0</v>
      </c>
      <c r="U77" s="73">
        <f>IF($C77='1C TSsalarié5'!$B$8,'1C TSsalarié5'!$I$37)</f>
        <v>0</v>
      </c>
      <c r="V77" s="73">
        <f>IF($C77='1C TSsalarié5'!$B$8,'1C TSsalarié5'!$I$38)</f>
        <v>0</v>
      </c>
      <c r="W77" s="73">
        <f>IF($C77='1C TSsalarié5'!$B$8,'1C TSsalarié5'!$I$39)</f>
        <v>0</v>
      </c>
      <c r="X77" s="73">
        <f>IF($C77='1C TSsalarié5'!$B$8,'1C TSsalarié5'!$I$40)</f>
        <v>0</v>
      </c>
      <c r="Y77" s="73">
        <f>IF($C77='1C TSsalarié5'!$B$8,'1C TSsalarié5'!$I$41)</f>
        <v>0</v>
      </c>
      <c r="Z77" s="73">
        <f>IF($C77='1C TSsalarié5'!$B$8,'1C TSsalarié5'!$I$42)</f>
        <v>0</v>
      </c>
      <c r="AA77" s="73">
        <f>IF($C77='1C TSsalarié5'!$B$8,'1C TSsalarié5'!$I$43)</f>
        <v>0</v>
      </c>
      <c r="AB77" s="73">
        <f>IF($C77='1C TSsalarié5'!$B$8,'1C TSsalarié5'!$I$44)</f>
        <v>0</v>
      </c>
      <c r="AC77" s="73">
        <f>IF($C77='1C TSsalarié5'!$B$8,'1C TSsalarié5'!$I$45)</f>
        <v>0</v>
      </c>
      <c r="AD77" s="73">
        <f>IF($C77='1C TSsalarié5'!$B$8,'1C TSsalarié5'!$I$46)</f>
        <v>0</v>
      </c>
      <c r="AE77" s="73">
        <f>IF($C77='1C TSsalarié5'!$B$8,'1C TSsalarié5'!$I$47)</f>
        <v>0</v>
      </c>
      <c r="AF77" s="73">
        <f>IF($C77='1C TSsalarié5'!$B$8,'1C TSsalarié5'!$I$48)</f>
        <v>0</v>
      </c>
      <c r="AG77" s="73">
        <f>IF($C77='1C TSsalarié5'!$B$8,'1C TSsalarié5'!$I$49)</f>
        <v>0</v>
      </c>
      <c r="AH77" s="73">
        <f>IF($C77='1C TSsalarié5'!$B$8,'1C TSsalarié5'!$I$50)</f>
        <v>0</v>
      </c>
      <c r="AI77" s="73">
        <f>IF($C77='1C TSsalarié5'!$B$8,'1C TSsalarié5'!$I$51)</f>
        <v>0</v>
      </c>
      <c r="AJ77" s="73">
        <f>IF($C77='1C TSsalarié5'!$B$8,'1C TSsalarié5'!$I$52)</f>
        <v>0</v>
      </c>
      <c r="AK77" s="73">
        <f>'1C TSsalarié5'!I$53</f>
        <v>0</v>
      </c>
      <c r="AL77" s="73">
        <f t="shared" si="21"/>
        <v>0</v>
      </c>
      <c r="AM77" s="303">
        <f t="shared" si="18"/>
        <v>0</v>
      </c>
      <c r="AN77" s="592">
        <f t="shared" si="19"/>
        <v>0</v>
      </c>
      <c r="AO77" s="301">
        <f t="shared" si="26"/>
        <v>0</v>
      </c>
      <c r="AP77" s="601">
        <f t="shared" si="27"/>
        <v>0</v>
      </c>
      <c r="AQ77" s="609">
        <f t="shared" si="22"/>
        <v>0</v>
      </c>
      <c r="AR77" s="605"/>
      <c r="AS77" s="104"/>
      <c r="AT77" s="27"/>
      <c r="AU77" s="618"/>
    </row>
    <row r="78" spans="1:54">
      <c r="A78" s="312"/>
      <c r="B78" s="313"/>
      <c r="C78" s="22" t="str">
        <f>IF('1C TSsalarié5'!J$11&lt;&gt;"",'1C TSsalarié5'!$B$8,"")</f>
        <v/>
      </c>
      <c r="D78" s="714" t="str">
        <f>IF(E78="","",DATEDIF('1C TSsalarié5'!$B$10,E78,"y"))</f>
        <v/>
      </c>
      <c r="E78" s="95" t="str">
        <f>IF(AND('1C TSsalarié5'!J$11&lt;&gt;"",C78='1C TSsalarié5'!$B$8),'1C TSsalarié5'!$J$16,"")</f>
        <v/>
      </c>
      <c r="F78" s="320"/>
      <c r="G78" s="321"/>
      <c r="H78" s="901"/>
      <c r="I78" s="902"/>
      <c r="J78" s="903"/>
      <c r="K78" s="685">
        <f t="shared" si="20"/>
        <v>0</v>
      </c>
      <c r="L78" s="306">
        <f>IF(AND($K$2="Pôle",C78='1C TSsalarié5'!$B$8),'1C TSsalarié5'!J$17+'1C TSsalarié5'!J$18+'1C TSsalarié5'!J$19+'1C TSsalarié5'!J$20+'1C TSsalarié5'!J$24,'1C TSsalarié5'!J$17+'1C TSsalarié5'!J$18+'1C TSsalarié5'!J$19+'1C TSsalarié5'!J$20+'1C TSsalarié5'!J$21+'1C TSsalarié5'!J$22+'1C TSsalarié5'!J$23+'1C TSsalarié5'!J$24)</f>
        <v>0</v>
      </c>
      <c r="M78" s="306">
        <f>IF(AND($K$2="Pôle",C78='1C TSsalarié5'!$B$8),'1C TSsalarié5'!J$21+'1C TSsalarié5'!J$22+'1C TSsalarié5'!J$23,0)</f>
        <v>0</v>
      </c>
      <c r="N78" s="307">
        <f t="shared" si="28"/>
        <v>0</v>
      </c>
      <c r="O78" s="297">
        <f>IF($C78='1C TSsalarié5'!$B$8,'1C TSsalarié5'!J$31)</f>
        <v>0</v>
      </c>
      <c r="P78" s="73">
        <f>IF($C78='1C TSsalarié5'!$B$8,'1C TSsalarié5'!$J$32)</f>
        <v>0</v>
      </c>
      <c r="Q78" s="73">
        <f>IF($C78='1C TSsalarié5'!$B$8,'1C TSsalarié5'!$J$33)</f>
        <v>0</v>
      </c>
      <c r="R78" s="73">
        <f>IF($C78='1C TSsalarié5'!$B$8,'1C TSsalarié5'!$J$34)</f>
        <v>0</v>
      </c>
      <c r="S78" s="73">
        <f>IF($C78='1C TSsalarié5'!$B$8,'1C TSsalarié5'!$J$35)</f>
        <v>0</v>
      </c>
      <c r="T78" s="73">
        <f>IF($C78='1C TSsalarié5'!$B$8,'1C TSsalarié5'!$J$36)</f>
        <v>0</v>
      </c>
      <c r="U78" s="73">
        <f>IF($C78='1C TSsalarié5'!$B$8,'1C TSsalarié5'!$J$37)</f>
        <v>0</v>
      </c>
      <c r="V78" s="73">
        <f>IF($C78='1C TSsalarié5'!$B$8,'1C TSsalarié5'!$J$38)</f>
        <v>0</v>
      </c>
      <c r="W78" s="73">
        <f>IF($C78='1C TSsalarié5'!$B$8,'1C TSsalarié5'!$J$39)</f>
        <v>0</v>
      </c>
      <c r="X78" s="73">
        <f>IF($C78='1C TSsalarié5'!$B$8,'1C TSsalarié5'!$J$40)</f>
        <v>0</v>
      </c>
      <c r="Y78" s="73">
        <f>IF($C78='1C TSsalarié5'!$B$8,'1C TSsalarié5'!$J$41)</f>
        <v>0</v>
      </c>
      <c r="Z78" s="73">
        <f>IF($C78='1C TSsalarié5'!$B$8,'1C TSsalarié5'!$J$42)</f>
        <v>0</v>
      </c>
      <c r="AA78" s="73">
        <f>IF($C78='1C TSsalarié5'!$B$8,'1C TSsalarié5'!$J$43)</f>
        <v>0</v>
      </c>
      <c r="AB78" s="73">
        <f>IF($C78='1C TSsalarié5'!$B$8,'1C TSsalarié5'!$J$44)</f>
        <v>0</v>
      </c>
      <c r="AC78" s="73">
        <f>IF($C78='1C TSsalarié5'!$B$8,'1C TSsalarié5'!$J$45)</f>
        <v>0</v>
      </c>
      <c r="AD78" s="73">
        <f>IF($C78='1C TSsalarié5'!$B$8,'1C TSsalarié5'!$J$46)</f>
        <v>0</v>
      </c>
      <c r="AE78" s="73">
        <f>IF($C78='1C TSsalarié5'!$B$8,'1C TSsalarié5'!$J$47)</f>
        <v>0</v>
      </c>
      <c r="AF78" s="73">
        <f>IF($C78='1C TSsalarié5'!$B$8,'1C TSsalarié5'!$J$48)</f>
        <v>0</v>
      </c>
      <c r="AG78" s="73">
        <f>IF($C78='1C TSsalarié5'!$B$8,'1C TSsalarié5'!$J$49)</f>
        <v>0</v>
      </c>
      <c r="AH78" s="73">
        <f>IF($C78='1C TSsalarié5'!$B$8,'1C TSsalarié5'!$J$50)</f>
        <v>0</v>
      </c>
      <c r="AI78" s="73">
        <f>IF($C78='1C TSsalarié5'!$B$8,'1C TSsalarié5'!$J$51)</f>
        <v>0</v>
      </c>
      <c r="AJ78" s="73">
        <f>IF($C78='1C TSsalarié5'!$B$8,'1C TSsalarié5'!$J$52)</f>
        <v>0</v>
      </c>
      <c r="AK78" s="73">
        <f>'1C TSsalarié5'!J$53</f>
        <v>0</v>
      </c>
      <c r="AL78" s="73">
        <f t="shared" si="21"/>
        <v>0</v>
      </c>
      <c r="AM78" s="303">
        <f t="shared" si="18"/>
        <v>0</v>
      </c>
      <c r="AN78" s="592">
        <f t="shared" si="19"/>
        <v>0</v>
      </c>
      <c r="AO78" s="301">
        <f t="shared" si="26"/>
        <v>0</v>
      </c>
      <c r="AP78" s="601">
        <f t="shared" si="27"/>
        <v>0</v>
      </c>
      <c r="AQ78" s="609">
        <f t="shared" si="22"/>
        <v>0</v>
      </c>
      <c r="AR78" s="605"/>
      <c r="AS78" s="104"/>
      <c r="AT78" s="27"/>
      <c r="AU78" s="618"/>
    </row>
    <row r="79" spans="1:54">
      <c r="A79" s="312"/>
      <c r="B79" s="313"/>
      <c r="C79" s="22" t="str">
        <f>IF('1C TSsalarié5'!K$11&lt;&gt;"",'1C TSsalarié5'!$B$8,"")</f>
        <v/>
      </c>
      <c r="D79" s="714" t="str">
        <f>IF(E79="","",DATEDIF('1C TSsalarié5'!$B$10,E79,"y"))</f>
        <v/>
      </c>
      <c r="E79" s="95" t="str">
        <f>IF(AND('1C TSsalarié5'!K$11&lt;&gt;"",C79='1C TSsalarié5'!$B$8),'1C TSsalarié5'!$K$16,"")</f>
        <v/>
      </c>
      <c r="F79" s="320"/>
      <c r="G79" s="321"/>
      <c r="H79" s="901"/>
      <c r="I79" s="902"/>
      <c r="J79" s="903"/>
      <c r="K79" s="685">
        <f t="shared" si="20"/>
        <v>0</v>
      </c>
      <c r="L79" s="306">
        <f>IF(AND($K$2="Pôle",C79='1C TSsalarié5'!$B$8),'1C TSsalarié5'!K$17+'1C TSsalarié5'!K$18+'1C TSsalarié5'!K$19+'1C TSsalarié5'!K$20+'1C TSsalarié5'!K$24,'1C TSsalarié5'!K$17+'1C TSsalarié5'!K$18+'1C TSsalarié5'!K$19+'1C TSsalarié5'!K$20+'1C TSsalarié5'!K$21+'1C TSsalarié5'!K$22+'1C TSsalarié5'!K$23+'1C TSsalarié5'!K$24)</f>
        <v>0</v>
      </c>
      <c r="M79" s="306">
        <f>IF(AND($K$2="Pôle",C79='1C TSsalarié5'!$B$8),'1C TSsalarié5'!K$21+'1C TSsalarié5'!K$22+'1C TSsalarié5'!K$23,0)</f>
        <v>0</v>
      </c>
      <c r="N79" s="307">
        <f t="shared" si="28"/>
        <v>0</v>
      </c>
      <c r="O79" s="297">
        <f>IF($C79='1C TSsalarié5'!$B$8,'1C TSsalarié5'!K$31)</f>
        <v>0</v>
      </c>
      <c r="P79" s="73">
        <f>IF($C79='1C TSsalarié5'!$B$8,'1C TSsalarié5'!$K$32)</f>
        <v>0</v>
      </c>
      <c r="Q79" s="73">
        <f>IF($C79='1C TSsalarié5'!$B$8,'1C TSsalarié5'!$K$33)</f>
        <v>0</v>
      </c>
      <c r="R79" s="73">
        <f>IF($C79='1C TSsalarié5'!$B$8,'1C TSsalarié5'!$K$34)</f>
        <v>0</v>
      </c>
      <c r="S79" s="73">
        <f>IF($C79='1C TSsalarié5'!$B$8,'1C TSsalarié5'!$K$35)</f>
        <v>0</v>
      </c>
      <c r="T79" s="73">
        <f>IF($C79='1C TSsalarié5'!$B$8,'1C TSsalarié5'!$K$36)</f>
        <v>0</v>
      </c>
      <c r="U79" s="73">
        <f>IF($C79='1C TSsalarié5'!$B$8,'1C TSsalarié5'!$K$37)</f>
        <v>0</v>
      </c>
      <c r="V79" s="73">
        <f>IF($C79='1C TSsalarié5'!$B$8,'1C TSsalarié5'!$K$38)</f>
        <v>0</v>
      </c>
      <c r="W79" s="73">
        <f>IF($C79='1C TSsalarié5'!$B$8,'1C TSsalarié5'!$K$39)</f>
        <v>0</v>
      </c>
      <c r="X79" s="73">
        <f>IF($C79='1C TSsalarié5'!$B$8,'1C TSsalarié5'!$K$40)</f>
        <v>0</v>
      </c>
      <c r="Y79" s="73">
        <f>IF($C79='1C TSsalarié5'!$B$8,'1C TSsalarié5'!$K$41)</f>
        <v>0</v>
      </c>
      <c r="Z79" s="73">
        <f>IF($C79='1C TSsalarié5'!$B$8,'1C TSsalarié5'!$K$42)</f>
        <v>0</v>
      </c>
      <c r="AA79" s="73">
        <f>IF($C79='1C TSsalarié5'!$B$8,'1C TSsalarié5'!$K$43)</f>
        <v>0</v>
      </c>
      <c r="AB79" s="73">
        <f>IF($C79='1C TSsalarié5'!$B$8,'1C TSsalarié5'!$K$44)</f>
        <v>0</v>
      </c>
      <c r="AC79" s="73">
        <f>IF($C79='1C TSsalarié5'!$B$8,'1C TSsalarié5'!$K$45)</f>
        <v>0</v>
      </c>
      <c r="AD79" s="73">
        <f>IF($C79='1C TSsalarié5'!$B$8,'1C TSsalarié5'!$K$46)</f>
        <v>0</v>
      </c>
      <c r="AE79" s="73">
        <f>IF($C79='1C TSsalarié5'!$B$8,'1C TSsalarié5'!$K$47)</f>
        <v>0</v>
      </c>
      <c r="AF79" s="73">
        <f>IF($C79='1C TSsalarié5'!$B$8,'1C TSsalarié5'!$K$48)</f>
        <v>0</v>
      </c>
      <c r="AG79" s="73">
        <f>IF($C79='1C TSsalarié5'!$B$8,'1C TSsalarié5'!$K$49)</f>
        <v>0</v>
      </c>
      <c r="AH79" s="73">
        <f>IF($C79='1C TSsalarié5'!$B$8,'1C TSsalarié5'!$K$50)</f>
        <v>0</v>
      </c>
      <c r="AI79" s="73">
        <f>IF($C79='1C TSsalarié5'!$B$8,'1C TSsalarié5'!$K$51)</f>
        <v>0</v>
      </c>
      <c r="AJ79" s="73">
        <f>IF($C79='1C TSsalarié5'!$B$8,'1C TSsalarié5'!$K$52)</f>
        <v>0</v>
      </c>
      <c r="AK79" s="73">
        <f>'1C TSsalarié5'!K$53</f>
        <v>0</v>
      </c>
      <c r="AL79" s="73">
        <f t="shared" si="21"/>
        <v>0</v>
      </c>
      <c r="AM79" s="303">
        <f t="shared" si="18"/>
        <v>0</v>
      </c>
      <c r="AN79" s="592">
        <f t="shared" si="19"/>
        <v>0</v>
      </c>
      <c r="AO79" s="301">
        <f t="shared" si="26"/>
        <v>0</v>
      </c>
      <c r="AP79" s="601">
        <f t="shared" si="27"/>
        <v>0</v>
      </c>
      <c r="AQ79" s="609">
        <f t="shared" si="22"/>
        <v>0</v>
      </c>
      <c r="AR79" s="605"/>
      <c r="AS79" s="104"/>
      <c r="AT79" s="27"/>
      <c r="AU79" s="618"/>
    </row>
    <row r="80" spans="1:54">
      <c r="A80" s="312"/>
      <c r="B80" s="313"/>
      <c r="C80" s="22" t="str">
        <f>IF('1C TSsalarié5'!L$11&lt;&gt;"",'1C TSsalarié5'!$B$8,"")</f>
        <v/>
      </c>
      <c r="D80" s="714" t="str">
        <f>IF(E80="","",DATEDIF('1C TSsalarié5'!$B$10,E80,"y"))</f>
        <v/>
      </c>
      <c r="E80" s="95" t="str">
        <f>IF(AND('1C TSsalarié5'!L$11&lt;&gt;"",C80='1C TSsalarié5'!$B$8),'1C TSsalarié5'!$L$16,"")</f>
        <v/>
      </c>
      <c r="F80" s="320"/>
      <c r="G80" s="321"/>
      <c r="H80" s="901"/>
      <c r="I80" s="902"/>
      <c r="J80" s="903"/>
      <c r="K80" s="685">
        <f t="shared" si="20"/>
        <v>0</v>
      </c>
      <c r="L80" s="306">
        <f>IF(AND($K$2="Pôle",C80='1C TSsalarié5'!$B$8),'1C TSsalarié5'!L$17+'1C TSsalarié5'!L$18+'1C TSsalarié5'!L$19+'1C TSsalarié5'!L$20+'1C TSsalarié5'!L$24,'1C TSsalarié5'!L$17+'1C TSsalarié5'!L$18+'1C TSsalarié5'!L$19+'1C TSsalarié5'!L$20+'1C TSsalarié5'!L$21+'1C TSsalarié5'!L$22+'1C TSsalarié5'!L$23+'1C TSsalarié5'!L$24)</f>
        <v>0</v>
      </c>
      <c r="M80" s="306">
        <f>IF(AND($K$2="Pôle",C80='1C TSsalarié5'!$B$8),'1C TSsalarié5'!L$21+'1C TSsalarié5'!L$22+'1C TSsalarié5'!L$23,0)</f>
        <v>0</v>
      </c>
      <c r="N80" s="307">
        <f t="shared" si="28"/>
        <v>0</v>
      </c>
      <c r="O80" s="297">
        <f>IF($C80='1C TSsalarié5'!$B$8,'1C TSsalarié5'!L$31)</f>
        <v>0</v>
      </c>
      <c r="P80" s="73">
        <f>IF($C80='1C TSsalarié5'!$B$8,'1C TSsalarié5'!$L$32)</f>
        <v>0</v>
      </c>
      <c r="Q80" s="73">
        <f>IF($C80='1C TSsalarié5'!$B$8,'1C TSsalarié5'!$L$33)</f>
        <v>0</v>
      </c>
      <c r="R80" s="73">
        <f>IF($C80='1C TSsalarié5'!$B$8,'1C TSsalarié5'!$L$34)</f>
        <v>0</v>
      </c>
      <c r="S80" s="73">
        <f>IF($C80='1C TSsalarié5'!$B$8,'1C TSsalarié5'!$L$35)</f>
        <v>0</v>
      </c>
      <c r="T80" s="73">
        <f>IF($C80='1C TSsalarié5'!$B$8,'1C TSsalarié5'!$L$36)</f>
        <v>0</v>
      </c>
      <c r="U80" s="73">
        <f>IF($C80='1C TSsalarié5'!$B$8,'1C TSsalarié5'!$L$37)</f>
        <v>0</v>
      </c>
      <c r="V80" s="73">
        <f>IF($C80='1C TSsalarié5'!$B$8,'1C TSsalarié5'!$L$38)</f>
        <v>0</v>
      </c>
      <c r="W80" s="73">
        <f>IF($C80='1C TSsalarié5'!$B$8,'1C TSsalarié5'!$L$39)</f>
        <v>0</v>
      </c>
      <c r="X80" s="73">
        <f>IF($C80='1C TSsalarié5'!$B$8,'1C TSsalarié5'!$L$40)</f>
        <v>0</v>
      </c>
      <c r="Y80" s="73">
        <f>IF($C80='1C TSsalarié5'!$B$8,'1C TSsalarié5'!$L$41)</f>
        <v>0</v>
      </c>
      <c r="Z80" s="73">
        <f>IF($C80='1C TSsalarié5'!$B$8,'1C TSsalarié5'!$L$42)</f>
        <v>0</v>
      </c>
      <c r="AA80" s="73">
        <f>IF($C80='1C TSsalarié5'!$B$8,'1C TSsalarié5'!$L$43)</f>
        <v>0</v>
      </c>
      <c r="AB80" s="73">
        <f>IF($C80='1C TSsalarié5'!$B$8,'1C TSsalarié5'!$L$44)</f>
        <v>0</v>
      </c>
      <c r="AC80" s="73">
        <f>IF($C80='1C TSsalarié5'!$B$8,'1C TSsalarié5'!$L$45)</f>
        <v>0</v>
      </c>
      <c r="AD80" s="73">
        <f>IF($C80='1C TSsalarié5'!$B$8,'1C TSsalarié5'!$L$46)</f>
        <v>0</v>
      </c>
      <c r="AE80" s="73">
        <f>IF($C80='1C TSsalarié5'!$B$8,'1C TSsalarié5'!$L$47)</f>
        <v>0</v>
      </c>
      <c r="AF80" s="73">
        <f>IF($C80='1C TSsalarié5'!$B$8,'1C TSsalarié5'!$L$48)</f>
        <v>0</v>
      </c>
      <c r="AG80" s="73">
        <f>IF($C80='1C TSsalarié5'!$B$8,'1C TSsalarié5'!$L$49)</f>
        <v>0</v>
      </c>
      <c r="AH80" s="73">
        <f>IF($C80='1C TSsalarié5'!$B$8,'1C TSsalarié5'!$L$50)</f>
        <v>0</v>
      </c>
      <c r="AI80" s="73">
        <f>IF($C80='1C TSsalarié5'!$B$8,'1C TSsalarié5'!$L$51)</f>
        <v>0</v>
      </c>
      <c r="AJ80" s="73">
        <f>IF($C80='1C TSsalarié5'!$B$8,'1C TSsalarié5'!$L$52)</f>
        <v>0</v>
      </c>
      <c r="AK80" s="73">
        <f>'1C TSsalarié5'!L$53</f>
        <v>0</v>
      </c>
      <c r="AL80" s="73">
        <f t="shared" si="21"/>
        <v>0</v>
      </c>
      <c r="AM80" s="303">
        <f t="shared" si="18"/>
        <v>0</v>
      </c>
      <c r="AN80" s="592">
        <f t="shared" si="19"/>
        <v>0</v>
      </c>
      <c r="AO80" s="301">
        <f t="shared" si="26"/>
        <v>0</v>
      </c>
      <c r="AP80" s="601">
        <f t="shared" si="27"/>
        <v>0</v>
      </c>
      <c r="AQ80" s="609">
        <f t="shared" si="22"/>
        <v>0</v>
      </c>
      <c r="AR80" s="605"/>
      <c r="AS80" s="104"/>
      <c r="AT80" s="27"/>
      <c r="AU80" s="618"/>
    </row>
    <row r="81" spans="1:54">
      <c r="A81" s="312"/>
      <c r="B81" s="313"/>
      <c r="C81" s="22" t="str">
        <f>IF('1C TSsalarié5'!M$11&lt;&gt;"",'1C TSsalarié5'!$B$8,"")</f>
        <v/>
      </c>
      <c r="D81" s="714" t="str">
        <f>IF(E81="","",DATEDIF('1C TSsalarié5'!$B$10,E81,"y"))</f>
        <v/>
      </c>
      <c r="E81" s="95" t="str">
        <f>IF(AND('1C TSsalarié5'!M$11&lt;&gt;"",C81='1C TSsalarié5'!$B$8),'1C TSsalarié5'!$M$16,"")</f>
        <v/>
      </c>
      <c r="F81" s="320"/>
      <c r="G81" s="321"/>
      <c r="H81" s="901"/>
      <c r="I81" s="902"/>
      <c r="J81" s="903"/>
      <c r="K81" s="685">
        <f t="shared" si="20"/>
        <v>0</v>
      </c>
      <c r="L81" s="306">
        <f>IF(AND($K$2="Pôle",C81='1C TSsalarié5'!$B$8),'1C TSsalarié5'!M$17+'1C TSsalarié5'!M$18+'1C TSsalarié5'!M$19+'1C TSsalarié5'!M$20+'1C TSsalarié5'!M$24,'1C TSsalarié5'!M$17+'1C TSsalarié5'!M$18+'1C TSsalarié5'!M$19+'1C TSsalarié5'!M$20+'1C TSsalarié5'!M$21+'1C TSsalarié5'!M$22+'1C TSsalarié5'!M$23+'1C TSsalarié5'!M$24)</f>
        <v>0</v>
      </c>
      <c r="M81" s="306">
        <f>IF(AND($K$2="Pôle",C81='1C TSsalarié5'!$B$8),'1C TSsalarié5'!M$21+'1C TSsalarié5'!M$22+'1C TSsalarié5'!M$23,0)</f>
        <v>0</v>
      </c>
      <c r="N81" s="307">
        <f t="shared" si="28"/>
        <v>0</v>
      </c>
      <c r="O81" s="297">
        <f>IF($C81='1C TSsalarié5'!$B$8,'1C TSsalarié5'!M$31)</f>
        <v>0</v>
      </c>
      <c r="P81" s="73">
        <f>IF($C81='1C TSsalarié5'!$B$8,'1C TSsalarié5'!$M$32)</f>
        <v>0</v>
      </c>
      <c r="Q81" s="73">
        <f>IF($C81='1C TSsalarié5'!$B$8,'1C TSsalarié5'!$M$33)</f>
        <v>0</v>
      </c>
      <c r="R81" s="73">
        <f>IF($C81='1C TSsalarié5'!$B$8,'1C TSsalarié5'!$M$34)</f>
        <v>0</v>
      </c>
      <c r="S81" s="73">
        <f>IF($C81='1C TSsalarié5'!$B$8,'1C TSsalarié5'!$M$35)</f>
        <v>0</v>
      </c>
      <c r="T81" s="73">
        <f>IF($C81='1C TSsalarié5'!$B$8,'1C TSsalarié5'!$M$36)</f>
        <v>0</v>
      </c>
      <c r="U81" s="73">
        <f>IF($C81='1C TSsalarié5'!$B$8,'1C TSsalarié5'!$M$37)</f>
        <v>0</v>
      </c>
      <c r="V81" s="73">
        <f>IF($C81='1C TSsalarié5'!$B$8,'1C TSsalarié5'!$M$38)</f>
        <v>0</v>
      </c>
      <c r="W81" s="73">
        <f>IF($C81='1C TSsalarié5'!$B$8,'1C TSsalarié5'!$M$39)</f>
        <v>0</v>
      </c>
      <c r="X81" s="73">
        <f>IF($C81='1C TSsalarié5'!$B$8,'1C TSsalarié5'!$M$40)</f>
        <v>0</v>
      </c>
      <c r="Y81" s="73">
        <f>IF($C81='1C TSsalarié5'!$B$8,'1C TSsalarié5'!$M$41)</f>
        <v>0</v>
      </c>
      <c r="Z81" s="73">
        <f>IF($C81='1C TSsalarié5'!$B$8,'1C TSsalarié5'!$M$42)</f>
        <v>0</v>
      </c>
      <c r="AA81" s="73">
        <f>IF($C81='1C TSsalarié5'!$B$8,'1C TSsalarié5'!$M$43)</f>
        <v>0</v>
      </c>
      <c r="AB81" s="73">
        <f>IF($C81='1C TSsalarié5'!$B$8,'1C TSsalarié5'!$M$44)</f>
        <v>0</v>
      </c>
      <c r="AC81" s="73">
        <f>IF($C81='1C TSsalarié5'!$B$8,'1C TSsalarié5'!$M$45)</f>
        <v>0</v>
      </c>
      <c r="AD81" s="73">
        <f>IF($C81='1C TSsalarié5'!$B$8,'1C TSsalarié5'!$M$46)</f>
        <v>0</v>
      </c>
      <c r="AE81" s="73">
        <f>IF($C81='1C TSsalarié5'!$B$8,'1C TSsalarié5'!$M$47)</f>
        <v>0</v>
      </c>
      <c r="AF81" s="73">
        <f>IF($C81='1C TSsalarié5'!$B$8,'1C TSsalarié5'!$M$48)</f>
        <v>0</v>
      </c>
      <c r="AG81" s="73">
        <f>IF($C81='1C TSsalarié5'!$B$8,'1C TSsalarié5'!$M$49)</f>
        <v>0</v>
      </c>
      <c r="AH81" s="73">
        <f>IF($C81='1C TSsalarié5'!$B$8,'1C TSsalarié5'!$M$50)</f>
        <v>0</v>
      </c>
      <c r="AI81" s="73">
        <f>IF($C81='1C TSsalarié5'!$B$8,'1C TSsalarié5'!$M$51)</f>
        <v>0</v>
      </c>
      <c r="AJ81" s="73">
        <f>IF($C81='1C TSsalarié5'!$B$8,'1C TSsalarié5'!$M$52)</f>
        <v>0</v>
      </c>
      <c r="AK81" s="73">
        <f>'1C TSsalarié5'!M$53</f>
        <v>0</v>
      </c>
      <c r="AL81" s="73">
        <f t="shared" si="21"/>
        <v>0</v>
      </c>
      <c r="AM81" s="303">
        <f t="shared" si="18"/>
        <v>0</v>
      </c>
      <c r="AN81" s="592">
        <f t="shared" si="19"/>
        <v>0</v>
      </c>
      <c r="AO81" s="301">
        <f t="shared" si="26"/>
        <v>0</v>
      </c>
      <c r="AP81" s="601">
        <f t="shared" si="27"/>
        <v>0</v>
      </c>
      <c r="AQ81" s="609">
        <f t="shared" si="22"/>
        <v>0</v>
      </c>
      <c r="AR81" s="605"/>
      <c r="AS81" s="104"/>
      <c r="AT81" s="27"/>
      <c r="AU81" s="618"/>
    </row>
    <row r="82" spans="1:54" s="358" customFormat="1" ht="13.5" thickBot="1">
      <c r="A82" s="314"/>
      <c r="B82" s="315"/>
      <c r="C82" s="212" t="str">
        <f>IF('1C TSsalarié5'!N$11&lt;&gt;"",'1C TSsalarié5'!$B$8,"")</f>
        <v/>
      </c>
      <c r="D82" s="718" t="str">
        <f>IF(E82="","",DATEDIF('1C TSsalarié5'!$B$10,E82,"y"))</f>
        <v/>
      </c>
      <c r="E82" s="213" t="str">
        <f>IF(AND('1C TSsalarié5'!N$11&lt;&gt;"",C82='1C TSsalarié5'!$B$8),'1C TSsalarié5'!$N$16,"")</f>
        <v/>
      </c>
      <c r="F82" s="322"/>
      <c r="G82" s="323"/>
      <c r="H82" s="904"/>
      <c r="I82" s="905"/>
      <c r="J82" s="906"/>
      <c r="K82" s="730">
        <f t="shared" si="20"/>
        <v>0</v>
      </c>
      <c r="L82" s="308">
        <f>IF(AND($K$2="Pôle",C82='1C TSsalarié5'!$B$8),'1C TSsalarié5'!N$17+'1C TSsalarié5'!N$18+'1C TSsalarié5'!N$19+'1C TSsalarié5'!N$20+'1C TSsalarié5'!N$24,'1C TSsalarié5'!N$17+'1C TSsalarié5'!N$18+'1C TSsalarié5'!N$19+'1C TSsalarié5'!N$20+'1C TSsalarié5'!N$21+'1C TSsalarié5'!N$22+'1C TSsalarié5'!N$23+'1C TSsalarié5'!N$24)</f>
        <v>0</v>
      </c>
      <c r="M82" s="308">
        <f>IF(AND($K$2="Pôle",C82='1C TSsalarié5'!$B$8),'1C TSsalarié5'!N$21+'1C TSsalarié5'!N$22+'1C TSsalarié5'!N$23,0)</f>
        <v>0</v>
      </c>
      <c r="N82" s="309">
        <f t="shared" si="28"/>
        <v>0</v>
      </c>
      <c r="O82" s="298">
        <f>IF($C82='1C TSsalarié5'!$B$8,'1C TSsalarié5'!N$31)</f>
        <v>0</v>
      </c>
      <c r="P82" s="214">
        <f>IF($C82='1C TSsalarié5'!$B$8,'1C TSsalarié5'!$N$32)</f>
        <v>0</v>
      </c>
      <c r="Q82" s="214">
        <f>IF($C82='1C TSsalarié5'!$B$8,'1C TSsalarié5'!$N$33)</f>
        <v>0</v>
      </c>
      <c r="R82" s="214">
        <f>IF($C82='1C TSsalarié5'!$B$8,'1C TSsalarié5'!$N$34)</f>
        <v>0</v>
      </c>
      <c r="S82" s="214">
        <f>IF($C82='1C TSsalarié5'!$B$8,'1C TSsalarié5'!$N$35)</f>
        <v>0</v>
      </c>
      <c r="T82" s="214">
        <f>IF($C82='1C TSsalarié5'!$B$8,'1C TSsalarié5'!$N$36)</f>
        <v>0</v>
      </c>
      <c r="U82" s="214">
        <f>IF($C82='1C TSsalarié5'!$B$8,'1C TSsalarié5'!$N$37)</f>
        <v>0</v>
      </c>
      <c r="V82" s="214">
        <f>IF($C82='1C TSsalarié5'!$B$8,'1C TSsalarié5'!$N$38)</f>
        <v>0</v>
      </c>
      <c r="W82" s="214">
        <f>IF($C82='1C TSsalarié5'!$B$8,'1C TSsalarié5'!$N$39)</f>
        <v>0</v>
      </c>
      <c r="X82" s="214">
        <f>IF($C82='1C TSsalarié5'!$B$8,'1C TSsalarié5'!$N$40)</f>
        <v>0</v>
      </c>
      <c r="Y82" s="214">
        <f>IF($C82='1C TSsalarié5'!$B$8,'1C TSsalarié5'!$N$41)</f>
        <v>0</v>
      </c>
      <c r="Z82" s="214">
        <f>IF($C82='1C TSsalarié5'!$B$8,'1C TSsalarié5'!$N$42)</f>
        <v>0</v>
      </c>
      <c r="AA82" s="214">
        <f>IF($C82='1C TSsalarié5'!$B$8,'1C TSsalarié5'!$N$43)</f>
        <v>0</v>
      </c>
      <c r="AB82" s="214">
        <f>IF($C82='1C TSsalarié5'!$B$8,'1C TSsalarié5'!$N$44)</f>
        <v>0</v>
      </c>
      <c r="AC82" s="214">
        <f>IF($C82='1C TSsalarié5'!$B$8,'1C TSsalarié5'!$N$45)</f>
        <v>0</v>
      </c>
      <c r="AD82" s="214">
        <f>IF($C82='1C TSsalarié5'!$B$8,'1C TSsalarié5'!$N$46)</f>
        <v>0</v>
      </c>
      <c r="AE82" s="214">
        <f>IF($C82='1C TSsalarié5'!$B$8,'1C TSsalarié5'!$N$47)</f>
        <v>0</v>
      </c>
      <c r="AF82" s="214">
        <f>IF($C82='1C TSsalarié5'!$B$8,'1C TSsalarié5'!$N$48)</f>
        <v>0</v>
      </c>
      <c r="AG82" s="214">
        <f>IF($C82='1C TSsalarié5'!$B$8,'1C TSsalarié5'!$N$49)</f>
        <v>0</v>
      </c>
      <c r="AH82" s="214">
        <f>IF($C82='1C TSsalarié5'!$B$8,'1C TSsalarié5'!$N$50)</f>
        <v>0</v>
      </c>
      <c r="AI82" s="214">
        <f>IF($C82='1C TSsalarié5'!$B$8,'1C TSsalarié5'!$N$51)</f>
        <v>0</v>
      </c>
      <c r="AJ82" s="214">
        <f>IF($C82='1C TSsalarié5'!$B$8,'1C TSsalarié5'!$N$52)</f>
        <v>0</v>
      </c>
      <c r="AK82" s="214">
        <f>'1C TSsalarié5'!N$53</f>
        <v>0</v>
      </c>
      <c r="AL82" s="214">
        <f t="shared" si="21"/>
        <v>0</v>
      </c>
      <c r="AM82" s="591">
        <f t="shared" si="18"/>
        <v>0</v>
      </c>
      <c r="AN82" s="694">
        <f t="shared" si="19"/>
        <v>0</v>
      </c>
      <c r="AO82" s="302">
        <f t="shared" si="26"/>
        <v>0</v>
      </c>
      <c r="AP82" s="691">
        <f t="shared" si="27"/>
        <v>0</v>
      </c>
      <c r="AQ82" s="655">
        <f t="shared" si="22"/>
        <v>0</v>
      </c>
      <c r="AR82" s="570"/>
      <c r="AS82" s="215"/>
      <c r="AT82" s="28"/>
      <c r="AU82" s="619"/>
      <c r="AX82" s="823"/>
      <c r="AY82" s="823"/>
      <c r="AZ82" s="823"/>
      <c r="BA82" s="823"/>
      <c r="BB82" s="823"/>
    </row>
    <row r="83" spans="1:54" ht="15" hidden="1">
      <c r="A83" s="316"/>
      <c r="B83" s="317"/>
      <c r="C83" s="651" t="str">
        <f>IF('1C TSsalarié6'!C$11&lt;&gt;"",'1C TSsalarié6'!$B$8,"")</f>
        <v/>
      </c>
      <c r="D83" s="719" t="str">
        <f>IF(E83="","",DATEDIF('1C TSsalarié6'!$B$10,E83,"y"))</f>
        <v/>
      </c>
      <c r="E83" s="208" t="str">
        <f>IF(AND('1C TSsalarié6'!C$11&lt;&gt;"",C84='1C TSsalarié6'!$B$8),'1C TSsalarié6'!$C$16,"")</f>
        <v/>
      </c>
      <c r="F83" s="324"/>
      <c r="G83" s="325"/>
      <c r="H83" s="907"/>
      <c r="I83" s="908"/>
      <c r="J83" s="909"/>
      <c r="K83" s="729">
        <f t="shared" si="20"/>
        <v>0</v>
      </c>
      <c r="L83" s="657">
        <f>IF(AND($K$2="Pôle",C83='1C TSsalarié6'!$B$8),'1C TSsalarié6'!C$17+'1C TSsalarié6'!C$18+'1C TSsalarié6'!C$19+'1C TSsalarié6'!C$20+'1C TSsalarié6'!C$24,'1C TSsalarié6'!C$17+'1C TSsalarié6'!C$18+'1C TSsalarié6'!C$19+'1C TSsalarié6'!C$20+'1C TSsalarié6'!C$21+'1C TSsalarié6'!C$22+'1C TSsalarié6'!C$23+'1C TSsalarié6'!C$24)</f>
        <v>0</v>
      </c>
      <c r="M83" s="658">
        <f>IF(AND($K$2="Pôle",C83='1C TSsalarié6'!$B$8),'1C TSsalarié6'!C$21+'1C TSsalarié6'!C$22+'1C TSsalarié6'!C$23,0)</f>
        <v>0</v>
      </c>
      <c r="N83" s="310">
        <f>L83+M83</f>
        <v>0</v>
      </c>
      <c r="O83" s="299">
        <f>IF($C83='1C TSsalarié6'!$B$8,'1C TSsalarié6'!C$31)</f>
        <v>0</v>
      </c>
      <c r="P83" s="74">
        <f>IF($C83='1C TSsalarié6'!$B$8,'1C TSsalarié6'!$C$32)</f>
        <v>0</v>
      </c>
      <c r="Q83" s="74">
        <f>IF($C83='1C TSsalarié6'!$B$8,'1C TSsalarié6'!$C$33)</f>
        <v>0</v>
      </c>
      <c r="R83" s="74">
        <f>IF($C83='1C TSsalarié6'!$B$8,'1C TSsalarié6'!$C$34)</f>
        <v>0</v>
      </c>
      <c r="S83" s="74">
        <f>IF($C83='1C TSsalarié6'!$B$8,'1C TSsalarié6'!$C$35)</f>
        <v>0</v>
      </c>
      <c r="T83" s="74">
        <f>IF($C83='1C TSsalarié6'!$B$8,'1C TSsalarié6'!$C$36)</f>
        <v>0</v>
      </c>
      <c r="U83" s="74">
        <f>IF($C83='1C TSsalarié6'!$B$8,'1C TSsalarié6'!$C$37)</f>
        <v>0</v>
      </c>
      <c r="V83" s="74">
        <f>IF($C83='1C TSsalarié6'!$B$8,'1C TSsalarié6'!$C$38)</f>
        <v>0</v>
      </c>
      <c r="W83" s="74">
        <f>IF($C83='1C TSsalarié6'!$B$8,'1C TSsalarié6'!$C$39)</f>
        <v>0</v>
      </c>
      <c r="X83" s="74">
        <f>IF($C83='1C TSsalarié6'!$B$8,'1C TSsalarié6'!$C$40)</f>
        <v>0</v>
      </c>
      <c r="Y83" s="74">
        <f>IF($C83='1C TSsalarié6'!$B$8,'1C TSsalarié6'!$C$41)</f>
        <v>0</v>
      </c>
      <c r="Z83" s="74">
        <f>IF($C83='1C TSsalarié6'!$B$8,'1C TSsalarié6'!$C$42)</f>
        <v>0</v>
      </c>
      <c r="AA83" s="74">
        <f>IF($C83='1C TSsalarié6'!$B$8,'1C TSsalarié6'!$C$43)</f>
        <v>0</v>
      </c>
      <c r="AB83" s="74">
        <f>IF($C83='1C TSsalarié6'!$B$8,'1C TSsalarié6'!$C$44)</f>
        <v>0</v>
      </c>
      <c r="AC83" s="74">
        <f>IF($C83='1C TSsalarié6'!$B$8,'1C TSsalarié6'!$C$45)</f>
        <v>0</v>
      </c>
      <c r="AD83" s="74">
        <f>IF($C83='1C TSsalarié6'!$B$8,'1C TSsalarié6'!$C$46)</f>
        <v>0</v>
      </c>
      <c r="AE83" s="74">
        <f>IF($C83='1C TSsalarié6'!$B$8,'1C TSsalarié6'!$C$47)</f>
        <v>0</v>
      </c>
      <c r="AF83" s="74">
        <f>IF($C83='1C TSsalarié6'!$B$8,'1C TSsalarié6'!$C$48)</f>
        <v>0</v>
      </c>
      <c r="AG83" s="74">
        <f>IF($C83='1C TSsalarié6'!$B$8,'1C TSsalarié6'!$C$49)</f>
        <v>0</v>
      </c>
      <c r="AH83" s="74">
        <f>IF($C83='1C TSsalarié6'!$B$8,'1C TSsalarié6'!$C$50)</f>
        <v>0</v>
      </c>
      <c r="AI83" s="74">
        <f>IF($C83='1C TSsalarié6'!$B$8,'1C TSsalarié6'!$C$51)</f>
        <v>0</v>
      </c>
      <c r="AJ83" s="74">
        <f>IF($C83='1C TSsalarié6'!$B$8,'1C TSsalarié6'!$C$52)</f>
        <v>0</v>
      </c>
      <c r="AK83" s="74">
        <f>'1C TSsalarié6'!C$53</f>
        <v>0</v>
      </c>
      <c r="AL83" s="74">
        <f t="shared" ref="AL83:AL118" si="29">N83+AK83</f>
        <v>0</v>
      </c>
      <c r="AM83" s="303">
        <f t="shared" si="18"/>
        <v>0</v>
      </c>
      <c r="AN83" s="693">
        <f t="shared" si="19"/>
        <v>0</v>
      </c>
      <c r="AO83" s="659">
        <f>AM83+AN83</f>
        <v>0</v>
      </c>
      <c r="AP83" s="601">
        <f>IF(L83=0,0,AM83-AR83)</f>
        <v>0</v>
      </c>
      <c r="AQ83" s="610">
        <f t="shared" ref="AQ83:AQ118" si="30">IF(M83=0,0,AN83-AS83)</f>
        <v>0</v>
      </c>
      <c r="AR83" s="606"/>
      <c r="AS83" s="210"/>
      <c r="AT83" s="211"/>
      <c r="AU83" s="617"/>
    </row>
    <row r="84" spans="1:54" hidden="1">
      <c r="A84" s="312"/>
      <c r="B84" s="313"/>
      <c r="C84" s="22" t="str">
        <f>IF('1C TSsalarié6'!D$11&lt;&gt;"",'1C TSsalarié6'!$B$8,"")</f>
        <v/>
      </c>
      <c r="D84" s="714" t="str">
        <f>IF(E84="","",DATEDIF('1C TSsalarié6'!$B$10,E84,"y"))</f>
        <v/>
      </c>
      <c r="E84" s="95" t="str">
        <f>IF(AND('1C TSsalarié6'!D$11&lt;&gt;"",C84='1C TSsalarié6'!$B$8),'1C TSsalarié6'!$D$16,"")</f>
        <v/>
      </c>
      <c r="F84" s="320"/>
      <c r="G84" s="321"/>
      <c r="H84" s="901"/>
      <c r="I84" s="902"/>
      <c r="J84" s="903"/>
      <c r="K84" s="685">
        <f t="shared" si="20"/>
        <v>0</v>
      </c>
      <c r="L84" s="306">
        <f>IF(AND($K$2="Pôle",C84='1C TSsalarié6'!$B$8),'1C TSsalarié6'!D$17+'1C TSsalarié6'!D$18+'1C TSsalarié6'!D$19+'1C TSsalarié6'!D$20+'1C TSsalarié6'!D$24,'1C TSsalarié6'!D$17+'1C TSsalarié6'!D$18+'1C TSsalarié6'!D$19+'1C TSsalarié6'!D$20+'1C TSsalarié6'!D$21+'1C TSsalarié6'!D$22+'1C TSsalarié6'!D$23+'1C TSsalarié6'!D$24)</f>
        <v>0</v>
      </c>
      <c r="M84" s="306">
        <f>IF(AND($K$2="Pôle",C84='1C TSsalarié6'!$B$8),'1C TSsalarié6'!D$21+'1C TSsalarié6'!D$22+'1C TSsalarié6'!D$23,0)</f>
        <v>0</v>
      </c>
      <c r="N84" s="307">
        <f>L84+M84</f>
        <v>0</v>
      </c>
      <c r="O84" s="297">
        <f>IF($C84='1C TSsalarié6'!$B$8,'1C TSsalarié6'!D$31)</f>
        <v>0</v>
      </c>
      <c r="P84" s="73">
        <f>IF($C84='1C TSsalarié6'!$B$8,'1C TSsalarié6'!$D$32)</f>
        <v>0</v>
      </c>
      <c r="Q84" s="73">
        <f>IF($C84='1C TSsalarié6'!$B$8,'1C TSsalarié6'!$D$33)</f>
        <v>0</v>
      </c>
      <c r="R84" s="73">
        <f>IF($C84='1C TSsalarié6'!$B$8,'1C TSsalarié6'!$D$34)</f>
        <v>0</v>
      </c>
      <c r="S84" s="73">
        <f>IF($C84='1C TSsalarié6'!$B$8,'1C TSsalarié6'!$D$35)</f>
        <v>0</v>
      </c>
      <c r="T84" s="73">
        <f>IF($C84='1C TSsalarié6'!$B$8,'1C TSsalarié6'!$D$36)</f>
        <v>0</v>
      </c>
      <c r="U84" s="73">
        <f>IF($C84='1C TSsalarié6'!$B$8,'1C TSsalarié6'!$D$37)</f>
        <v>0</v>
      </c>
      <c r="V84" s="73">
        <f>IF($C84='1C TSsalarié6'!$B$8,'1C TSsalarié6'!$D$38)</f>
        <v>0</v>
      </c>
      <c r="W84" s="73">
        <f>IF($C84='1C TSsalarié6'!$B$8,'1C TSsalarié6'!$D$39)</f>
        <v>0</v>
      </c>
      <c r="X84" s="73">
        <f>IF($C84='1C TSsalarié6'!$B$8,'1C TSsalarié6'!$D$40)</f>
        <v>0</v>
      </c>
      <c r="Y84" s="73">
        <f>IF($C84='1C TSsalarié6'!$B$8,'1C TSsalarié6'!$D$41)</f>
        <v>0</v>
      </c>
      <c r="Z84" s="73">
        <f>IF($C84='1C TSsalarié6'!$B$8,'1C TSsalarié6'!$D$42)</f>
        <v>0</v>
      </c>
      <c r="AA84" s="73">
        <f>IF($C84='1C TSsalarié6'!$B$8,'1C TSsalarié6'!$D$43)</f>
        <v>0</v>
      </c>
      <c r="AB84" s="73">
        <f>IF($C84='1C TSsalarié6'!$B$8,'1C TSsalarié6'!$D$44)</f>
        <v>0</v>
      </c>
      <c r="AC84" s="73">
        <f>IF($C84='1C TSsalarié6'!$B$8,'1C TSsalarié6'!$D$45)</f>
        <v>0</v>
      </c>
      <c r="AD84" s="73">
        <f>IF($C84='1C TSsalarié6'!$B$8,'1C TSsalarié6'!$D$46)</f>
        <v>0</v>
      </c>
      <c r="AE84" s="73">
        <f>IF($C84='1C TSsalarié6'!$B$8,'1C TSsalarié6'!$D$47)</f>
        <v>0</v>
      </c>
      <c r="AF84" s="73">
        <f>IF($C84='1C TSsalarié6'!$B$8,'1C TSsalarié6'!$D$48)</f>
        <v>0</v>
      </c>
      <c r="AG84" s="73">
        <f>IF($C84='1C TSsalarié6'!$B$8,'1C TSsalarié6'!$D$49)</f>
        <v>0</v>
      </c>
      <c r="AH84" s="73">
        <f>IF($C84='1C TSsalarié6'!$B$8,'1C TSsalarié6'!$D$50)</f>
        <v>0</v>
      </c>
      <c r="AI84" s="73">
        <f>IF($C84='1C TSsalarié6'!$B$8,'1C TSsalarié6'!$D$51)</f>
        <v>0</v>
      </c>
      <c r="AJ84" s="73">
        <f>IF($C84='1C TSsalarié6'!$B$8,'1C TSsalarié6'!$D$52)</f>
        <v>0</v>
      </c>
      <c r="AK84" s="73">
        <f>'1C TSsalarié6'!D$53</f>
        <v>0</v>
      </c>
      <c r="AL84" s="73">
        <f t="shared" si="29"/>
        <v>0</v>
      </c>
      <c r="AM84" s="303">
        <f t="shared" si="18"/>
        <v>0</v>
      </c>
      <c r="AN84" s="592">
        <f t="shared" si="19"/>
        <v>0</v>
      </c>
      <c r="AO84" s="301">
        <f t="shared" ref="AO84:AO94" si="31">AM84+AN84</f>
        <v>0</v>
      </c>
      <c r="AP84" s="601">
        <f t="shared" si="27"/>
        <v>0</v>
      </c>
      <c r="AQ84" s="609">
        <f t="shared" si="30"/>
        <v>0</v>
      </c>
      <c r="AR84" s="605"/>
      <c r="AS84" s="104"/>
      <c r="AT84" s="27"/>
      <c r="AU84" s="618"/>
    </row>
    <row r="85" spans="1:54" hidden="1">
      <c r="A85" s="312"/>
      <c r="B85" s="313"/>
      <c r="C85" s="22" t="str">
        <f>IF('1C TSsalarié6'!E$11&lt;&gt;"",'1C TSsalarié6'!$B$8,"")</f>
        <v/>
      </c>
      <c r="D85" s="714" t="str">
        <f>IF(E85="","",DATEDIF('1C TSsalarié6'!$B$10,E85,"y"))</f>
        <v/>
      </c>
      <c r="E85" s="95" t="str">
        <f>IF(AND('1C TSsalarié6'!E$11&lt;&gt;"",C85='1C TSsalarié6'!$B$8),'1C TSsalarié6'!$E$16,"")</f>
        <v/>
      </c>
      <c r="F85" s="320"/>
      <c r="G85" s="321"/>
      <c r="H85" s="901"/>
      <c r="I85" s="902"/>
      <c r="J85" s="903"/>
      <c r="K85" s="685">
        <f t="shared" si="20"/>
        <v>0</v>
      </c>
      <c r="L85" s="306">
        <f>IF(AND($K$2="Pôle",C85='1C TSsalarié6'!$B$8),'1C TSsalarié6'!E$17+'1C TSsalarié6'!E$18+'1C TSsalarié6'!E$19+'1C TSsalarié6'!E$20+'1C TSsalarié6'!E$24,'1C TSsalarié6'!E$17+'1C TSsalarié6'!E$18+'1C TSsalarié6'!E$19+'1C TSsalarié6'!E$20+'1C TSsalarié6'!E$21+'1C TSsalarié6'!E$22+'1C TSsalarié6'!E$23+'1C TSsalarié6'!E$24)</f>
        <v>0</v>
      </c>
      <c r="M85" s="306">
        <f>IF(AND($K$2="Pôle",C85='1C TSsalarié6'!$B$8),'1C TSsalarié6'!E$21+'1C TSsalarié6'!E$22+'1C TSsalarié6'!E$23,0)</f>
        <v>0</v>
      </c>
      <c r="N85" s="307">
        <f t="shared" ref="N85:N94" si="32">L85+M85</f>
        <v>0</v>
      </c>
      <c r="O85" s="297">
        <f>IF($C85='1C TSsalarié6'!$B$8,'1C TSsalarié6'!E$31)</f>
        <v>0</v>
      </c>
      <c r="P85" s="73">
        <f>IF($C85='1C TSsalarié6'!$B$8,'1C TSsalarié6'!$E$32)</f>
        <v>0</v>
      </c>
      <c r="Q85" s="73">
        <f>IF($C85='1C TSsalarié6'!$B$8,'1C TSsalarié6'!$E$33)</f>
        <v>0</v>
      </c>
      <c r="R85" s="73">
        <f>IF($C85='1C TSsalarié6'!$B$8,'1C TSsalarié6'!$E$34)</f>
        <v>0</v>
      </c>
      <c r="S85" s="73">
        <f>IF($C85='1C TSsalarié6'!$B$8,'1C TSsalarié6'!$E$35)</f>
        <v>0</v>
      </c>
      <c r="T85" s="73">
        <f>IF($C85='1C TSsalarié6'!$B$8,'1C TSsalarié6'!$E$36)</f>
        <v>0</v>
      </c>
      <c r="U85" s="73">
        <f>IF($C85='1C TSsalarié6'!$B$8,'1C TSsalarié6'!$E$37)</f>
        <v>0</v>
      </c>
      <c r="V85" s="73">
        <f>IF($C85='1C TSsalarié6'!$B$8,'1C TSsalarié6'!$E$38)</f>
        <v>0</v>
      </c>
      <c r="W85" s="73">
        <f>IF($C85='1C TSsalarié6'!$B$8,'1C TSsalarié6'!$E$39)</f>
        <v>0</v>
      </c>
      <c r="X85" s="73">
        <f>IF($C85='1C TSsalarié6'!$B$8,'1C TSsalarié6'!$E$40)</f>
        <v>0</v>
      </c>
      <c r="Y85" s="73">
        <f>IF($C85='1C TSsalarié6'!$B$8,'1C TSsalarié6'!$E$41)</f>
        <v>0</v>
      </c>
      <c r="Z85" s="73">
        <f>IF($C85='1C TSsalarié6'!$B$8,'1C TSsalarié6'!$E$42)</f>
        <v>0</v>
      </c>
      <c r="AA85" s="73">
        <f>IF($C85='1C TSsalarié6'!$B$8,'1C TSsalarié6'!$E$43)</f>
        <v>0</v>
      </c>
      <c r="AB85" s="73">
        <f>IF($C85='1C TSsalarié6'!$B$8,'1C TSsalarié6'!$E$44)</f>
        <v>0</v>
      </c>
      <c r="AC85" s="73">
        <f>IF($C85='1C TSsalarié6'!$B$8,'1C TSsalarié6'!$E$45)</f>
        <v>0</v>
      </c>
      <c r="AD85" s="73">
        <f>IF($C85='1C TSsalarié6'!$B$8,'1C TSsalarié6'!$E$46)</f>
        <v>0</v>
      </c>
      <c r="AE85" s="73">
        <f>IF($C85='1C TSsalarié6'!$B$8,'1C TSsalarié6'!$E$47)</f>
        <v>0</v>
      </c>
      <c r="AF85" s="73">
        <f>IF($C85='1C TSsalarié6'!$B$8,'1C TSsalarié6'!$E$48)</f>
        <v>0</v>
      </c>
      <c r="AG85" s="73">
        <f>IF($C85='1C TSsalarié6'!$B$8,'1C TSsalarié6'!$E$49)</f>
        <v>0</v>
      </c>
      <c r="AH85" s="73">
        <f>IF($C85='1C TSsalarié6'!$B$8,'1C TSsalarié6'!$E$50)</f>
        <v>0</v>
      </c>
      <c r="AI85" s="73">
        <f>IF($C85='1C TSsalarié6'!$B$8,'1C TSsalarié6'!$E$51)</f>
        <v>0</v>
      </c>
      <c r="AJ85" s="73">
        <f>IF($C85='1C TSsalarié6'!$B$8,'1C TSsalarié6'!$E$52)</f>
        <v>0</v>
      </c>
      <c r="AK85" s="73">
        <f>'1C TSsalarié6'!E$53</f>
        <v>0</v>
      </c>
      <c r="AL85" s="73">
        <f t="shared" si="29"/>
        <v>0</v>
      </c>
      <c r="AM85" s="303">
        <f t="shared" si="18"/>
        <v>0</v>
      </c>
      <c r="AN85" s="592">
        <f t="shared" si="19"/>
        <v>0</v>
      </c>
      <c r="AO85" s="301">
        <f t="shared" si="31"/>
        <v>0</v>
      </c>
      <c r="AP85" s="601">
        <f t="shared" si="27"/>
        <v>0</v>
      </c>
      <c r="AQ85" s="609">
        <f t="shared" si="30"/>
        <v>0</v>
      </c>
      <c r="AR85" s="605"/>
      <c r="AS85" s="104"/>
      <c r="AT85" s="27"/>
      <c r="AU85" s="618"/>
    </row>
    <row r="86" spans="1:54" hidden="1">
      <c r="A86" s="312"/>
      <c r="B86" s="313"/>
      <c r="C86" s="22" t="str">
        <f>IF('1C TSsalarié6'!F$11&lt;&gt;"",'1C TSsalarié6'!$B$8,"")</f>
        <v/>
      </c>
      <c r="D86" s="714" t="str">
        <f>IF(E86="","",DATEDIF('1C TSsalarié6'!$B$10,E86,"y"))</f>
        <v/>
      </c>
      <c r="E86" s="95" t="str">
        <f>IF(AND('1C TSsalarié6'!F$11&lt;&gt;"",C86='1C TSsalarié6'!$B$8),'1C TSsalarié6'!$F$16,"")</f>
        <v/>
      </c>
      <c r="F86" s="320"/>
      <c r="G86" s="321"/>
      <c r="H86" s="901"/>
      <c r="I86" s="902"/>
      <c r="J86" s="903"/>
      <c r="K86" s="685">
        <f t="shared" si="20"/>
        <v>0</v>
      </c>
      <c r="L86" s="306">
        <f>IF(AND($K$2="Pôle",C86='1C TSsalarié6'!$B$8),'1C TSsalarié6'!F$17+'1C TSsalarié6'!F$18+'1C TSsalarié6'!F$19+'1C TSsalarié6'!F$20+'1C TSsalarié6'!F$24,'1C TSsalarié6'!F$17+'1C TSsalarié6'!F$18+'1C TSsalarié6'!F$19+'1C TSsalarié6'!F$20+'1C TSsalarié6'!F$21+'1C TSsalarié6'!F$22+'1C TSsalarié6'!F$23+'1C TSsalarié6'!F$24)</f>
        <v>0</v>
      </c>
      <c r="M86" s="306">
        <f>IF(AND($K$2="Pôle",C86='1C TSsalarié6'!$B$8),'1C TSsalarié6'!F$21+'1C TSsalarié6'!F$22+'1C TSsalarié6'!F$23,0)</f>
        <v>0</v>
      </c>
      <c r="N86" s="307">
        <f t="shared" si="32"/>
        <v>0</v>
      </c>
      <c r="O86" s="297">
        <f>IF($C86='1C TSsalarié6'!$B$8,'1C TSsalarié6'!F$31)</f>
        <v>0</v>
      </c>
      <c r="P86" s="73">
        <f>IF($C86='1C TSsalarié6'!$B$8,'1C TSsalarié6'!$F$32)</f>
        <v>0</v>
      </c>
      <c r="Q86" s="73">
        <f>IF($C86='1C TSsalarié6'!$B$8,'1C TSsalarié6'!$F$33)</f>
        <v>0</v>
      </c>
      <c r="R86" s="73">
        <f>IF($C86='1C TSsalarié6'!$B$8,'1C TSsalarié6'!$F$34)</f>
        <v>0</v>
      </c>
      <c r="S86" s="73">
        <f>IF($C86='1C TSsalarié6'!$B$8,'1C TSsalarié6'!$F$35)</f>
        <v>0</v>
      </c>
      <c r="T86" s="73">
        <f>IF($C86='1C TSsalarié6'!$B$8,'1C TSsalarié6'!$F$36)</f>
        <v>0</v>
      </c>
      <c r="U86" s="73">
        <f>IF($C86='1C TSsalarié6'!$B$8,'1C TSsalarié6'!$F$37)</f>
        <v>0</v>
      </c>
      <c r="V86" s="73">
        <f>IF($C86='1C TSsalarié6'!$B$8,'1C TSsalarié6'!$F$38)</f>
        <v>0</v>
      </c>
      <c r="W86" s="73">
        <f>IF($C86='1C TSsalarié6'!$B$8,'1C TSsalarié6'!$F$39)</f>
        <v>0</v>
      </c>
      <c r="X86" s="73">
        <f>IF($C86='1C TSsalarié6'!$B$8,'1C TSsalarié6'!$F$40)</f>
        <v>0</v>
      </c>
      <c r="Y86" s="73">
        <f>IF($C86='1C TSsalarié6'!$B$8,'1C TSsalarié6'!$F$41)</f>
        <v>0</v>
      </c>
      <c r="Z86" s="73">
        <f>IF($C86='1C TSsalarié6'!$B$8,'1C TSsalarié6'!$F$42)</f>
        <v>0</v>
      </c>
      <c r="AA86" s="73">
        <f>IF($C86='1C TSsalarié6'!$B$8,'1C TSsalarié6'!$F$43)</f>
        <v>0</v>
      </c>
      <c r="AB86" s="73">
        <f>IF($C86='1C TSsalarié6'!$B$8,'1C TSsalarié6'!$F$44)</f>
        <v>0</v>
      </c>
      <c r="AC86" s="73">
        <f>IF($C86='1C TSsalarié6'!$B$8,'1C TSsalarié6'!$F$45)</f>
        <v>0</v>
      </c>
      <c r="AD86" s="73">
        <f>IF($C86='1C TSsalarié6'!$B$8,'1C TSsalarié6'!$F$46)</f>
        <v>0</v>
      </c>
      <c r="AE86" s="73">
        <f>IF($C86='1C TSsalarié6'!$B$8,'1C TSsalarié6'!$F$47)</f>
        <v>0</v>
      </c>
      <c r="AF86" s="73">
        <f>IF($C86='1C TSsalarié6'!$B$8,'1C TSsalarié6'!$F$48)</f>
        <v>0</v>
      </c>
      <c r="AG86" s="73">
        <f>IF($C86='1C TSsalarié6'!$B$8,'1C TSsalarié6'!$F$49)</f>
        <v>0</v>
      </c>
      <c r="AH86" s="73">
        <f>IF($C86='1C TSsalarié6'!$B$8,'1C TSsalarié6'!$F$50)</f>
        <v>0</v>
      </c>
      <c r="AI86" s="73">
        <f>IF($C86='1C TSsalarié6'!$B$8,'1C TSsalarié6'!$F$51)</f>
        <v>0</v>
      </c>
      <c r="AJ86" s="73">
        <f>IF($C86='1C TSsalarié6'!$B$8,'1C TSsalarié6'!$F$52)</f>
        <v>0</v>
      </c>
      <c r="AK86" s="73">
        <f>'1C TSsalarié6'!F$53</f>
        <v>0</v>
      </c>
      <c r="AL86" s="73">
        <f t="shared" si="29"/>
        <v>0</v>
      </c>
      <c r="AM86" s="303">
        <f t="shared" si="18"/>
        <v>0</v>
      </c>
      <c r="AN86" s="592">
        <f t="shared" si="19"/>
        <v>0</v>
      </c>
      <c r="AO86" s="301">
        <f t="shared" si="31"/>
        <v>0</v>
      </c>
      <c r="AP86" s="601">
        <f t="shared" si="27"/>
        <v>0</v>
      </c>
      <c r="AQ86" s="609">
        <f t="shared" si="30"/>
        <v>0</v>
      </c>
      <c r="AR86" s="605"/>
      <c r="AS86" s="104"/>
      <c r="AT86" s="27"/>
      <c r="AU86" s="618"/>
    </row>
    <row r="87" spans="1:54" hidden="1">
      <c r="A87" s="312"/>
      <c r="B87" s="313"/>
      <c r="C87" s="22" t="str">
        <f>IF('1C TSsalarié6'!G$11&lt;&gt;"",'1C TSsalarié6'!$B$8,"")</f>
        <v/>
      </c>
      <c r="D87" s="714" t="str">
        <f>IF(E87="","",DATEDIF('1C TSsalarié6'!$B$10,E87,"y"))</f>
        <v/>
      </c>
      <c r="E87" s="95" t="str">
        <f>IF(AND('1C TSsalarié6'!G$11&lt;&gt;"",C87='1C TSsalarié6'!$B$8),'1C TSsalarié6'!$G$16,"")</f>
        <v/>
      </c>
      <c r="F87" s="320"/>
      <c r="G87" s="321"/>
      <c r="H87" s="901"/>
      <c r="I87" s="902"/>
      <c r="J87" s="903"/>
      <c r="K87" s="685">
        <f t="shared" si="20"/>
        <v>0</v>
      </c>
      <c r="L87" s="306">
        <f>IF(AND($K$2="Pôle",C87='1C TSsalarié6'!$B$8),'1C TSsalarié6'!G$17+'1C TSsalarié6'!G$18+'1C TSsalarié6'!G$19+'1C TSsalarié6'!G$20+'1C TSsalarié6'!G$24,'1C TSsalarié6'!G$17+'1C TSsalarié6'!G$18+'1C TSsalarié6'!G$19+'1C TSsalarié6'!G$20+'1C TSsalarié6'!G$21+'1C TSsalarié6'!G$22+'1C TSsalarié6'!G$23+'1C TSsalarié6'!G$24)</f>
        <v>0</v>
      </c>
      <c r="M87" s="306">
        <f>IF(AND($K$2="Pôle",C87='1C TSsalarié6'!$B$8),'1C TSsalarié6'!G$21+'1C TSsalarié6'!G$22+'1C TSsalarié6'!G$23,0)</f>
        <v>0</v>
      </c>
      <c r="N87" s="307">
        <f t="shared" si="32"/>
        <v>0</v>
      </c>
      <c r="O87" s="297">
        <f>IF($C87='1C TSsalarié6'!$B$8,'1C TSsalarié6'!G$31)</f>
        <v>0</v>
      </c>
      <c r="P87" s="73">
        <f>IF($C87='1C TSsalarié6'!$B$8,'1C TSsalarié6'!$G$32)</f>
        <v>0</v>
      </c>
      <c r="Q87" s="73">
        <f>IF($C87='1C TSsalarié6'!$B$8,'1C TSsalarié6'!$G$33)</f>
        <v>0</v>
      </c>
      <c r="R87" s="73">
        <f>IF($C87='1C TSsalarié6'!$B$8,'1C TSsalarié6'!$G$34)</f>
        <v>0</v>
      </c>
      <c r="S87" s="73">
        <f>IF($C87='1C TSsalarié6'!$B$8,'1C TSsalarié6'!$G$35)</f>
        <v>0</v>
      </c>
      <c r="T87" s="73">
        <f>IF($C87='1C TSsalarié6'!$B$8,'1C TSsalarié6'!$G$36)</f>
        <v>0</v>
      </c>
      <c r="U87" s="73">
        <f>IF($C87='1C TSsalarié6'!$B$8,'1C TSsalarié6'!$G$37)</f>
        <v>0</v>
      </c>
      <c r="V87" s="73">
        <f>IF($C87='1C TSsalarié6'!$B$8,'1C TSsalarié6'!$G$38)</f>
        <v>0</v>
      </c>
      <c r="W87" s="73">
        <f>IF($C87='1C TSsalarié6'!$B$8,'1C TSsalarié6'!$G$39)</f>
        <v>0</v>
      </c>
      <c r="X87" s="73">
        <f>IF($C87='1C TSsalarié6'!$B$8,'1C TSsalarié6'!$G$40)</f>
        <v>0</v>
      </c>
      <c r="Y87" s="73">
        <f>IF($C87='1C TSsalarié6'!$B$8,'1C TSsalarié6'!$G$41)</f>
        <v>0</v>
      </c>
      <c r="Z87" s="73">
        <f>IF($C87='1C TSsalarié6'!$B$8,'1C TSsalarié6'!$G$42)</f>
        <v>0</v>
      </c>
      <c r="AA87" s="73">
        <f>IF($C87='1C TSsalarié6'!$B$8,'1C TSsalarié6'!$G$43)</f>
        <v>0</v>
      </c>
      <c r="AB87" s="73">
        <f>IF($C87='1C TSsalarié6'!$B$8,'1C TSsalarié6'!$G$44)</f>
        <v>0</v>
      </c>
      <c r="AC87" s="73">
        <f>IF($C87='1C TSsalarié6'!$B$8,'1C TSsalarié6'!$G$45)</f>
        <v>0</v>
      </c>
      <c r="AD87" s="73">
        <f>IF($C87='1C TSsalarié6'!$B$8,'1C TSsalarié6'!$G$46)</f>
        <v>0</v>
      </c>
      <c r="AE87" s="73">
        <f>IF($C87='1C TSsalarié6'!$B$8,'1C TSsalarié6'!$G$47)</f>
        <v>0</v>
      </c>
      <c r="AF87" s="73">
        <f>IF($C87='1C TSsalarié6'!$B$8,'1C TSsalarié6'!$G$48)</f>
        <v>0</v>
      </c>
      <c r="AG87" s="73">
        <f>IF($C87='1C TSsalarié6'!$B$8,'1C TSsalarié6'!$G$49)</f>
        <v>0</v>
      </c>
      <c r="AH87" s="73">
        <f>IF($C87='1C TSsalarié6'!$B$8,'1C TSsalarié6'!$G$50)</f>
        <v>0</v>
      </c>
      <c r="AI87" s="73">
        <f>IF($C87='1C TSsalarié6'!$B$8,'1C TSsalarié6'!$G$51)</f>
        <v>0</v>
      </c>
      <c r="AJ87" s="73">
        <f>IF($C87='1C TSsalarié6'!$B$8,'1C TSsalarié6'!$G$52)</f>
        <v>0</v>
      </c>
      <c r="AK87" s="73">
        <f>'1C TSsalarié6'!G$53</f>
        <v>0</v>
      </c>
      <c r="AL87" s="73">
        <f t="shared" si="29"/>
        <v>0</v>
      </c>
      <c r="AM87" s="303">
        <f t="shared" ref="AM87:AM118" si="33">IF(L87=0,0,($F87-$G87)*$K87*L87)</f>
        <v>0</v>
      </c>
      <c r="AN87" s="592">
        <f t="shared" ref="AN87:AN118" si="34">IF(M87=0,0,($F87-$G87)*$K87*M87*50%)</f>
        <v>0</v>
      </c>
      <c r="AO87" s="301">
        <f t="shared" si="31"/>
        <v>0</v>
      </c>
      <c r="AP87" s="601">
        <f t="shared" si="27"/>
        <v>0</v>
      </c>
      <c r="AQ87" s="609">
        <f t="shared" si="30"/>
        <v>0</v>
      </c>
      <c r="AR87" s="605"/>
      <c r="AS87" s="104"/>
      <c r="AT87" s="27"/>
      <c r="AU87" s="618"/>
    </row>
    <row r="88" spans="1:54" hidden="1">
      <c r="A88" s="312"/>
      <c r="B88" s="313"/>
      <c r="C88" s="22" t="str">
        <f>IF('1C TSsalarié6'!H$11&lt;&gt;"",'1C TSsalarié6'!$B$8,"")</f>
        <v/>
      </c>
      <c r="D88" s="714" t="str">
        <f>IF(E88="","",DATEDIF('1C TSsalarié6'!$B$10,E88,"y"))</f>
        <v/>
      </c>
      <c r="E88" s="95" t="str">
        <f>IF(AND('1C TSsalarié6'!H$11&lt;&gt;"",C88='1C TSsalarié6'!$B$8),'1C TSsalarié6'!$H$16,"")</f>
        <v/>
      </c>
      <c r="F88" s="320"/>
      <c r="G88" s="321"/>
      <c r="H88" s="901"/>
      <c r="I88" s="902"/>
      <c r="J88" s="903"/>
      <c r="K88" s="685">
        <f t="shared" ref="K88:K119" si="35">IF(F88&lt;&gt;0,$K$23,0)</f>
        <v>0</v>
      </c>
      <c r="L88" s="306">
        <f>IF(AND($K$2="Pôle",C88='1C TSsalarié6'!$B$8),'1C TSsalarié6'!H$17+'1C TSsalarié6'!H$18+'1C TSsalarié6'!H$19+'1C TSsalarié6'!H$20+'1C TSsalarié6'!H$24,'1C TSsalarié6'!H$17+'1C TSsalarié6'!H$18+'1C TSsalarié6'!H$19+'1C TSsalarié6'!H$20+'1C TSsalarié6'!H$21+'1C TSsalarié6'!H$22+'1C TSsalarié6'!H$23+'1C TSsalarié6'!H$24)</f>
        <v>0</v>
      </c>
      <c r="M88" s="306">
        <f>IF(AND($K$2="Pôle",C88='1C TSsalarié6'!$B$8),'1C TSsalarié6'!H$21+'1C TSsalarié6'!H$22+'1C TSsalarié6'!H$23,0)</f>
        <v>0</v>
      </c>
      <c r="N88" s="307">
        <f t="shared" si="32"/>
        <v>0</v>
      </c>
      <c r="O88" s="297">
        <f>IF($C88='1C TSsalarié6'!$B$8,'1C TSsalarié6'!H$31)</f>
        <v>0</v>
      </c>
      <c r="P88" s="73">
        <f>IF($C88='1C TSsalarié6'!$B$8,'1C TSsalarié6'!$H$32)</f>
        <v>0</v>
      </c>
      <c r="Q88" s="73">
        <f>IF($C88='1C TSsalarié6'!$B$8,'1C TSsalarié6'!$H$33)</f>
        <v>0</v>
      </c>
      <c r="R88" s="73">
        <f>IF($C88='1C TSsalarié6'!$B$8,'1C TSsalarié6'!$H$34)</f>
        <v>0</v>
      </c>
      <c r="S88" s="73">
        <f>IF($C88='1C TSsalarié6'!$B$8,'1C TSsalarié6'!$H$35)</f>
        <v>0</v>
      </c>
      <c r="T88" s="73">
        <f>IF($C88='1C TSsalarié6'!$B$8,'1C TSsalarié6'!$H$36)</f>
        <v>0</v>
      </c>
      <c r="U88" s="73">
        <f>IF($C88='1C TSsalarié6'!$B$8,'1C TSsalarié6'!$H$37)</f>
        <v>0</v>
      </c>
      <c r="V88" s="73">
        <f>IF($C88='1C TSsalarié6'!$B$8,'1C TSsalarié6'!$H$38)</f>
        <v>0</v>
      </c>
      <c r="W88" s="73">
        <f>IF($C88='1C TSsalarié6'!$B$8,'1C TSsalarié6'!$H$39)</f>
        <v>0</v>
      </c>
      <c r="X88" s="73">
        <f>IF($C88='1C TSsalarié6'!$B$8,'1C TSsalarié6'!$H$40)</f>
        <v>0</v>
      </c>
      <c r="Y88" s="73">
        <f>IF($C88='1C TSsalarié6'!$B$8,'1C TSsalarié6'!$H$41)</f>
        <v>0</v>
      </c>
      <c r="Z88" s="73">
        <f>IF($C88='1C TSsalarié6'!$B$8,'1C TSsalarié6'!$H$42)</f>
        <v>0</v>
      </c>
      <c r="AA88" s="73">
        <f>IF($C88='1C TSsalarié6'!$B$8,'1C TSsalarié6'!$H$43)</f>
        <v>0</v>
      </c>
      <c r="AB88" s="73">
        <f>IF($C88='1C TSsalarié6'!$B$8,'1C TSsalarié6'!$H$44)</f>
        <v>0</v>
      </c>
      <c r="AC88" s="73">
        <f>IF($C88='1C TSsalarié6'!$B$8,'1C TSsalarié6'!$H$45)</f>
        <v>0</v>
      </c>
      <c r="AD88" s="73">
        <f>IF($C88='1C TSsalarié6'!$B$8,'1C TSsalarié6'!$H$46)</f>
        <v>0</v>
      </c>
      <c r="AE88" s="73">
        <f>IF($C88='1C TSsalarié6'!$B$8,'1C TSsalarié6'!$H$47)</f>
        <v>0</v>
      </c>
      <c r="AF88" s="73">
        <f>IF($C88='1C TSsalarié6'!$B$8,'1C TSsalarié6'!$H$48)</f>
        <v>0</v>
      </c>
      <c r="AG88" s="73">
        <f>IF($C88='1C TSsalarié6'!$B$8,'1C TSsalarié6'!$H$49)</f>
        <v>0</v>
      </c>
      <c r="AH88" s="73">
        <f>IF($C88='1C TSsalarié6'!$B$8,'1C TSsalarié6'!$H$50)</f>
        <v>0</v>
      </c>
      <c r="AI88" s="73">
        <f>IF($C88='1C TSsalarié6'!$B$8,'1C TSsalarié6'!$H$51)</f>
        <v>0</v>
      </c>
      <c r="AJ88" s="73">
        <f>IF($C88='1C TSsalarié6'!$B$8,'1C TSsalarié6'!$H$52)</f>
        <v>0</v>
      </c>
      <c r="AK88" s="73">
        <f>'1C TSsalarié6'!H$53</f>
        <v>0</v>
      </c>
      <c r="AL88" s="73">
        <f t="shared" si="29"/>
        <v>0</v>
      </c>
      <c r="AM88" s="303">
        <f t="shared" si="33"/>
        <v>0</v>
      </c>
      <c r="AN88" s="592">
        <f t="shared" si="34"/>
        <v>0</v>
      </c>
      <c r="AO88" s="301">
        <f t="shared" si="31"/>
        <v>0</v>
      </c>
      <c r="AP88" s="601">
        <f t="shared" si="27"/>
        <v>0</v>
      </c>
      <c r="AQ88" s="609">
        <f t="shared" si="30"/>
        <v>0</v>
      </c>
      <c r="AR88" s="605"/>
      <c r="AS88" s="104"/>
      <c r="AT88" s="27"/>
      <c r="AU88" s="618"/>
    </row>
    <row r="89" spans="1:54" hidden="1">
      <c r="A89" s="312"/>
      <c r="B89" s="313"/>
      <c r="C89" s="22" t="str">
        <f>IF('1C TSsalarié6'!I$11&lt;&gt;"",'1C TSsalarié6'!$B$8,"")</f>
        <v/>
      </c>
      <c r="D89" s="714" t="str">
        <f>IF(E89="","",DATEDIF('1C TSsalarié6'!$B$10,E89,"y"))</f>
        <v/>
      </c>
      <c r="E89" s="95" t="str">
        <f>IF(AND('1C TSsalarié6'!I$11&lt;&gt;"",C89='1C TSsalarié6'!$B$8),'1C TSsalarié6'!$I$16,"")</f>
        <v/>
      </c>
      <c r="F89" s="320"/>
      <c r="G89" s="321"/>
      <c r="H89" s="901"/>
      <c r="I89" s="902"/>
      <c r="J89" s="903"/>
      <c r="K89" s="685">
        <f t="shared" si="35"/>
        <v>0</v>
      </c>
      <c r="L89" s="306">
        <f>IF(AND($K$2="Pôle",C89='1C TSsalarié6'!$B$8),'1C TSsalarié6'!I$17+'1C TSsalarié6'!I$18+'1C TSsalarié6'!I$19+'1C TSsalarié6'!I$20+'1C TSsalarié6'!I$24,'1C TSsalarié6'!I$17+'1C TSsalarié6'!I$18+'1C TSsalarié6'!I$19+'1C TSsalarié6'!I$20+'1C TSsalarié6'!I$21+'1C TSsalarié6'!I$22+'1C TSsalarié6'!I$23+'1C TSsalarié6'!I$24)</f>
        <v>0</v>
      </c>
      <c r="M89" s="306">
        <f>IF(AND($K$2="Pôle",C89='1C TSsalarié6'!$B$8),'1C TSsalarié6'!I$21+'1C TSsalarié6'!I$22+'1C TSsalarié6'!I$23,0)</f>
        <v>0</v>
      </c>
      <c r="N89" s="307">
        <f t="shared" si="32"/>
        <v>0</v>
      </c>
      <c r="O89" s="297">
        <f>IF($C89='1C TSsalarié6'!$B$8,'1C TSsalarié6'!I$31)</f>
        <v>0</v>
      </c>
      <c r="P89" s="73">
        <f>IF($C89='1C TSsalarié6'!$B$8,'1C TSsalarié6'!$I$32)</f>
        <v>0</v>
      </c>
      <c r="Q89" s="73">
        <f>IF($C89='1C TSsalarié6'!$B$8,'1C TSsalarié6'!$I$33)</f>
        <v>0</v>
      </c>
      <c r="R89" s="73">
        <f>IF($C89='1C TSsalarié6'!$B$8,'1C TSsalarié6'!$I$34)</f>
        <v>0</v>
      </c>
      <c r="S89" s="73">
        <f>IF($C89='1C TSsalarié6'!$B$8,'1C TSsalarié6'!$I$35)</f>
        <v>0</v>
      </c>
      <c r="T89" s="73">
        <f>IF($C89='1C TSsalarié6'!$B$8,'1C TSsalarié6'!$I$36)</f>
        <v>0</v>
      </c>
      <c r="U89" s="73">
        <f>IF($C89='1C TSsalarié6'!$B$8,'1C TSsalarié6'!$I$37)</f>
        <v>0</v>
      </c>
      <c r="V89" s="73">
        <f>IF($C89='1C TSsalarié6'!$B$8,'1C TSsalarié6'!$I$38)</f>
        <v>0</v>
      </c>
      <c r="W89" s="73">
        <f>IF($C89='1C TSsalarié6'!$B$8,'1C TSsalarié6'!$I$39)</f>
        <v>0</v>
      </c>
      <c r="X89" s="73">
        <f>IF($C89='1C TSsalarié6'!$B$8,'1C TSsalarié6'!$I$40)</f>
        <v>0</v>
      </c>
      <c r="Y89" s="73">
        <f>IF($C89='1C TSsalarié6'!$B$8,'1C TSsalarié6'!$I$41)</f>
        <v>0</v>
      </c>
      <c r="Z89" s="73">
        <f>IF($C89='1C TSsalarié6'!$B$8,'1C TSsalarié6'!$I$42)</f>
        <v>0</v>
      </c>
      <c r="AA89" s="73">
        <f>IF($C89='1C TSsalarié6'!$B$8,'1C TSsalarié6'!$I$43)</f>
        <v>0</v>
      </c>
      <c r="AB89" s="73">
        <f>IF($C89='1C TSsalarié6'!$B$8,'1C TSsalarié6'!$I$44)</f>
        <v>0</v>
      </c>
      <c r="AC89" s="73">
        <f>IF($C89='1C TSsalarié6'!$B$8,'1C TSsalarié6'!$I$45)</f>
        <v>0</v>
      </c>
      <c r="AD89" s="73">
        <f>IF($C89='1C TSsalarié6'!$B$8,'1C TSsalarié6'!$I$46)</f>
        <v>0</v>
      </c>
      <c r="AE89" s="73">
        <f>IF($C89='1C TSsalarié6'!$B$8,'1C TSsalarié6'!$I$47)</f>
        <v>0</v>
      </c>
      <c r="AF89" s="73">
        <f>IF($C89='1C TSsalarié6'!$B$8,'1C TSsalarié6'!$I$48)</f>
        <v>0</v>
      </c>
      <c r="AG89" s="73">
        <f>IF($C89='1C TSsalarié6'!$B$8,'1C TSsalarié6'!$I$49)</f>
        <v>0</v>
      </c>
      <c r="AH89" s="73">
        <f>IF($C89='1C TSsalarié6'!$B$8,'1C TSsalarié6'!$I$50)</f>
        <v>0</v>
      </c>
      <c r="AI89" s="73">
        <f>IF($C89='1C TSsalarié6'!$B$8,'1C TSsalarié6'!$I$51)</f>
        <v>0</v>
      </c>
      <c r="AJ89" s="73">
        <f>IF($C89='1C TSsalarié6'!$B$8,'1C TSsalarié6'!$I$52)</f>
        <v>0</v>
      </c>
      <c r="AK89" s="73">
        <f>'1C TSsalarié6'!I$53</f>
        <v>0</v>
      </c>
      <c r="AL89" s="73">
        <f t="shared" si="29"/>
        <v>0</v>
      </c>
      <c r="AM89" s="303">
        <f t="shared" si="33"/>
        <v>0</v>
      </c>
      <c r="AN89" s="592">
        <f t="shared" si="34"/>
        <v>0</v>
      </c>
      <c r="AO89" s="301">
        <f t="shared" si="31"/>
        <v>0</v>
      </c>
      <c r="AP89" s="601">
        <f t="shared" si="27"/>
        <v>0</v>
      </c>
      <c r="AQ89" s="609">
        <f t="shared" si="30"/>
        <v>0</v>
      </c>
      <c r="AR89" s="605"/>
      <c r="AS89" s="104"/>
      <c r="AT89" s="27"/>
      <c r="AU89" s="618"/>
    </row>
    <row r="90" spans="1:54" hidden="1">
      <c r="A90" s="312"/>
      <c r="B90" s="313"/>
      <c r="C90" s="22" t="str">
        <f>IF('1C TSsalarié6'!J$11&lt;&gt;"",'1C TSsalarié6'!$B$8,"")</f>
        <v/>
      </c>
      <c r="D90" s="714" t="str">
        <f>IF(E90="","",DATEDIF('1C TSsalarié6'!$B$10,E90,"y"))</f>
        <v/>
      </c>
      <c r="E90" s="95" t="str">
        <f>IF(AND('1C TSsalarié6'!J$11&lt;&gt;"",C90='1C TSsalarié6'!$B$8),'1C TSsalarié6'!$J$16,"")</f>
        <v/>
      </c>
      <c r="F90" s="320"/>
      <c r="G90" s="321"/>
      <c r="H90" s="901"/>
      <c r="I90" s="902"/>
      <c r="J90" s="903"/>
      <c r="K90" s="685">
        <f t="shared" si="35"/>
        <v>0</v>
      </c>
      <c r="L90" s="306">
        <f>IF(AND($K$2="Pôle",C90='1C TSsalarié6'!$B$8),'1C TSsalarié6'!J$17+'1C TSsalarié6'!J$18+'1C TSsalarié6'!J$19+'1C TSsalarié6'!J$20+'1C TSsalarié6'!J$24,'1C TSsalarié6'!J$17+'1C TSsalarié6'!J$18+'1C TSsalarié6'!J$19+'1C TSsalarié6'!J$20+'1C TSsalarié6'!J$21+'1C TSsalarié6'!J$22+'1C TSsalarié6'!J$23+'1C TSsalarié6'!J$24)</f>
        <v>0</v>
      </c>
      <c r="M90" s="306">
        <f>IF(AND($K$2="Pôle",C90='1C TSsalarié6'!$B$8),'1C TSsalarié6'!J$21+'1C TSsalarié6'!J$22+'1C TSsalarié6'!J$23,0)</f>
        <v>0</v>
      </c>
      <c r="N90" s="307">
        <f t="shared" si="32"/>
        <v>0</v>
      </c>
      <c r="O90" s="297">
        <f>IF($C90='1C TSsalarié6'!$B$8,'1C TSsalarié6'!J$31)</f>
        <v>0</v>
      </c>
      <c r="P90" s="73">
        <f>IF($C90='1C TSsalarié6'!$B$8,'1C TSsalarié6'!$J$32)</f>
        <v>0</v>
      </c>
      <c r="Q90" s="73">
        <f>IF($C90='1C TSsalarié6'!$B$8,'1C TSsalarié6'!$J$33)</f>
        <v>0</v>
      </c>
      <c r="R90" s="73">
        <f>IF($C90='1C TSsalarié6'!$B$8,'1C TSsalarié6'!$J$34)</f>
        <v>0</v>
      </c>
      <c r="S90" s="73">
        <f>IF($C90='1C TSsalarié6'!$B$8,'1C TSsalarié6'!$J$35)</f>
        <v>0</v>
      </c>
      <c r="T90" s="73">
        <f>IF($C90='1C TSsalarié6'!$B$8,'1C TSsalarié6'!$J$36)</f>
        <v>0</v>
      </c>
      <c r="U90" s="73">
        <f>IF($C90='1C TSsalarié6'!$B$8,'1C TSsalarié6'!$J$37)</f>
        <v>0</v>
      </c>
      <c r="V90" s="73">
        <f>IF($C90='1C TSsalarié6'!$B$8,'1C TSsalarié6'!$J$38)</f>
        <v>0</v>
      </c>
      <c r="W90" s="73">
        <f>IF($C90='1C TSsalarié6'!$B$8,'1C TSsalarié6'!$J$39)</f>
        <v>0</v>
      </c>
      <c r="X90" s="73">
        <f>IF($C90='1C TSsalarié6'!$B$8,'1C TSsalarié6'!$J$40)</f>
        <v>0</v>
      </c>
      <c r="Y90" s="73">
        <f>IF($C90='1C TSsalarié6'!$B$8,'1C TSsalarié6'!$J$41)</f>
        <v>0</v>
      </c>
      <c r="Z90" s="73">
        <f>IF($C90='1C TSsalarié6'!$B$8,'1C TSsalarié6'!$J$42)</f>
        <v>0</v>
      </c>
      <c r="AA90" s="73">
        <f>IF($C90='1C TSsalarié6'!$B$8,'1C TSsalarié6'!$J$43)</f>
        <v>0</v>
      </c>
      <c r="AB90" s="73">
        <f>IF($C90='1C TSsalarié6'!$B$8,'1C TSsalarié6'!$J$44)</f>
        <v>0</v>
      </c>
      <c r="AC90" s="73">
        <f>IF($C90='1C TSsalarié6'!$B$8,'1C TSsalarié6'!$J$45)</f>
        <v>0</v>
      </c>
      <c r="AD90" s="73">
        <f>IF($C90='1C TSsalarié6'!$B$8,'1C TSsalarié6'!$J$46)</f>
        <v>0</v>
      </c>
      <c r="AE90" s="73">
        <f>IF($C90='1C TSsalarié6'!$B$8,'1C TSsalarié6'!$J$47)</f>
        <v>0</v>
      </c>
      <c r="AF90" s="73">
        <f>IF($C90='1C TSsalarié6'!$B$8,'1C TSsalarié6'!$J$48)</f>
        <v>0</v>
      </c>
      <c r="AG90" s="73">
        <f>IF($C90='1C TSsalarié6'!$B$8,'1C TSsalarié6'!$J$49)</f>
        <v>0</v>
      </c>
      <c r="AH90" s="73">
        <f>IF($C90='1C TSsalarié6'!$B$8,'1C TSsalarié6'!$J$50)</f>
        <v>0</v>
      </c>
      <c r="AI90" s="73">
        <f>IF($C90='1C TSsalarié6'!$B$8,'1C TSsalarié6'!$J$51)</f>
        <v>0</v>
      </c>
      <c r="AJ90" s="73">
        <f>IF($C90='1C TSsalarié6'!$B$8,'1C TSsalarié6'!$J$52)</f>
        <v>0</v>
      </c>
      <c r="AK90" s="73">
        <f>'1C TSsalarié6'!J$53</f>
        <v>0</v>
      </c>
      <c r="AL90" s="73">
        <f t="shared" si="29"/>
        <v>0</v>
      </c>
      <c r="AM90" s="303">
        <f t="shared" si="33"/>
        <v>0</v>
      </c>
      <c r="AN90" s="592">
        <f t="shared" si="34"/>
        <v>0</v>
      </c>
      <c r="AO90" s="301">
        <f t="shared" si="31"/>
        <v>0</v>
      </c>
      <c r="AP90" s="601">
        <f t="shared" si="27"/>
        <v>0</v>
      </c>
      <c r="AQ90" s="609">
        <f t="shared" si="30"/>
        <v>0</v>
      </c>
      <c r="AR90" s="605"/>
      <c r="AS90" s="104"/>
      <c r="AT90" s="27"/>
      <c r="AU90" s="618"/>
    </row>
    <row r="91" spans="1:54" hidden="1">
      <c r="A91" s="312"/>
      <c r="B91" s="313"/>
      <c r="C91" s="22" t="str">
        <f>IF('1C TSsalarié6'!K$11&lt;&gt;"",'1C TSsalarié6'!$B$8,"")</f>
        <v/>
      </c>
      <c r="D91" s="714" t="str">
        <f>IF(E91="","",DATEDIF('1C TSsalarié6'!$B$10,E91,"y"))</f>
        <v/>
      </c>
      <c r="E91" s="95" t="str">
        <f>IF(AND('1C TSsalarié6'!K$11&lt;&gt;"",C91='1C TSsalarié6'!$B$8),'1C TSsalarié6'!$K$16,"")</f>
        <v/>
      </c>
      <c r="F91" s="320"/>
      <c r="G91" s="321"/>
      <c r="H91" s="901"/>
      <c r="I91" s="902"/>
      <c r="J91" s="903"/>
      <c r="K91" s="685">
        <f t="shared" si="35"/>
        <v>0</v>
      </c>
      <c r="L91" s="306">
        <f>IF(AND($K$2="Pôle",C91='1C TSsalarié6'!$B$8),'1C TSsalarié6'!K$17+'1C TSsalarié6'!K$18+'1C TSsalarié6'!K$19+'1C TSsalarié6'!K$20+'1C TSsalarié6'!K$24,'1C TSsalarié6'!K$17+'1C TSsalarié6'!K$18+'1C TSsalarié6'!K$19+'1C TSsalarié6'!K$20+'1C TSsalarié6'!K$21+'1C TSsalarié6'!K$22+'1C TSsalarié6'!K$23+'1C TSsalarié6'!K$24)</f>
        <v>0</v>
      </c>
      <c r="M91" s="306">
        <f>IF(AND($K$2="Pôle",C91='1C TSsalarié6'!$B$8),'1C TSsalarié6'!K$21+'1C TSsalarié6'!K$22+'1C TSsalarié6'!K$23,0)</f>
        <v>0</v>
      </c>
      <c r="N91" s="307">
        <f t="shared" si="32"/>
        <v>0</v>
      </c>
      <c r="O91" s="297">
        <f>IF($C91='1C TSsalarié6'!$B$8,'1C TSsalarié6'!K$31)</f>
        <v>0</v>
      </c>
      <c r="P91" s="73">
        <f>IF($C91='1C TSsalarié6'!$B$8,'1C TSsalarié6'!$K$32)</f>
        <v>0</v>
      </c>
      <c r="Q91" s="73">
        <f>IF($C91='1C TSsalarié6'!$B$8,'1C TSsalarié6'!$K$33)</f>
        <v>0</v>
      </c>
      <c r="R91" s="73">
        <f>IF($C91='1C TSsalarié6'!$B$8,'1C TSsalarié6'!$K$34)</f>
        <v>0</v>
      </c>
      <c r="S91" s="73">
        <f>IF($C91='1C TSsalarié6'!$B$8,'1C TSsalarié6'!$K$35)</f>
        <v>0</v>
      </c>
      <c r="T91" s="73">
        <f>IF($C91='1C TSsalarié6'!$B$8,'1C TSsalarié6'!$K$36)</f>
        <v>0</v>
      </c>
      <c r="U91" s="73">
        <f>IF($C91='1C TSsalarié6'!$B$8,'1C TSsalarié6'!$K$37)</f>
        <v>0</v>
      </c>
      <c r="V91" s="73">
        <f>IF($C91='1C TSsalarié6'!$B$8,'1C TSsalarié6'!$K$38)</f>
        <v>0</v>
      </c>
      <c r="W91" s="73">
        <f>IF($C91='1C TSsalarié6'!$B$8,'1C TSsalarié6'!$K$39)</f>
        <v>0</v>
      </c>
      <c r="X91" s="73">
        <f>IF($C91='1C TSsalarié6'!$B$8,'1C TSsalarié6'!$K$40)</f>
        <v>0</v>
      </c>
      <c r="Y91" s="73">
        <f>IF($C91='1C TSsalarié6'!$B$8,'1C TSsalarié6'!$K$41)</f>
        <v>0</v>
      </c>
      <c r="Z91" s="73">
        <f>IF($C91='1C TSsalarié6'!$B$8,'1C TSsalarié6'!$K$42)</f>
        <v>0</v>
      </c>
      <c r="AA91" s="73">
        <f>IF($C91='1C TSsalarié6'!$B$8,'1C TSsalarié6'!$K$43)</f>
        <v>0</v>
      </c>
      <c r="AB91" s="73">
        <f>IF($C91='1C TSsalarié6'!$B$8,'1C TSsalarié6'!$K$44)</f>
        <v>0</v>
      </c>
      <c r="AC91" s="73">
        <f>IF($C91='1C TSsalarié6'!$B$8,'1C TSsalarié6'!$K$45)</f>
        <v>0</v>
      </c>
      <c r="AD91" s="73">
        <f>IF($C91='1C TSsalarié6'!$B$8,'1C TSsalarié6'!$K$46)</f>
        <v>0</v>
      </c>
      <c r="AE91" s="73">
        <f>IF($C91='1C TSsalarié6'!$B$8,'1C TSsalarié6'!$K$47)</f>
        <v>0</v>
      </c>
      <c r="AF91" s="73">
        <f>IF($C91='1C TSsalarié6'!$B$8,'1C TSsalarié6'!$K$48)</f>
        <v>0</v>
      </c>
      <c r="AG91" s="73">
        <f>IF($C91='1C TSsalarié6'!$B$8,'1C TSsalarié6'!$K$49)</f>
        <v>0</v>
      </c>
      <c r="AH91" s="73">
        <f>IF($C91='1C TSsalarié6'!$B$8,'1C TSsalarié6'!$K$50)</f>
        <v>0</v>
      </c>
      <c r="AI91" s="73">
        <f>IF($C91='1C TSsalarié6'!$B$8,'1C TSsalarié6'!$K$51)</f>
        <v>0</v>
      </c>
      <c r="AJ91" s="73">
        <f>IF($C91='1C TSsalarié6'!$B$8,'1C TSsalarié6'!$K$52)</f>
        <v>0</v>
      </c>
      <c r="AK91" s="73">
        <f>'1C TSsalarié6'!K$53</f>
        <v>0</v>
      </c>
      <c r="AL91" s="73">
        <f t="shared" si="29"/>
        <v>0</v>
      </c>
      <c r="AM91" s="303">
        <f t="shared" si="33"/>
        <v>0</v>
      </c>
      <c r="AN91" s="592">
        <f t="shared" si="34"/>
        <v>0</v>
      </c>
      <c r="AO91" s="301">
        <f t="shared" si="31"/>
        <v>0</v>
      </c>
      <c r="AP91" s="601">
        <f t="shared" si="27"/>
        <v>0</v>
      </c>
      <c r="AQ91" s="609">
        <f t="shared" si="30"/>
        <v>0</v>
      </c>
      <c r="AR91" s="605"/>
      <c r="AS91" s="104"/>
      <c r="AT91" s="27"/>
      <c r="AU91" s="618"/>
    </row>
    <row r="92" spans="1:54" hidden="1">
      <c r="A92" s="312"/>
      <c r="B92" s="313"/>
      <c r="C92" s="22" t="str">
        <f>IF('1C TSsalarié6'!L$11&lt;&gt;"",'1C TSsalarié6'!$B$8,"")</f>
        <v/>
      </c>
      <c r="D92" s="714" t="str">
        <f>IF(E92="","",DATEDIF('1C TSsalarié6'!$B$10,E92,"y"))</f>
        <v/>
      </c>
      <c r="E92" s="95" t="str">
        <f>IF(AND('1C TSsalarié6'!L$11&lt;&gt;"",C92='1C TSsalarié6'!$B$8),'1C TSsalarié6'!$L$16,"")</f>
        <v/>
      </c>
      <c r="F92" s="320"/>
      <c r="G92" s="321"/>
      <c r="H92" s="901"/>
      <c r="I92" s="902"/>
      <c r="J92" s="903"/>
      <c r="K92" s="685">
        <f t="shared" si="35"/>
        <v>0</v>
      </c>
      <c r="L92" s="306">
        <f>IF(AND($K$2="Pôle",C92='1C TSsalarié6'!$B$8),'1C TSsalarié6'!L$17+'1C TSsalarié6'!L$18+'1C TSsalarié6'!L$19+'1C TSsalarié6'!L$20+'1C TSsalarié6'!L$24,'1C TSsalarié6'!L$17+'1C TSsalarié6'!L$18+'1C TSsalarié6'!L$19+'1C TSsalarié6'!L$20+'1C TSsalarié6'!L$21+'1C TSsalarié6'!L$22+'1C TSsalarié6'!L$23+'1C TSsalarié6'!L$24)</f>
        <v>0</v>
      </c>
      <c r="M92" s="306">
        <f>IF(AND($K$2="Pôle",C92='1C TSsalarié6'!$B$8),'1C TSsalarié6'!L$21+'1C TSsalarié6'!L$22+'1C TSsalarié6'!L$23,0)</f>
        <v>0</v>
      </c>
      <c r="N92" s="307">
        <f t="shared" si="32"/>
        <v>0</v>
      </c>
      <c r="O92" s="297">
        <f>IF($C92='1C TSsalarié6'!$B$8,'1C TSsalarié6'!L$31)</f>
        <v>0</v>
      </c>
      <c r="P92" s="73">
        <f>IF($C92='1C TSsalarié6'!$B$8,'1C TSsalarié6'!$L$32)</f>
        <v>0</v>
      </c>
      <c r="Q92" s="73">
        <f>IF($C92='1C TSsalarié6'!$B$8,'1C TSsalarié6'!$L$33)</f>
        <v>0</v>
      </c>
      <c r="R92" s="73">
        <f>IF($C92='1C TSsalarié6'!$B$8,'1C TSsalarié6'!$L$34)</f>
        <v>0</v>
      </c>
      <c r="S92" s="73">
        <f>IF($C92='1C TSsalarié6'!$B$8,'1C TSsalarié6'!$L$35)</f>
        <v>0</v>
      </c>
      <c r="T92" s="73">
        <f>IF($C92='1C TSsalarié6'!$B$8,'1C TSsalarié6'!$L$36)</f>
        <v>0</v>
      </c>
      <c r="U92" s="73">
        <f>IF($C92='1C TSsalarié6'!$B$8,'1C TSsalarié6'!$L$37)</f>
        <v>0</v>
      </c>
      <c r="V92" s="73">
        <f>IF($C92='1C TSsalarié6'!$B$8,'1C TSsalarié6'!$L$38)</f>
        <v>0</v>
      </c>
      <c r="W92" s="73">
        <f>IF($C92='1C TSsalarié6'!$B$8,'1C TSsalarié6'!$L$39)</f>
        <v>0</v>
      </c>
      <c r="X92" s="73">
        <f>IF($C92='1C TSsalarié6'!$B$8,'1C TSsalarié6'!$L$40)</f>
        <v>0</v>
      </c>
      <c r="Y92" s="73">
        <f>IF($C92='1C TSsalarié6'!$B$8,'1C TSsalarié6'!$L$41)</f>
        <v>0</v>
      </c>
      <c r="Z92" s="73">
        <f>IF($C92='1C TSsalarié6'!$B$8,'1C TSsalarié6'!$L$42)</f>
        <v>0</v>
      </c>
      <c r="AA92" s="73">
        <f>IF($C92='1C TSsalarié6'!$B$8,'1C TSsalarié6'!$L$43)</f>
        <v>0</v>
      </c>
      <c r="AB92" s="73">
        <f>IF($C92='1C TSsalarié6'!$B$8,'1C TSsalarié6'!$L$44)</f>
        <v>0</v>
      </c>
      <c r="AC92" s="73">
        <f>IF($C92='1C TSsalarié6'!$B$8,'1C TSsalarié6'!$L$45)</f>
        <v>0</v>
      </c>
      <c r="AD92" s="73">
        <f>IF($C92='1C TSsalarié6'!$B$8,'1C TSsalarié6'!$L$46)</f>
        <v>0</v>
      </c>
      <c r="AE92" s="73">
        <f>IF($C92='1C TSsalarié6'!$B$8,'1C TSsalarié6'!$L$47)</f>
        <v>0</v>
      </c>
      <c r="AF92" s="73">
        <f>IF($C92='1C TSsalarié6'!$B$8,'1C TSsalarié6'!$L$48)</f>
        <v>0</v>
      </c>
      <c r="AG92" s="73">
        <f>IF($C92='1C TSsalarié6'!$B$8,'1C TSsalarié6'!$L$49)</f>
        <v>0</v>
      </c>
      <c r="AH92" s="73">
        <f>IF($C92='1C TSsalarié6'!$B$8,'1C TSsalarié6'!$L$50)</f>
        <v>0</v>
      </c>
      <c r="AI92" s="73">
        <f>IF($C92='1C TSsalarié6'!$B$8,'1C TSsalarié6'!$L$51)</f>
        <v>0</v>
      </c>
      <c r="AJ92" s="73">
        <f>IF($C92='1C TSsalarié6'!$B$8,'1C TSsalarié6'!$L$52)</f>
        <v>0</v>
      </c>
      <c r="AK92" s="73">
        <f>'1C TSsalarié6'!L$53</f>
        <v>0</v>
      </c>
      <c r="AL92" s="73">
        <f t="shared" si="29"/>
        <v>0</v>
      </c>
      <c r="AM92" s="303">
        <f t="shared" si="33"/>
        <v>0</v>
      </c>
      <c r="AN92" s="592">
        <f t="shared" si="34"/>
        <v>0</v>
      </c>
      <c r="AO92" s="301">
        <f t="shared" si="31"/>
        <v>0</v>
      </c>
      <c r="AP92" s="601">
        <f t="shared" si="27"/>
        <v>0</v>
      </c>
      <c r="AQ92" s="609">
        <f t="shared" si="30"/>
        <v>0</v>
      </c>
      <c r="AR92" s="605"/>
      <c r="AS92" s="104"/>
      <c r="AT92" s="27"/>
      <c r="AU92" s="618"/>
    </row>
    <row r="93" spans="1:54" hidden="1">
      <c r="A93" s="312"/>
      <c r="B93" s="313"/>
      <c r="C93" s="22" t="str">
        <f>IF('1C TSsalarié6'!M$11&lt;&gt;"",'1C TSsalarié6'!$B$8,"")</f>
        <v/>
      </c>
      <c r="D93" s="714" t="str">
        <f>IF(E93="","",DATEDIF('1C TSsalarié6'!$B$10,E93,"y"))</f>
        <v/>
      </c>
      <c r="E93" s="95" t="str">
        <f>IF(AND('1C TSsalarié6'!M$11&lt;&gt;"",C93='1C TSsalarié6'!$B$8),'1C TSsalarié6'!$M$16,"")</f>
        <v/>
      </c>
      <c r="F93" s="320"/>
      <c r="G93" s="321"/>
      <c r="H93" s="901"/>
      <c r="I93" s="902"/>
      <c r="J93" s="903"/>
      <c r="K93" s="685">
        <f t="shared" si="35"/>
        <v>0</v>
      </c>
      <c r="L93" s="306">
        <f>IF(AND($K$2="Pôle",C93='1C TSsalarié6'!$B$8),'1C TSsalarié6'!M$17+'1C TSsalarié6'!M$18+'1C TSsalarié6'!M$19+'1C TSsalarié6'!M$20+'1C TSsalarié6'!M$24,'1C TSsalarié6'!M$17+'1C TSsalarié6'!M$18+'1C TSsalarié6'!M$19+'1C TSsalarié6'!M$20+'1C TSsalarié6'!M$21+'1C TSsalarié6'!M$22+'1C TSsalarié6'!M$23+'1C TSsalarié6'!M$24)</f>
        <v>0</v>
      </c>
      <c r="M93" s="306">
        <f>IF(AND($K$2="Pôle",C93='1C TSsalarié6'!$B$8),'1C TSsalarié6'!M$21+'1C TSsalarié6'!M$22+'1C TSsalarié6'!M$23,0)</f>
        <v>0</v>
      </c>
      <c r="N93" s="307">
        <f t="shared" si="32"/>
        <v>0</v>
      </c>
      <c r="O93" s="297">
        <f>IF($C93='1C TSsalarié6'!$B$8,'1C TSsalarié6'!M$31)</f>
        <v>0</v>
      </c>
      <c r="P93" s="73">
        <f>IF($C93='1C TSsalarié6'!$B$8,'1C TSsalarié6'!$M$32)</f>
        <v>0</v>
      </c>
      <c r="Q93" s="73">
        <f>IF($C93='1C TSsalarié6'!$B$8,'1C TSsalarié6'!$M$33)</f>
        <v>0</v>
      </c>
      <c r="R93" s="73">
        <f>IF($C93='1C TSsalarié6'!$B$8,'1C TSsalarié6'!$M$34)</f>
        <v>0</v>
      </c>
      <c r="S93" s="73">
        <f>IF($C93='1C TSsalarié6'!$B$8,'1C TSsalarié6'!$M$35)</f>
        <v>0</v>
      </c>
      <c r="T93" s="73">
        <f>IF($C93='1C TSsalarié6'!$B$8,'1C TSsalarié6'!$M$36)</f>
        <v>0</v>
      </c>
      <c r="U93" s="73">
        <f>IF($C93='1C TSsalarié6'!$B$8,'1C TSsalarié6'!$M$37)</f>
        <v>0</v>
      </c>
      <c r="V93" s="73">
        <f>IF($C93='1C TSsalarié6'!$B$8,'1C TSsalarié6'!$M$38)</f>
        <v>0</v>
      </c>
      <c r="W93" s="73">
        <f>IF($C93='1C TSsalarié6'!$B$8,'1C TSsalarié6'!$M$39)</f>
        <v>0</v>
      </c>
      <c r="X93" s="73">
        <f>IF($C93='1C TSsalarié6'!$B$8,'1C TSsalarié6'!$M$40)</f>
        <v>0</v>
      </c>
      <c r="Y93" s="73">
        <f>IF($C93='1C TSsalarié6'!$B$8,'1C TSsalarié6'!$M$41)</f>
        <v>0</v>
      </c>
      <c r="Z93" s="73">
        <f>IF($C93='1C TSsalarié6'!$B$8,'1C TSsalarié6'!$M$42)</f>
        <v>0</v>
      </c>
      <c r="AA93" s="73">
        <f>IF($C93='1C TSsalarié6'!$B$8,'1C TSsalarié6'!$M$43)</f>
        <v>0</v>
      </c>
      <c r="AB93" s="73">
        <f>IF($C93='1C TSsalarié6'!$B$8,'1C TSsalarié6'!$M$44)</f>
        <v>0</v>
      </c>
      <c r="AC93" s="73">
        <f>IF($C93='1C TSsalarié6'!$B$8,'1C TSsalarié6'!$M$45)</f>
        <v>0</v>
      </c>
      <c r="AD93" s="73">
        <f>IF($C93='1C TSsalarié6'!$B$8,'1C TSsalarié6'!$M$46)</f>
        <v>0</v>
      </c>
      <c r="AE93" s="73">
        <f>IF($C93='1C TSsalarié6'!$B$8,'1C TSsalarié6'!$M$47)</f>
        <v>0</v>
      </c>
      <c r="AF93" s="73">
        <f>IF($C93='1C TSsalarié6'!$B$8,'1C TSsalarié6'!$M$48)</f>
        <v>0</v>
      </c>
      <c r="AG93" s="73">
        <f>IF($C93='1C TSsalarié6'!$B$8,'1C TSsalarié6'!$M$49)</f>
        <v>0</v>
      </c>
      <c r="AH93" s="73">
        <f>IF($C93='1C TSsalarié6'!$B$8,'1C TSsalarié6'!$M$50)</f>
        <v>0</v>
      </c>
      <c r="AI93" s="73">
        <f>IF($C93='1C TSsalarié6'!$B$8,'1C TSsalarié6'!$M$51)</f>
        <v>0</v>
      </c>
      <c r="AJ93" s="73">
        <f>IF($C93='1C TSsalarié6'!$B$8,'1C TSsalarié6'!$M$52)</f>
        <v>0</v>
      </c>
      <c r="AK93" s="73">
        <f>'1C TSsalarié6'!M$53</f>
        <v>0</v>
      </c>
      <c r="AL93" s="73">
        <f t="shared" si="29"/>
        <v>0</v>
      </c>
      <c r="AM93" s="303">
        <f t="shared" si="33"/>
        <v>0</v>
      </c>
      <c r="AN93" s="592">
        <f t="shared" si="34"/>
        <v>0</v>
      </c>
      <c r="AO93" s="301">
        <f t="shared" si="31"/>
        <v>0</v>
      </c>
      <c r="AP93" s="601">
        <f t="shared" si="27"/>
        <v>0</v>
      </c>
      <c r="AQ93" s="609">
        <f t="shared" si="30"/>
        <v>0</v>
      </c>
      <c r="AR93" s="605"/>
      <c r="AS93" s="104"/>
      <c r="AT93" s="27"/>
      <c r="AU93" s="618"/>
    </row>
    <row r="94" spans="1:54" s="358" customFormat="1" hidden="1">
      <c r="A94" s="314"/>
      <c r="B94" s="315"/>
      <c r="C94" s="212" t="str">
        <f>IF('1C TSsalarié6'!N$11&lt;&gt;"",'1C TSsalarié6'!$B$8,"")</f>
        <v/>
      </c>
      <c r="D94" s="718" t="str">
        <f>IF(E94="","",DATEDIF('1C TSsalarié6'!$B$10,E94,"y"))</f>
        <v/>
      </c>
      <c r="E94" s="213" t="str">
        <f>IF(AND('1C TSsalarié6'!N$11&lt;&gt;"",C94='1C TSsalarié6'!$B$8),'1C TSsalarié6'!$N$16,"")</f>
        <v/>
      </c>
      <c r="F94" s="322"/>
      <c r="G94" s="323"/>
      <c r="H94" s="904"/>
      <c r="I94" s="905"/>
      <c r="J94" s="906"/>
      <c r="K94" s="730">
        <f t="shared" si="35"/>
        <v>0</v>
      </c>
      <c r="L94" s="308">
        <f>IF(AND($K$2="Pôle",C94='1C TSsalarié6'!$B$8),'1C TSsalarié6'!N$17+'1C TSsalarié6'!N$18+'1C TSsalarié6'!N$19+'1C TSsalarié6'!N$20+'1C TSsalarié6'!N$24,'1C TSsalarié6'!N$17+'1C TSsalarié6'!N$18+'1C TSsalarié6'!N$19+'1C TSsalarié6'!N$20+'1C TSsalarié6'!N$21+'1C TSsalarié6'!N$22+'1C TSsalarié6'!N$23+'1C TSsalarié6'!N$24)</f>
        <v>0</v>
      </c>
      <c r="M94" s="308">
        <f>IF(AND($K$2="Pôle",C94='1C TSsalarié6'!$B$8),'1C TSsalarié6'!N$21+'1C TSsalarié6'!N$22+'1C TSsalarié6'!N$23,0)</f>
        <v>0</v>
      </c>
      <c r="N94" s="309">
        <f t="shared" si="32"/>
        <v>0</v>
      </c>
      <c r="O94" s="298">
        <f>IF($C94='1C TSsalarié6'!$B$8,'1C TSsalarié6'!N$31)</f>
        <v>0</v>
      </c>
      <c r="P94" s="214">
        <f>IF($C94='1C TSsalarié6'!$B$8,'1C TSsalarié6'!$N$32)</f>
        <v>0</v>
      </c>
      <c r="Q94" s="214">
        <f>IF($C94='1C TSsalarié6'!$B$8,'1C TSsalarié6'!$N$33)</f>
        <v>0</v>
      </c>
      <c r="R94" s="214">
        <f>IF($C94='1C TSsalarié6'!$B$8,'1C TSsalarié6'!$N$34)</f>
        <v>0</v>
      </c>
      <c r="S94" s="214">
        <f>IF($C94='1C TSsalarié6'!$B$8,'1C TSsalarié6'!$N$35)</f>
        <v>0</v>
      </c>
      <c r="T94" s="214">
        <f>IF($C94='1C TSsalarié6'!$B$8,'1C TSsalarié6'!$N$36)</f>
        <v>0</v>
      </c>
      <c r="U94" s="214">
        <f>IF($C94='1C TSsalarié6'!$B$8,'1C TSsalarié6'!$N$37)</f>
        <v>0</v>
      </c>
      <c r="V94" s="214">
        <f>IF($C94='1C TSsalarié6'!$B$8,'1C TSsalarié6'!$N$38)</f>
        <v>0</v>
      </c>
      <c r="W94" s="214">
        <f>IF($C94='1C TSsalarié6'!$B$8,'1C TSsalarié6'!$N$39)</f>
        <v>0</v>
      </c>
      <c r="X94" s="214">
        <f>IF($C94='1C TSsalarié6'!$B$8,'1C TSsalarié6'!$N$40)</f>
        <v>0</v>
      </c>
      <c r="Y94" s="214">
        <f>IF($C94='1C TSsalarié6'!$B$8,'1C TSsalarié6'!$N$41)</f>
        <v>0</v>
      </c>
      <c r="Z94" s="214">
        <f>IF($C94='1C TSsalarié6'!$B$8,'1C TSsalarié6'!$N$42)</f>
        <v>0</v>
      </c>
      <c r="AA94" s="214">
        <f>IF($C94='1C TSsalarié6'!$B$8,'1C TSsalarié6'!$N$43)</f>
        <v>0</v>
      </c>
      <c r="AB94" s="214">
        <f>IF($C94='1C TSsalarié6'!$B$8,'1C TSsalarié6'!$N$44)</f>
        <v>0</v>
      </c>
      <c r="AC94" s="214">
        <f>IF($C94='1C TSsalarié6'!$B$8,'1C TSsalarié6'!$N$45)</f>
        <v>0</v>
      </c>
      <c r="AD94" s="214">
        <f>IF($C94='1C TSsalarié6'!$B$8,'1C TSsalarié6'!$N$46)</f>
        <v>0</v>
      </c>
      <c r="AE94" s="214">
        <f>IF($C94='1C TSsalarié6'!$B$8,'1C TSsalarié6'!$N$47)</f>
        <v>0</v>
      </c>
      <c r="AF94" s="214">
        <f>IF($C94='1C TSsalarié6'!$B$8,'1C TSsalarié6'!$N$48)</f>
        <v>0</v>
      </c>
      <c r="AG94" s="214">
        <f>IF($C94='1C TSsalarié6'!$B$8,'1C TSsalarié6'!$N$49)</f>
        <v>0</v>
      </c>
      <c r="AH94" s="214">
        <f>IF($C94='1C TSsalarié6'!$B$8,'1C TSsalarié6'!$N$50)</f>
        <v>0</v>
      </c>
      <c r="AI94" s="214">
        <f>IF($C94='1C TSsalarié6'!$B$8,'1C TSsalarié6'!$N$51)</f>
        <v>0</v>
      </c>
      <c r="AJ94" s="214">
        <f>IF($C94='1C TSsalarié6'!$B$8,'1C TSsalarié6'!$N$52)</f>
        <v>0</v>
      </c>
      <c r="AK94" s="214">
        <f>'1C TSsalarié6'!N$53</f>
        <v>0</v>
      </c>
      <c r="AL94" s="214">
        <f t="shared" si="29"/>
        <v>0</v>
      </c>
      <c r="AM94" s="591">
        <f t="shared" si="33"/>
        <v>0</v>
      </c>
      <c r="AN94" s="694">
        <f t="shared" si="34"/>
        <v>0</v>
      </c>
      <c r="AO94" s="302">
        <f t="shared" si="31"/>
        <v>0</v>
      </c>
      <c r="AP94" s="691">
        <f t="shared" si="27"/>
        <v>0</v>
      </c>
      <c r="AQ94" s="655">
        <f t="shared" si="30"/>
        <v>0</v>
      </c>
      <c r="AR94" s="570"/>
      <c r="AS94" s="215"/>
      <c r="AT94" s="216"/>
      <c r="AU94" s="656"/>
      <c r="AX94" s="823"/>
      <c r="AY94" s="823"/>
      <c r="AZ94" s="823"/>
      <c r="BA94" s="823"/>
      <c r="BB94" s="823"/>
    </row>
    <row r="95" spans="1:54" ht="15" hidden="1">
      <c r="A95" s="316"/>
      <c r="B95" s="317"/>
      <c r="C95" s="651" t="str">
        <f>IF('1C TSsalarié7'!C$11&lt;&gt;"",'1C TSsalarié7'!$B$8,"")</f>
        <v/>
      </c>
      <c r="D95" s="719" t="str">
        <f>IF(E95="","",DATEDIF('1C TSsalarié7'!$B$10,E95,"y"))</f>
        <v/>
      </c>
      <c r="E95" s="208" t="str">
        <f>IF(AND('1C TSsalarié7'!C$11&lt;&gt;"",C96='1C TSsalarié7'!$B$8),'1C TSsalarié7'!$C$16,"")</f>
        <v/>
      </c>
      <c r="F95" s="324"/>
      <c r="G95" s="325"/>
      <c r="H95" s="907"/>
      <c r="I95" s="908"/>
      <c r="J95" s="909"/>
      <c r="K95" s="729">
        <f t="shared" si="35"/>
        <v>0</v>
      </c>
      <c r="L95" s="657">
        <f>IF(AND($K$2="Pôle",C95='1C TSsalarié7'!$B$8),'1C TSsalarié7'!C$17+'1C TSsalarié7'!C$18+'1C TSsalarié7'!C$19+'1C TSsalarié7'!C$20+'1C TSsalarié7'!C$24,'1C TSsalarié7'!C$17+'1C TSsalarié7'!C$18+'1C TSsalarié7'!C$19+'1C TSsalarié7'!C$20+'1C TSsalarié7'!C$21+'1C TSsalarié7'!C$22+'1C TSsalarié7'!C$23+'1C TSsalarié7'!C$24)</f>
        <v>0</v>
      </c>
      <c r="M95" s="658">
        <f>IF(AND($K$2="Pôle",C95='1C TSsalarié7'!$B$8),'1C TSsalarié7'!C$21+'1C TSsalarié7'!C$22+'1C TSsalarié7'!C$23,0)</f>
        <v>0</v>
      </c>
      <c r="N95" s="310">
        <f>L95+M95</f>
        <v>0</v>
      </c>
      <c r="O95" s="299">
        <f>IF($C95='1C TSsalarié7'!$B$8,'1C TSsalarié7'!C$31)</f>
        <v>0</v>
      </c>
      <c r="P95" s="74">
        <f>IF($C95='1C TSsalarié7'!$B$8,'1C TSsalarié7'!$C$32)</f>
        <v>0</v>
      </c>
      <c r="Q95" s="74">
        <f>IF($C95='1C TSsalarié7'!$B$8,'1C TSsalarié7'!$C$33)</f>
        <v>0</v>
      </c>
      <c r="R95" s="74">
        <f>IF($C95='1C TSsalarié7'!$B$8,'1C TSsalarié7'!$C$34)</f>
        <v>0</v>
      </c>
      <c r="S95" s="74">
        <f>IF($C95='1C TSsalarié7'!$B$8,'1C TSsalarié7'!$C$35)</f>
        <v>0</v>
      </c>
      <c r="T95" s="74">
        <f>IF($C95='1C TSsalarié7'!$B$8,'1C TSsalarié7'!$C$36)</f>
        <v>0</v>
      </c>
      <c r="U95" s="74">
        <f>IF($C95='1C TSsalarié7'!$B$8,'1C TSsalarié7'!$C$37)</f>
        <v>0</v>
      </c>
      <c r="V95" s="74">
        <f>IF($C95='1C TSsalarié7'!$B$8,'1C TSsalarié7'!$C$38)</f>
        <v>0</v>
      </c>
      <c r="W95" s="74">
        <f>IF($C95='1C TSsalarié7'!$B$8,'1C TSsalarié7'!$C$39)</f>
        <v>0</v>
      </c>
      <c r="X95" s="74">
        <f>IF($C95='1C TSsalarié7'!$B$8,'1C TSsalarié7'!$C$40)</f>
        <v>0</v>
      </c>
      <c r="Y95" s="74">
        <f>IF($C95='1C TSsalarié7'!$B$8,'1C TSsalarié7'!$C$41)</f>
        <v>0</v>
      </c>
      <c r="Z95" s="74">
        <f>IF($C95='1C TSsalarié7'!$B$8,'1C TSsalarié7'!$C$42)</f>
        <v>0</v>
      </c>
      <c r="AA95" s="74">
        <f>IF($C95='1C TSsalarié7'!$B$8,'1C TSsalarié7'!$C$43)</f>
        <v>0</v>
      </c>
      <c r="AB95" s="74">
        <f>IF($C95='1C TSsalarié7'!$B$8,'1C TSsalarié7'!$C$44)</f>
        <v>0</v>
      </c>
      <c r="AC95" s="74">
        <f>IF($C95='1C TSsalarié7'!$B$8,'1C TSsalarié7'!$C$45)</f>
        <v>0</v>
      </c>
      <c r="AD95" s="74">
        <f>IF($C95='1C TSsalarié7'!$B$8,'1C TSsalarié7'!$C$46)</f>
        <v>0</v>
      </c>
      <c r="AE95" s="74">
        <f>IF($C95='1C TSsalarié7'!$B$8,'1C TSsalarié7'!$C$47)</f>
        <v>0</v>
      </c>
      <c r="AF95" s="74">
        <f>IF($C95='1C TSsalarié7'!$B$8,'1C TSsalarié7'!$C$48)</f>
        <v>0</v>
      </c>
      <c r="AG95" s="74">
        <f>IF($C95='1C TSsalarié7'!$B$8,'1C TSsalarié7'!$C$49)</f>
        <v>0</v>
      </c>
      <c r="AH95" s="74">
        <f>IF($C95='1C TSsalarié7'!$B$8,'1C TSsalarié7'!$C$50)</f>
        <v>0</v>
      </c>
      <c r="AI95" s="74">
        <f>IF($C95='1C TSsalarié7'!$B$8,'1C TSsalarié7'!$C$51)</f>
        <v>0</v>
      </c>
      <c r="AJ95" s="74">
        <f>IF($C95='1C TSsalarié7'!$B$8,'1C TSsalarié7'!$C$52)</f>
        <v>0</v>
      </c>
      <c r="AK95" s="74">
        <f>'1C TSsalarié7'!C$53</f>
        <v>0</v>
      </c>
      <c r="AL95" s="74">
        <f t="shared" si="29"/>
        <v>0</v>
      </c>
      <c r="AM95" s="303">
        <f t="shared" si="33"/>
        <v>0</v>
      </c>
      <c r="AN95" s="693">
        <f t="shared" si="34"/>
        <v>0</v>
      </c>
      <c r="AO95" s="659">
        <f>AM95+AN95</f>
        <v>0</v>
      </c>
      <c r="AP95" s="601">
        <f>IF(L95=0,0,AM95-AR95)</f>
        <v>0</v>
      </c>
      <c r="AQ95" s="610">
        <f t="shared" si="30"/>
        <v>0</v>
      </c>
      <c r="AR95" s="606"/>
      <c r="AS95" s="210"/>
      <c r="AT95" s="211"/>
      <c r="AU95" s="617"/>
    </row>
    <row r="96" spans="1:54" hidden="1">
      <c r="A96" s="312"/>
      <c r="B96" s="313"/>
      <c r="C96" s="22" t="str">
        <f>IF('1C TSsalarié7'!D$11&lt;&gt;"",'1C TSsalarié7'!$B$8,"")</f>
        <v/>
      </c>
      <c r="D96" s="714" t="str">
        <f>IF(E96="","",DATEDIF('1C TSsalarié7'!$B$10,E96,"y"))</f>
        <v/>
      </c>
      <c r="E96" s="95" t="str">
        <f>IF(AND('1C TSsalarié7'!D$11&lt;&gt;"",C96='1C TSsalarié7'!$B$8),'1C TSsalarié7'!$D$16,"")</f>
        <v/>
      </c>
      <c r="F96" s="320"/>
      <c r="G96" s="321"/>
      <c r="H96" s="901"/>
      <c r="I96" s="902"/>
      <c r="J96" s="903"/>
      <c r="K96" s="685">
        <f t="shared" si="35"/>
        <v>0</v>
      </c>
      <c r="L96" s="306">
        <f>IF(AND($K$2="Pôle",C96='1C TSsalarié7'!$B$8),'1C TSsalarié7'!D$17+'1C TSsalarié7'!D$18+'1C TSsalarié7'!D$19+'1C TSsalarié7'!D$20+'1C TSsalarié7'!D$24,'1C TSsalarié7'!D$17+'1C TSsalarié7'!D$18+'1C TSsalarié7'!D$19+'1C TSsalarié7'!D$20+'1C TSsalarié7'!D$21+'1C TSsalarié7'!D$22+'1C TSsalarié7'!D$23+'1C TSsalarié7'!D$24)</f>
        <v>0</v>
      </c>
      <c r="M96" s="306">
        <f>IF(AND($K$2="Pôle",C96='1C TSsalarié7'!$B$8),'1C TSsalarié7'!D$21+'1C TSsalarié7'!D$22+'1C TSsalarié7'!D$23,0)</f>
        <v>0</v>
      </c>
      <c r="N96" s="307">
        <f>L96+M96</f>
        <v>0</v>
      </c>
      <c r="O96" s="297">
        <f>IF($C96='1C TSsalarié7'!$B$8,'1C TSsalarié7'!D$31)</f>
        <v>0</v>
      </c>
      <c r="P96" s="73">
        <f>IF($C96='1C TSsalarié7'!$B$8,'1C TSsalarié7'!$D$32)</f>
        <v>0</v>
      </c>
      <c r="Q96" s="73">
        <f>IF($C96='1C TSsalarié7'!$B$8,'1C TSsalarié7'!$D$33)</f>
        <v>0</v>
      </c>
      <c r="R96" s="73">
        <f>IF($C96='1C TSsalarié7'!$B$8,'1C TSsalarié7'!$D$34)</f>
        <v>0</v>
      </c>
      <c r="S96" s="73">
        <f>IF($C96='1C TSsalarié7'!$B$8,'1C TSsalarié7'!$D$35)</f>
        <v>0</v>
      </c>
      <c r="T96" s="73">
        <f>IF($C96='1C TSsalarié7'!$B$8,'1C TSsalarié7'!$D$36)</f>
        <v>0</v>
      </c>
      <c r="U96" s="73">
        <f>IF($C96='1C TSsalarié7'!$B$8,'1C TSsalarié7'!$D$37)</f>
        <v>0</v>
      </c>
      <c r="V96" s="73">
        <f>IF($C96='1C TSsalarié7'!$B$8,'1C TSsalarié7'!$D$38)</f>
        <v>0</v>
      </c>
      <c r="W96" s="73">
        <f>IF($C96='1C TSsalarié7'!$B$8,'1C TSsalarié7'!$D$39)</f>
        <v>0</v>
      </c>
      <c r="X96" s="73">
        <f>IF($C96='1C TSsalarié7'!$B$8,'1C TSsalarié7'!$D$40)</f>
        <v>0</v>
      </c>
      <c r="Y96" s="73">
        <f>IF($C96='1C TSsalarié7'!$B$8,'1C TSsalarié7'!$D$41)</f>
        <v>0</v>
      </c>
      <c r="Z96" s="73">
        <f>IF($C96='1C TSsalarié7'!$B$8,'1C TSsalarié7'!$D$42)</f>
        <v>0</v>
      </c>
      <c r="AA96" s="73">
        <f>IF($C96='1C TSsalarié7'!$B$8,'1C TSsalarié7'!$D$43)</f>
        <v>0</v>
      </c>
      <c r="AB96" s="73">
        <f>IF($C96='1C TSsalarié7'!$B$8,'1C TSsalarié7'!$D$44)</f>
        <v>0</v>
      </c>
      <c r="AC96" s="73">
        <f>IF($C96='1C TSsalarié7'!$B$8,'1C TSsalarié7'!$D$45)</f>
        <v>0</v>
      </c>
      <c r="AD96" s="73">
        <f>IF($C96='1C TSsalarié7'!$B$8,'1C TSsalarié7'!$D$46)</f>
        <v>0</v>
      </c>
      <c r="AE96" s="73">
        <f>IF($C96='1C TSsalarié7'!$B$8,'1C TSsalarié7'!$D$47)</f>
        <v>0</v>
      </c>
      <c r="AF96" s="73">
        <f>IF($C96='1C TSsalarié7'!$B$8,'1C TSsalarié7'!$D$48)</f>
        <v>0</v>
      </c>
      <c r="AG96" s="73">
        <f>IF($C96='1C TSsalarié7'!$B$8,'1C TSsalarié7'!$D$49)</f>
        <v>0</v>
      </c>
      <c r="AH96" s="73">
        <f>IF($C96='1C TSsalarié7'!$B$8,'1C TSsalarié7'!$D$50)</f>
        <v>0</v>
      </c>
      <c r="AI96" s="73">
        <f>IF($C96='1C TSsalarié7'!$B$8,'1C TSsalarié7'!$D$51)</f>
        <v>0</v>
      </c>
      <c r="AJ96" s="73">
        <f>IF($C96='1C TSsalarié7'!$B$8,'1C TSsalarié7'!$D$52)</f>
        <v>0</v>
      </c>
      <c r="AK96" s="73">
        <f>'1C TSsalarié7'!D$53</f>
        <v>0</v>
      </c>
      <c r="AL96" s="73">
        <f t="shared" si="29"/>
        <v>0</v>
      </c>
      <c r="AM96" s="303">
        <f t="shared" si="33"/>
        <v>0</v>
      </c>
      <c r="AN96" s="592">
        <f t="shared" si="34"/>
        <v>0</v>
      </c>
      <c r="AO96" s="301">
        <f t="shared" ref="AO96:AO106" si="36">AM96+AN96</f>
        <v>0</v>
      </c>
      <c r="AP96" s="601">
        <f t="shared" si="27"/>
        <v>0</v>
      </c>
      <c r="AQ96" s="609">
        <f t="shared" si="30"/>
        <v>0</v>
      </c>
      <c r="AR96" s="605"/>
      <c r="AS96" s="104"/>
      <c r="AT96" s="27"/>
      <c r="AU96" s="618"/>
    </row>
    <row r="97" spans="1:54" hidden="1">
      <c r="A97" s="312"/>
      <c r="B97" s="313"/>
      <c r="C97" s="22" t="str">
        <f>IF('1C TSsalarié7'!E$11&lt;&gt;"",'1C TSsalarié7'!$B$8,"")</f>
        <v/>
      </c>
      <c r="D97" s="714" t="str">
        <f>IF(E97="","",DATEDIF('1C TSsalarié7'!$B$10,E97,"y"))</f>
        <v/>
      </c>
      <c r="E97" s="95" t="str">
        <f>IF(AND('1C TSsalarié7'!E$11&lt;&gt;"",C97='1C TSsalarié7'!$B$8),'1C TSsalarié7'!$E$16,"")</f>
        <v/>
      </c>
      <c r="F97" s="320"/>
      <c r="G97" s="321"/>
      <c r="H97" s="901"/>
      <c r="I97" s="902"/>
      <c r="J97" s="903"/>
      <c r="K97" s="685">
        <f t="shared" si="35"/>
        <v>0</v>
      </c>
      <c r="L97" s="306">
        <f>IF(AND($K$2="Pôle",C97='1C TSsalarié7'!$B$8),'1C TSsalarié7'!E$17+'1C TSsalarié7'!E$18+'1C TSsalarié7'!E$19+'1C TSsalarié7'!E$20+'1C TSsalarié7'!E$24,'1C TSsalarié7'!E$17+'1C TSsalarié7'!E$18+'1C TSsalarié7'!E$19+'1C TSsalarié7'!E$20+'1C TSsalarié7'!E$21+'1C TSsalarié7'!E$22+'1C TSsalarié7'!E$23+'1C TSsalarié7'!E$24)</f>
        <v>0</v>
      </c>
      <c r="M97" s="306">
        <f>IF(AND($K$2="Pôle",C97='1C TSsalarié7'!$B$8),'1C TSsalarié7'!E$21+'1C TSsalarié7'!E$22+'1C TSsalarié7'!E$23,0)</f>
        <v>0</v>
      </c>
      <c r="N97" s="307">
        <f t="shared" ref="N97:N106" si="37">L97+M97</f>
        <v>0</v>
      </c>
      <c r="O97" s="297">
        <f>IF($C97='1C TSsalarié7'!$B$8,'1C TSsalarié7'!E$31)</f>
        <v>0</v>
      </c>
      <c r="P97" s="73">
        <f>IF($C97='1C TSsalarié7'!$B$8,'1C TSsalarié7'!$E$32)</f>
        <v>0</v>
      </c>
      <c r="Q97" s="73">
        <f>IF($C97='1C TSsalarié7'!$B$8,'1C TSsalarié7'!$E$33)</f>
        <v>0</v>
      </c>
      <c r="R97" s="73">
        <f>IF($C97='1C TSsalarié7'!$B$8,'1C TSsalarié7'!$E$34)</f>
        <v>0</v>
      </c>
      <c r="S97" s="73">
        <f>IF($C97='1C TSsalarié7'!$B$8,'1C TSsalarié7'!$E$35)</f>
        <v>0</v>
      </c>
      <c r="T97" s="73">
        <f>IF($C97='1C TSsalarié7'!$B$8,'1C TSsalarié7'!$E$36)</f>
        <v>0</v>
      </c>
      <c r="U97" s="73">
        <f>IF($C97='1C TSsalarié7'!$B$8,'1C TSsalarié7'!$E$37)</f>
        <v>0</v>
      </c>
      <c r="V97" s="73">
        <f>IF($C97='1C TSsalarié7'!$B$8,'1C TSsalarié7'!$E$38)</f>
        <v>0</v>
      </c>
      <c r="W97" s="73">
        <f>IF($C97='1C TSsalarié7'!$B$8,'1C TSsalarié7'!$E$39)</f>
        <v>0</v>
      </c>
      <c r="X97" s="73">
        <f>IF($C97='1C TSsalarié7'!$B$8,'1C TSsalarié7'!$E$40)</f>
        <v>0</v>
      </c>
      <c r="Y97" s="73">
        <f>IF($C97='1C TSsalarié7'!$B$8,'1C TSsalarié7'!$E$41)</f>
        <v>0</v>
      </c>
      <c r="Z97" s="73">
        <f>IF($C97='1C TSsalarié7'!$B$8,'1C TSsalarié7'!$E$42)</f>
        <v>0</v>
      </c>
      <c r="AA97" s="73">
        <f>IF($C97='1C TSsalarié7'!$B$8,'1C TSsalarié7'!$E$43)</f>
        <v>0</v>
      </c>
      <c r="AB97" s="73">
        <f>IF($C97='1C TSsalarié7'!$B$8,'1C TSsalarié7'!$E$44)</f>
        <v>0</v>
      </c>
      <c r="AC97" s="73">
        <f>IF($C97='1C TSsalarié7'!$B$8,'1C TSsalarié7'!$E$45)</f>
        <v>0</v>
      </c>
      <c r="AD97" s="73">
        <f>IF($C97='1C TSsalarié7'!$B$8,'1C TSsalarié7'!$E$46)</f>
        <v>0</v>
      </c>
      <c r="AE97" s="73">
        <f>IF($C97='1C TSsalarié7'!$B$8,'1C TSsalarié7'!$E$47)</f>
        <v>0</v>
      </c>
      <c r="AF97" s="73">
        <f>IF($C97='1C TSsalarié7'!$B$8,'1C TSsalarié7'!$E$48)</f>
        <v>0</v>
      </c>
      <c r="AG97" s="73">
        <f>IF($C97='1C TSsalarié7'!$B$8,'1C TSsalarié7'!$E$49)</f>
        <v>0</v>
      </c>
      <c r="AH97" s="73">
        <f>IF($C97='1C TSsalarié7'!$B$8,'1C TSsalarié7'!$E$50)</f>
        <v>0</v>
      </c>
      <c r="AI97" s="73">
        <f>IF($C97='1C TSsalarié7'!$B$8,'1C TSsalarié7'!$E$51)</f>
        <v>0</v>
      </c>
      <c r="AJ97" s="73">
        <f>IF($C97='1C TSsalarié7'!$B$8,'1C TSsalarié7'!$E$52)</f>
        <v>0</v>
      </c>
      <c r="AK97" s="73">
        <f>'1C TSsalarié7'!E$53</f>
        <v>0</v>
      </c>
      <c r="AL97" s="73">
        <f t="shared" si="29"/>
        <v>0</v>
      </c>
      <c r="AM97" s="303">
        <f t="shared" si="33"/>
        <v>0</v>
      </c>
      <c r="AN97" s="592">
        <f t="shared" si="34"/>
        <v>0</v>
      </c>
      <c r="AO97" s="301">
        <f t="shared" si="36"/>
        <v>0</v>
      </c>
      <c r="AP97" s="601">
        <f t="shared" si="27"/>
        <v>0</v>
      </c>
      <c r="AQ97" s="609">
        <f t="shared" si="30"/>
        <v>0</v>
      </c>
      <c r="AR97" s="605"/>
      <c r="AS97" s="104"/>
      <c r="AT97" s="27"/>
      <c r="AU97" s="618"/>
    </row>
    <row r="98" spans="1:54" hidden="1">
      <c r="A98" s="312"/>
      <c r="B98" s="313"/>
      <c r="C98" s="22" t="str">
        <f>IF('1C TSsalarié7'!F$11&lt;&gt;"",'1C TSsalarié7'!$B$8,"")</f>
        <v/>
      </c>
      <c r="D98" s="714" t="str">
        <f>IF(E98="","",DATEDIF('1C TSsalarié7'!$B$10,E98,"y"))</f>
        <v/>
      </c>
      <c r="E98" s="95" t="str">
        <f>IF(AND('1C TSsalarié7'!F$11&lt;&gt;"",C98='1C TSsalarié7'!$B$8),'1C TSsalarié7'!$F$16,"")</f>
        <v/>
      </c>
      <c r="F98" s="320"/>
      <c r="G98" s="321"/>
      <c r="H98" s="901"/>
      <c r="I98" s="902"/>
      <c r="J98" s="903"/>
      <c r="K98" s="685">
        <f t="shared" si="35"/>
        <v>0</v>
      </c>
      <c r="L98" s="306">
        <f>IF(AND($K$2="Pôle",C98='1C TSsalarié7'!$B$8),'1C TSsalarié7'!F$17+'1C TSsalarié7'!F$18+'1C TSsalarié7'!F$19+'1C TSsalarié7'!F$20+'1C TSsalarié7'!F$24,'1C TSsalarié7'!F$17+'1C TSsalarié7'!F$18+'1C TSsalarié7'!F$19+'1C TSsalarié7'!F$20+'1C TSsalarié7'!F$21+'1C TSsalarié7'!F$22+'1C TSsalarié7'!F$23+'1C TSsalarié7'!F$24)</f>
        <v>0</v>
      </c>
      <c r="M98" s="306">
        <f>IF(AND($K$2="Pôle",C98='1C TSsalarié7'!$B$8),'1C TSsalarié7'!F$21+'1C TSsalarié7'!F$22+'1C TSsalarié7'!F$23,0)</f>
        <v>0</v>
      </c>
      <c r="N98" s="307">
        <f t="shared" si="37"/>
        <v>0</v>
      </c>
      <c r="O98" s="297">
        <f>IF($C98='1C TSsalarié7'!$B$8,'1C TSsalarié7'!F$31)</f>
        <v>0</v>
      </c>
      <c r="P98" s="73">
        <f>IF($C98='1C TSsalarié7'!$B$8,'1C TSsalarié7'!$F$32)</f>
        <v>0</v>
      </c>
      <c r="Q98" s="73">
        <f>IF($C98='1C TSsalarié7'!$B$8,'1C TSsalarié7'!$F$33)</f>
        <v>0</v>
      </c>
      <c r="R98" s="73">
        <f>IF($C98='1C TSsalarié7'!$B$8,'1C TSsalarié7'!$F$34)</f>
        <v>0</v>
      </c>
      <c r="S98" s="73">
        <f>IF($C98='1C TSsalarié7'!$B$8,'1C TSsalarié7'!$F$35)</f>
        <v>0</v>
      </c>
      <c r="T98" s="73">
        <f>IF($C98='1C TSsalarié7'!$B$8,'1C TSsalarié7'!$F$36)</f>
        <v>0</v>
      </c>
      <c r="U98" s="73">
        <f>IF($C98='1C TSsalarié7'!$B$8,'1C TSsalarié7'!$F$37)</f>
        <v>0</v>
      </c>
      <c r="V98" s="73">
        <f>IF($C98='1C TSsalarié7'!$B$8,'1C TSsalarié7'!$F$38)</f>
        <v>0</v>
      </c>
      <c r="W98" s="73">
        <f>IF($C98='1C TSsalarié7'!$B$8,'1C TSsalarié7'!$F$39)</f>
        <v>0</v>
      </c>
      <c r="X98" s="73">
        <f>IF($C98='1C TSsalarié7'!$B$8,'1C TSsalarié7'!$F$40)</f>
        <v>0</v>
      </c>
      <c r="Y98" s="73">
        <f>IF($C98='1C TSsalarié7'!$B$8,'1C TSsalarié7'!$F$41)</f>
        <v>0</v>
      </c>
      <c r="Z98" s="73">
        <f>IF($C98='1C TSsalarié7'!$B$8,'1C TSsalarié7'!$F$42)</f>
        <v>0</v>
      </c>
      <c r="AA98" s="73">
        <f>IF($C98='1C TSsalarié7'!$B$8,'1C TSsalarié7'!$F$43)</f>
        <v>0</v>
      </c>
      <c r="AB98" s="73">
        <f>IF($C98='1C TSsalarié7'!$B$8,'1C TSsalarié7'!$F$44)</f>
        <v>0</v>
      </c>
      <c r="AC98" s="73">
        <f>IF($C98='1C TSsalarié7'!$B$8,'1C TSsalarié7'!$F$45)</f>
        <v>0</v>
      </c>
      <c r="AD98" s="73">
        <f>IF($C98='1C TSsalarié7'!$B$8,'1C TSsalarié7'!$F$46)</f>
        <v>0</v>
      </c>
      <c r="AE98" s="73">
        <f>IF($C98='1C TSsalarié7'!$B$8,'1C TSsalarié7'!$F$47)</f>
        <v>0</v>
      </c>
      <c r="AF98" s="73">
        <f>IF($C98='1C TSsalarié7'!$B$8,'1C TSsalarié7'!$F$48)</f>
        <v>0</v>
      </c>
      <c r="AG98" s="73">
        <f>IF($C98='1C TSsalarié7'!$B$8,'1C TSsalarié7'!$F$49)</f>
        <v>0</v>
      </c>
      <c r="AH98" s="73">
        <f>IF($C98='1C TSsalarié7'!$B$8,'1C TSsalarié7'!$F$50)</f>
        <v>0</v>
      </c>
      <c r="AI98" s="73">
        <f>IF($C98='1C TSsalarié7'!$B$8,'1C TSsalarié7'!$F$51)</f>
        <v>0</v>
      </c>
      <c r="AJ98" s="73">
        <f>IF($C98='1C TSsalarié7'!$B$8,'1C TSsalarié7'!$F$52)</f>
        <v>0</v>
      </c>
      <c r="AK98" s="73">
        <f>'1C TSsalarié7'!F$53</f>
        <v>0</v>
      </c>
      <c r="AL98" s="73">
        <f t="shared" si="29"/>
        <v>0</v>
      </c>
      <c r="AM98" s="303">
        <f t="shared" si="33"/>
        <v>0</v>
      </c>
      <c r="AN98" s="592">
        <f t="shared" si="34"/>
        <v>0</v>
      </c>
      <c r="AO98" s="301">
        <f t="shared" si="36"/>
        <v>0</v>
      </c>
      <c r="AP98" s="601">
        <f t="shared" si="27"/>
        <v>0</v>
      </c>
      <c r="AQ98" s="609">
        <f t="shared" si="30"/>
        <v>0</v>
      </c>
      <c r="AR98" s="605"/>
      <c r="AS98" s="104"/>
      <c r="AT98" s="27"/>
      <c r="AU98" s="618"/>
    </row>
    <row r="99" spans="1:54" hidden="1">
      <c r="A99" s="312"/>
      <c r="B99" s="313"/>
      <c r="C99" s="22" t="str">
        <f>IF('1C TSsalarié7'!G$11&lt;&gt;"",'1C TSsalarié7'!$B$8,"")</f>
        <v/>
      </c>
      <c r="D99" s="714" t="str">
        <f>IF(E99="","",DATEDIF('1C TSsalarié7'!$B$10,E99,"y"))</f>
        <v/>
      </c>
      <c r="E99" s="95" t="str">
        <f>IF(AND('1C TSsalarié7'!G$11&lt;&gt;"",C99='1C TSsalarié7'!$B$8),'1C TSsalarié7'!$G$16,"")</f>
        <v/>
      </c>
      <c r="F99" s="320"/>
      <c r="G99" s="321"/>
      <c r="H99" s="901"/>
      <c r="I99" s="902"/>
      <c r="J99" s="903"/>
      <c r="K99" s="685">
        <f t="shared" si="35"/>
        <v>0</v>
      </c>
      <c r="L99" s="306">
        <f>IF(AND($K$2="Pôle",C99='1C TSsalarié7'!$B$8),'1C TSsalarié7'!G$17+'1C TSsalarié7'!G$18+'1C TSsalarié7'!G$19+'1C TSsalarié7'!G$20+'1C TSsalarié7'!G$24,'1C TSsalarié7'!G$17+'1C TSsalarié7'!G$18+'1C TSsalarié7'!G$19+'1C TSsalarié7'!G$20+'1C TSsalarié7'!G$21+'1C TSsalarié7'!G$22+'1C TSsalarié7'!G$23+'1C TSsalarié7'!G$24)</f>
        <v>0</v>
      </c>
      <c r="M99" s="306">
        <f>IF(AND($K$2="Pôle",C99='1C TSsalarié7'!$B$8),'1C TSsalarié7'!G$21+'1C TSsalarié7'!G$22+'1C TSsalarié7'!G$23,0)</f>
        <v>0</v>
      </c>
      <c r="N99" s="307">
        <f t="shared" si="37"/>
        <v>0</v>
      </c>
      <c r="O99" s="297">
        <f>IF($C99='1C TSsalarié7'!$B$8,'1C TSsalarié7'!G$31)</f>
        <v>0</v>
      </c>
      <c r="P99" s="73">
        <f>IF($C99='1C TSsalarié7'!$B$8,'1C TSsalarié7'!$G$32)</f>
        <v>0</v>
      </c>
      <c r="Q99" s="73">
        <f>IF($C99='1C TSsalarié7'!$B$8,'1C TSsalarié7'!$G$33)</f>
        <v>0</v>
      </c>
      <c r="R99" s="73">
        <f>IF($C99='1C TSsalarié7'!$B$8,'1C TSsalarié7'!$G$34)</f>
        <v>0</v>
      </c>
      <c r="S99" s="73">
        <f>IF($C99='1C TSsalarié7'!$B$8,'1C TSsalarié7'!$G$35)</f>
        <v>0</v>
      </c>
      <c r="T99" s="73">
        <f>IF($C99='1C TSsalarié7'!$B$8,'1C TSsalarié7'!$G$36)</f>
        <v>0</v>
      </c>
      <c r="U99" s="73">
        <f>IF($C99='1C TSsalarié7'!$B$8,'1C TSsalarié7'!$G$37)</f>
        <v>0</v>
      </c>
      <c r="V99" s="73">
        <f>IF($C99='1C TSsalarié7'!$B$8,'1C TSsalarié7'!$G$38)</f>
        <v>0</v>
      </c>
      <c r="W99" s="73">
        <f>IF($C99='1C TSsalarié7'!$B$8,'1C TSsalarié7'!$G$39)</f>
        <v>0</v>
      </c>
      <c r="X99" s="73">
        <f>IF($C99='1C TSsalarié7'!$B$8,'1C TSsalarié7'!$G$40)</f>
        <v>0</v>
      </c>
      <c r="Y99" s="73">
        <f>IF($C99='1C TSsalarié7'!$B$8,'1C TSsalarié7'!$G$41)</f>
        <v>0</v>
      </c>
      <c r="Z99" s="73">
        <f>IF($C99='1C TSsalarié7'!$B$8,'1C TSsalarié7'!$G$42)</f>
        <v>0</v>
      </c>
      <c r="AA99" s="73">
        <f>IF($C99='1C TSsalarié7'!$B$8,'1C TSsalarié7'!$G$43)</f>
        <v>0</v>
      </c>
      <c r="AB99" s="73">
        <f>IF($C99='1C TSsalarié7'!$B$8,'1C TSsalarié7'!$G$44)</f>
        <v>0</v>
      </c>
      <c r="AC99" s="73">
        <f>IF($C99='1C TSsalarié7'!$B$8,'1C TSsalarié7'!$G$45)</f>
        <v>0</v>
      </c>
      <c r="AD99" s="73">
        <f>IF($C99='1C TSsalarié7'!$B$8,'1C TSsalarié7'!$G$46)</f>
        <v>0</v>
      </c>
      <c r="AE99" s="73">
        <f>IF($C99='1C TSsalarié7'!$B$8,'1C TSsalarié7'!$G$47)</f>
        <v>0</v>
      </c>
      <c r="AF99" s="73">
        <f>IF($C99='1C TSsalarié7'!$B$8,'1C TSsalarié7'!$G$48)</f>
        <v>0</v>
      </c>
      <c r="AG99" s="73">
        <f>IF($C99='1C TSsalarié7'!$B$8,'1C TSsalarié7'!$G$49)</f>
        <v>0</v>
      </c>
      <c r="AH99" s="73">
        <f>IF($C99='1C TSsalarié7'!$B$8,'1C TSsalarié7'!$G$50)</f>
        <v>0</v>
      </c>
      <c r="AI99" s="73">
        <f>IF($C99='1C TSsalarié7'!$B$8,'1C TSsalarié7'!$G$51)</f>
        <v>0</v>
      </c>
      <c r="AJ99" s="73">
        <f>IF($C99='1C TSsalarié7'!$B$8,'1C TSsalarié7'!$G$52)</f>
        <v>0</v>
      </c>
      <c r="AK99" s="73">
        <f>'1C TSsalarié7'!G$53</f>
        <v>0</v>
      </c>
      <c r="AL99" s="73">
        <f t="shared" si="29"/>
        <v>0</v>
      </c>
      <c r="AM99" s="303">
        <f t="shared" si="33"/>
        <v>0</v>
      </c>
      <c r="AN99" s="592">
        <f t="shared" si="34"/>
        <v>0</v>
      </c>
      <c r="AO99" s="301">
        <f t="shared" si="36"/>
        <v>0</v>
      </c>
      <c r="AP99" s="601">
        <f t="shared" si="27"/>
        <v>0</v>
      </c>
      <c r="AQ99" s="609">
        <f t="shared" si="30"/>
        <v>0</v>
      </c>
      <c r="AR99" s="605"/>
      <c r="AS99" s="104"/>
      <c r="AT99" s="27"/>
      <c r="AU99" s="618"/>
    </row>
    <row r="100" spans="1:54" hidden="1">
      <c r="A100" s="312"/>
      <c r="B100" s="313"/>
      <c r="C100" s="22" t="str">
        <f>IF('1C TSsalarié7'!H$11&lt;&gt;"",'1C TSsalarié7'!$B$8,"")</f>
        <v/>
      </c>
      <c r="D100" s="714" t="str">
        <f>IF(E100="","",DATEDIF('1C TSsalarié7'!$B$10,E100,"y"))</f>
        <v/>
      </c>
      <c r="E100" s="95" t="str">
        <f>IF(AND('1C TSsalarié7'!H$11&lt;&gt;"",C100='1C TSsalarié7'!$B$8),'1C TSsalarié7'!$H$16,"")</f>
        <v/>
      </c>
      <c r="F100" s="320"/>
      <c r="G100" s="321"/>
      <c r="H100" s="901"/>
      <c r="I100" s="902"/>
      <c r="J100" s="903"/>
      <c r="K100" s="685">
        <f t="shared" si="35"/>
        <v>0</v>
      </c>
      <c r="L100" s="306">
        <f>IF(AND($K$2="Pôle",C100='1C TSsalarié7'!$B$8),'1C TSsalarié7'!H$17+'1C TSsalarié7'!H$18+'1C TSsalarié7'!H$19+'1C TSsalarié7'!H$20+'1C TSsalarié7'!H$24,'1C TSsalarié7'!H$17+'1C TSsalarié7'!H$18+'1C TSsalarié7'!H$19+'1C TSsalarié7'!H$20+'1C TSsalarié7'!H$21+'1C TSsalarié7'!H$22+'1C TSsalarié7'!H$23+'1C TSsalarié7'!H$24)</f>
        <v>0</v>
      </c>
      <c r="M100" s="306">
        <f>IF(AND($K$2="Pôle",C100='1C TSsalarié7'!$B$8),'1C TSsalarié7'!H$21+'1C TSsalarié7'!H$22+'1C TSsalarié7'!H$23,0)</f>
        <v>0</v>
      </c>
      <c r="N100" s="307">
        <f t="shared" si="37"/>
        <v>0</v>
      </c>
      <c r="O100" s="297">
        <f>IF($C100='1C TSsalarié7'!$B$8,'1C TSsalarié7'!H$31)</f>
        <v>0</v>
      </c>
      <c r="P100" s="73">
        <f>IF($C100='1C TSsalarié7'!$B$8,'1C TSsalarié7'!$H$32)</f>
        <v>0</v>
      </c>
      <c r="Q100" s="73">
        <f>IF($C100='1C TSsalarié7'!$B$8,'1C TSsalarié7'!$H$33)</f>
        <v>0</v>
      </c>
      <c r="R100" s="73">
        <f>IF($C100='1C TSsalarié7'!$B$8,'1C TSsalarié7'!$H$34)</f>
        <v>0</v>
      </c>
      <c r="S100" s="73">
        <f>IF($C100='1C TSsalarié7'!$B$8,'1C TSsalarié7'!$H$35)</f>
        <v>0</v>
      </c>
      <c r="T100" s="73">
        <f>IF($C100='1C TSsalarié7'!$B$8,'1C TSsalarié7'!$H$36)</f>
        <v>0</v>
      </c>
      <c r="U100" s="73">
        <f>IF($C100='1C TSsalarié7'!$B$8,'1C TSsalarié7'!$H$37)</f>
        <v>0</v>
      </c>
      <c r="V100" s="73">
        <f>IF($C100='1C TSsalarié7'!$B$8,'1C TSsalarié7'!$H$38)</f>
        <v>0</v>
      </c>
      <c r="W100" s="73">
        <f>IF($C100='1C TSsalarié7'!$B$8,'1C TSsalarié7'!$H$39)</f>
        <v>0</v>
      </c>
      <c r="X100" s="73">
        <f>IF($C100='1C TSsalarié7'!$B$8,'1C TSsalarié7'!$H$40)</f>
        <v>0</v>
      </c>
      <c r="Y100" s="73">
        <f>IF($C100='1C TSsalarié7'!$B$8,'1C TSsalarié7'!$H$41)</f>
        <v>0</v>
      </c>
      <c r="Z100" s="73">
        <f>IF($C100='1C TSsalarié7'!$B$8,'1C TSsalarié7'!$H$42)</f>
        <v>0</v>
      </c>
      <c r="AA100" s="73">
        <f>IF($C100='1C TSsalarié7'!$B$8,'1C TSsalarié7'!$H$43)</f>
        <v>0</v>
      </c>
      <c r="AB100" s="73">
        <f>IF($C100='1C TSsalarié7'!$B$8,'1C TSsalarié7'!$H$44)</f>
        <v>0</v>
      </c>
      <c r="AC100" s="73">
        <f>IF($C100='1C TSsalarié7'!$B$8,'1C TSsalarié7'!$H$45)</f>
        <v>0</v>
      </c>
      <c r="AD100" s="73">
        <f>IF($C100='1C TSsalarié7'!$B$8,'1C TSsalarié7'!$H$46)</f>
        <v>0</v>
      </c>
      <c r="AE100" s="73">
        <f>IF($C100='1C TSsalarié7'!$B$8,'1C TSsalarié7'!$H$47)</f>
        <v>0</v>
      </c>
      <c r="AF100" s="73">
        <f>IF($C100='1C TSsalarié7'!$B$8,'1C TSsalarié7'!$H$48)</f>
        <v>0</v>
      </c>
      <c r="AG100" s="73">
        <f>IF($C100='1C TSsalarié7'!$B$8,'1C TSsalarié7'!$H$49)</f>
        <v>0</v>
      </c>
      <c r="AH100" s="73">
        <f>IF($C100='1C TSsalarié7'!$B$8,'1C TSsalarié7'!$H$50)</f>
        <v>0</v>
      </c>
      <c r="AI100" s="73">
        <f>IF($C100='1C TSsalarié7'!$B$8,'1C TSsalarié7'!$H$51)</f>
        <v>0</v>
      </c>
      <c r="AJ100" s="73">
        <f>IF($C100='1C TSsalarié7'!$B$8,'1C TSsalarié7'!$H$52)</f>
        <v>0</v>
      </c>
      <c r="AK100" s="73">
        <f>'1C TSsalarié7'!H$53</f>
        <v>0</v>
      </c>
      <c r="AL100" s="73">
        <f t="shared" si="29"/>
        <v>0</v>
      </c>
      <c r="AM100" s="303">
        <f t="shared" si="33"/>
        <v>0</v>
      </c>
      <c r="AN100" s="592">
        <f t="shared" si="34"/>
        <v>0</v>
      </c>
      <c r="AO100" s="301">
        <f t="shared" si="36"/>
        <v>0</v>
      </c>
      <c r="AP100" s="601">
        <f t="shared" si="27"/>
        <v>0</v>
      </c>
      <c r="AQ100" s="609">
        <f t="shared" si="30"/>
        <v>0</v>
      </c>
      <c r="AR100" s="605"/>
      <c r="AS100" s="104"/>
      <c r="AT100" s="27"/>
      <c r="AU100" s="618"/>
    </row>
    <row r="101" spans="1:54" hidden="1">
      <c r="A101" s="312"/>
      <c r="B101" s="313"/>
      <c r="C101" s="22" t="str">
        <f>IF('1C TSsalarié7'!I$11&lt;&gt;"",'1C TSsalarié7'!$B$8,"")</f>
        <v/>
      </c>
      <c r="D101" s="714" t="str">
        <f>IF(E101="","",DATEDIF('1C TSsalarié7'!$B$10,E101,"y"))</f>
        <v/>
      </c>
      <c r="E101" s="95" t="str">
        <f>IF(AND('1C TSsalarié7'!I$11&lt;&gt;"",C101='1C TSsalarié7'!$B$8),'1C TSsalarié7'!$I$16,"")</f>
        <v/>
      </c>
      <c r="F101" s="320"/>
      <c r="G101" s="321"/>
      <c r="H101" s="901"/>
      <c r="I101" s="902"/>
      <c r="J101" s="903"/>
      <c r="K101" s="685">
        <f t="shared" si="35"/>
        <v>0</v>
      </c>
      <c r="L101" s="306">
        <f>IF(AND($K$2="Pôle",C101='1C TSsalarié7'!$B$8),'1C TSsalarié7'!I$17+'1C TSsalarié7'!I$18+'1C TSsalarié7'!I$19+'1C TSsalarié7'!I$20+'1C TSsalarié7'!I$24,'1C TSsalarié7'!I$17+'1C TSsalarié7'!I$18+'1C TSsalarié7'!I$19+'1C TSsalarié7'!I$20+'1C TSsalarié7'!I$21+'1C TSsalarié7'!I$22+'1C TSsalarié7'!I$23+'1C TSsalarié7'!I$24)</f>
        <v>0</v>
      </c>
      <c r="M101" s="306">
        <f>IF(AND($K$2="Pôle",C101='1C TSsalarié7'!$B$8),'1C TSsalarié7'!I$21+'1C TSsalarié7'!I$22+'1C TSsalarié7'!I$23,0)</f>
        <v>0</v>
      </c>
      <c r="N101" s="307">
        <f t="shared" si="37"/>
        <v>0</v>
      </c>
      <c r="O101" s="297">
        <f>IF($C101='1C TSsalarié7'!$B$8,'1C TSsalarié7'!I$31)</f>
        <v>0</v>
      </c>
      <c r="P101" s="73">
        <f>IF($C101='1C TSsalarié7'!$B$8,'1C TSsalarié7'!$I$32)</f>
        <v>0</v>
      </c>
      <c r="Q101" s="73">
        <f>IF($C101='1C TSsalarié7'!$B$8,'1C TSsalarié7'!$I$33)</f>
        <v>0</v>
      </c>
      <c r="R101" s="73">
        <f>IF($C101='1C TSsalarié7'!$B$8,'1C TSsalarié7'!$I$34)</f>
        <v>0</v>
      </c>
      <c r="S101" s="73">
        <f>IF($C101='1C TSsalarié7'!$B$8,'1C TSsalarié7'!$I$35)</f>
        <v>0</v>
      </c>
      <c r="T101" s="73">
        <f>IF($C101='1C TSsalarié7'!$B$8,'1C TSsalarié7'!$I$36)</f>
        <v>0</v>
      </c>
      <c r="U101" s="73">
        <f>IF($C101='1C TSsalarié7'!$B$8,'1C TSsalarié7'!$I$37)</f>
        <v>0</v>
      </c>
      <c r="V101" s="73">
        <f>IF($C101='1C TSsalarié7'!$B$8,'1C TSsalarié7'!$I$38)</f>
        <v>0</v>
      </c>
      <c r="W101" s="73">
        <f>IF($C101='1C TSsalarié7'!$B$8,'1C TSsalarié7'!$I$39)</f>
        <v>0</v>
      </c>
      <c r="X101" s="73">
        <f>IF($C101='1C TSsalarié7'!$B$8,'1C TSsalarié7'!$I$40)</f>
        <v>0</v>
      </c>
      <c r="Y101" s="73">
        <f>IF($C101='1C TSsalarié7'!$B$8,'1C TSsalarié7'!$I$41)</f>
        <v>0</v>
      </c>
      <c r="Z101" s="73">
        <f>IF($C101='1C TSsalarié7'!$B$8,'1C TSsalarié7'!$I$42)</f>
        <v>0</v>
      </c>
      <c r="AA101" s="73">
        <f>IF($C101='1C TSsalarié7'!$B$8,'1C TSsalarié7'!$I$43)</f>
        <v>0</v>
      </c>
      <c r="AB101" s="73">
        <f>IF($C101='1C TSsalarié7'!$B$8,'1C TSsalarié7'!$I$44)</f>
        <v>0</v>
      </c>
      <c r="AC101" s="73">
        <f>IF($C101='1C TSsalarié7'!$B$8,'1C TSsalarié7'!$I$45)</f>
        <v>0</v>
      </c>
      <c r="AD101" s="73">
        <f>IF($C101='1C TSsalarié7'!$B$8,'1C TSsalarié7'!$I$46)</f>
        <v>0</v>
      </c>
      <c r="AE101" s="73">
        <f>IF($C101='1C TSsalarié7'!$B$8,'1C TSsalarié7'!$I$47)</f>
        <v>0</v>
      </c>
      <c r="AF101" s="73">
        <f>IF($C101='1C TSsalarié7'!$B$8,'1C TSsalarié7'!$I$48)</f>
        <v>0</v>
      </c>
      <c r="AG101" s="73">
        <f>IF($C101='1C TSsalarié7'!$B$8,'1C TSsalarié7'!$I$49)</f>
        <v>0</v>
      </c>
      <c r="AH101" s="73">
        <f>IF($C101='1C TSsalarié7'!$B$8,'1C TSsalarié7'!$I$50)</f>
        <v>0</v>
      </c>
      <c r="AI101" s="73">
        <f>IF($C101='1C TSsalarié7'!$B$8,'1C TSsalarié7'!$I$51)</f>
        <v>0</v>
      </c>
      <c r="AJ101" s="73">
        <f>IF($C101='1C TSsalarié7'!$B$8,'1C TSsalarié7'!$I$52)</f>
        <v>0</v>
      </c>
      <c r="AK101" s="73">
        <f>'1C TSsalarié7'!I$53</f>
        <v>0</v>
      </c>
      <c r="AL101" s="73">
        <f t="shared" si="29"/>
        <v>0</v>
      </c>
      <c r="AM101" s="303">
        <f t="shared" si="33"/>
        <v>0</v>
      </c>
      <c r="AN101" s="592">
        <f t="shared" si="34"/>
        <v>0</v>
      </c>
      <c r="AO101" s="301">
        <f t="shared" si="36"/>
        <v>0</v>
      </c>
      <c r="AP101" s="601">
        <f t="shared" si="27"/>
        <v>0</v>
      </c>
      <c r="AQ101" s="609">
        <f t="shared" si="30"/>
        <v>0</v>
      </c>
      <c r="AR101" s="605"/>
      <c r="AS101" s="104"/>
      <c r="AT101" s="27"/>
      <c r="AU101" s="618"/>
    </row>
    <row r="102" spans="1:54" hidden="1">
      <c r="A102" s="312"/>
      <c r="B102" s="313"/>
      <c r="C102" s="22" t="str">
        <f>IF('1C TSsalarié7'!J$11&lt;&gt;"",'1C TSsalarié7'!$B$8,"")</f>
        <v/>
      </c>
      <c r="D102" s="714" t="str">
        <f>IF(E102="","",DATEDIF('1C TSsalarié7'!$B$10,E102,"y"))</f>
        <v/>
      </c>
      <c r="E102" s="95" t="str">
        <f>IF(AND('1C TSsalarié7'!J$11&lt;&gt;"",C102='1C TSsalarié7'!$B$8),'1C TSsalarié7'!$J$16,"")</f>
        <v/>
      </c>
      <c r="F102" s="320"/>
      <c r="G102" s="321"/>
      <c r="H102" s="901"/>
      <c r="I102" s="902"/>
      <c r="J102" s="903"/>
      <c r="K102" s="685">
        <f t="shared" si="35"/>
        <v>0</v>
      </c>
      <c r="L102" s="306">
        <f>IF(AND($K$2="Pôle",C102='1C TSsalarié7'!$B$8),'1C TSsalarié7'!J$17+'1C TSsalarié7'!J$18+'1C TSsalarié7'!J$19+'1C TSsalarié7'!J$20+'1C TSsalarié7'!J$24,'1C TSsalarié7'!J$17+'1C TSsalarié7'!J$18+'1C TSsalarié7'!J$19+'1C TSsalarié7'!J$20+'1C TSsalarié7'!J$21+'1C TSsalarié7'!J$22+'1C TSsalarié7'!J$23+'1C TSsalarié7'!J$24)</f>
        <v>0</v>
      </c>
      <c r="M102" s="306">
        <f>IF(AND($K$2="Pôle",C102='1C TSsalarié7'!$B$8),'1C TSsalarié7'!J$21+'1C TSsalarié7'!J$22+'1C TSsalarié7'!J$23,0)</f>
        <v>0</v>
      </c>
      <c r="N102" s="307">
        <f t="shared" si="37"/>
        <v>0</v>
      </c>
      <c r="O102" s="297">
        <f>IF($C102='1C TSsalarié7'!$B$8,'1C TSsalarié7'!J$31)</f>
        <v>0</v>
      </c>
      <c r="P102" s="73">
        <f>IF($C102='1C TSsalarié7'!$B$8,'1C TSsalarié7'!$J$32)</f>
        <v>0</v>
      </c>
      <c r="Q102" s="73">
        <f>IF($C102='1C TSsalarié7'!$B$8,'1C TSsalarié7'!$J$33)</f>
        <v>0</v>
      </c>
      <c r="R102" s="73">
        <f>IF($C102='1C TSsalarié7'!$B$8,'1C TSsalarié7'!$J$34)</f>
        <v>0</v>
      </c>
      <c r="S102" s="73">
        <f>IF($C102='1C TSsalarié7'!$B$8,'1C TSsalarié7'!$J$35)</f>
        <v>0</v>
      </c>
      <c r="T102" s="73">
        <f>IF($C102='1C TSsalarié7'!$B$8,'1C TSsalarié7'!$J$36)</f>
        <v>0</v>
      </c>
      <c r="U102" s="73">
        <f>IF($C102='1C TSsalarié7'!$B$8,'1C TSsalarié7'!$J$37)</f>
        <v>0</v>
      </c>
      <c r="V102" s="73">
        <f>IF($C102='1C TSsalarié7'!$B$8,'1C TSsalarié7'!$J$38)</f>
        <v>0</v>
      </c>
      <c r="W102" s="73">
        <f>IF($C102='1C TSsalarié7'!$B$8,'1C TSsalarié7'!$J$39)</f>
        <v>0</v>
      </c>
      <c r="X102" s="73">
        <f>IF($C102='1C TSsalarié7'!$B$8,'1C TSsalarié7'!$J$40)</f>
        <v>0</v>
      </c>
      <c r="Y102" s="73">
        <f>IF($C102='1C TSsalarié7'!$B$8,'1C TSsalarié7'!$J$41)</f>
        <v>0</v>
      </c>
      <c r="Z102" s="73">
        <f>IF($C102='1C TSsalarié7'!$B$8,'1C TSsalarié7'!$J$42)</f>
        <v>0</v>
      </c>
      <c r="AA102" s="73">
        <f>IF($C102='1C TSsalarié7'!$B$8,'1C TSsalarié7'!$J$43)</f>
        <v>0</v>
      </c>
      <c r="AB102" s="73">
        <f>IF($C102='1C TSsalarié7'!$B$8,'1C TSsalarié7'!$J$44)</f>
        <v>0</v>
      </c>
      <c r="AC102" s="73">
        <f>IF($C102='1C TSsalarié7'!$B$8,'1C TSsalarié7'!$J$45)</f>
        <v>0</v>
      </c>
      <c r="AD102" s="73">
        <f>IF($C102='1C TSsalarié7'!$B$8,'1C TSsalarié7'!$J$46)</f>
        <v>0</v>
      </c>
      <c r="AE102" s="73">
        <f>IF($C102='1C TSsalarié7'!$B$8,'1C TSsalarié7'!$J$47)</f>
        <v>0</v>
      </c>
      <c r="AF102" s="73">
        <f>IF($C102='1C TSsalarié7'!$B$8,'1C TSsalarié7'!$J$48)</f>
        <v>0</v>
      </c>
      <c r="AG102" s="73">
        <f>IF($C102='1C TSsalarié7'!$B$8,'1C TSsalarié7'!$J$49)</f>
        <v>0</v>
      </c>
      <c r="AH102" s="73">
        <f>IF($C102='1C TSsalarié7'!$B$8,'1C TSsalarié7'!$J$50)</f>
        <v>0</v>
      </c>
      <c r="AI102" s="73">
        <f>IF($C102='1C TSsalarié7'!$B$8,'1C TSsalarié7'!$J$51)</f>
        <v>0</v>
      </c>
      <c r="AJ102" s="73">
        <f>IF($C102='1C TSsalarié7'!$B$8,'1C TSsalarié7'!$J$52)</f>
        <v>0</v>
      </c>
      <c r="AK102" s="73">
        <f>'1C TSsalarié7'!J$53</f>
        <v>0</v>
      </c>
      <c r="AL102" s="73">
        <f t="shared" si="29"/>
        <v>0</v>
      </c>
      <c r="AM102" s="303">
        <f t="shared" si="33"/>
        <v>0</v>
      </c>
      <c r="AN102" s="592">
        <f t="shared" si="34"/>
        <v>0</v>
      </c>
      <c r="AO102" s="301">
        <f t="shared" si="36"/>
        <v>0</v>
      </c>
      <c r="AP102" s="601">
        <f t="shared" si="27"/>
        <v>0</v>
      </c>
      <c r="AQ102" s="609">
        <f t="shared" si="30"/>
        <v>0</v>
      </c>
      <c r="AR102" s="605"/>
      <c r="AS102" s="104"/>
      <c r="AT102" s="27"/>
      <c r="AU102" s="618"/>
    </row>
    <row r="103" spans="1:54" hidden="1">
      <c r="A103" s="312"/>
      <c r="B103" s="313"/>
      <c r="C103" s="22" t="str">
        <f>IF('1C TSsalarié7'!K$11&lt;&gt;"",'1C TSsalarié7'!$B$8,"")</f>
        <v/>
      </c>
      <c r="D103" s="714" t="str">
        <f>IF(E103="","",DATEDIF('1C TSsalarié7'!$B$10,E103,"y"))</f>
        <v/>
      </c>
      <c r="E103" s="95" t="str">
        <f>IF(AND('1C TSsalarié7'!K$11&lt;&gt;"",C103='1C TSsalarié7'!$B$8),'1C TSsalarié7'!$K$16,"")</f>
        <v/>
      </c>
      <c r="F103" s="320"/>
      <c r="G103" s="321"/>
      <c r="H103" s="901"/>
      <c r="I103" s="902"/>
      <c r="J103" s="903"/>
      <c r="K103" s="685">
        <f t="shared" si="35"/>
        <v>0</v>
      </c>
      <c r="L103" s="306">
        <f>IF(AND($K$2="Pôle",C103='1C TSsalarié7'!$B$8),'1C TSsalarié7'!K$17+'1C TSsalarié7'!K$18+'1C TSsalarié7'!K$19+'1C TSsalarié7'!K$20+'1C TSsalarié7'!K$24,'1C TSsalarié7'!K$17+'1C TSsalarié7'!K$18+'1C TSsalarié7'!K$19+'1C TSsalarié7'!K$20+'1C TSsalarié7'!K$21+'1C TSsalarié7'!K$22+'1C TSsalarié7'!K$23+'1C TSsalarié7'!K$24)</f>
        <v>0</v>
      </c>
      <c r="M103" s="306">
        <f>IF(AND($K$2="Pôle",C103='1C TSsalarié7'!$B$8),'1C TSsalarié7'!K$21+'1C TSsalarié7'!K$22+'1C TSsalarié7'!K$23,0)</f>
        <v>0</v>
      </c>
      <c r="N103" s="307">
        <f t="shared" si="37"/>
        <v>0</v>
      </c>
      <c r="O103" s="297">
        <f>IF($C103='1C TSsalarié7'!$B$8,'1C TSsalarié7'!K$31)</f>
        <v>0</v>
      </c>
      <c r="P103" s="73">
        <f>IF($C103='1C TSsalarié7'!$B$8,'1C TSsalarié7'!$K$32)</f>
        <v>0</v>
      </c>
      <c r="Q103" s="73">
        <f>IF($C103='1C TSsalarié7'!$B$8,'1C TSsalarié7'!$K$33)</f>
        <v>0</v>
      </c>
      <c r="R103" s="73">
        <f>IF($C103='1C TSsalarié7'!$B$8,'1C TSsalarié7'!$K$34)</f>
        <v>0</v>
      </c>
      <c r="S103" s="73">
        <f>IF($C103='1C TSsalarié7'!$B$8,'1C TSsalarié7'!$K$35)</f>
        <v>0</v>
      </c>
      <c r="T103" s="73">
        <f>IF($C103='1C TSsalarié7'!$B$8,'1C TSsalarié7'!$K$36)</f>
        <v>0</v>
      </c>
      <c r="U103" s="73">
        <f>IF($C103='1C TSsalarié7'!$B$8,'1C TSsalarié7'!$K$37)</f>
        <v>0</v>
      </c>
      <c r="V103" s="73">
        <f>IF($C103='1C TSsalarié7'!$B$8,'1C TSsalarié7'!$K$38)</f>
        <v>0</v>
      </c>
      <c r="W103" s="73">
        <f>IF($C103='1C TSsalarié7'!$B$8,'1C TSsalarié7'!$K$39)</f>
        <v>0</v>
      </c>
      <c r="X103" s="73">
        <f>IF($C103='1C TSsalarié7'!$B$8,'1C TSsalarié7'!$K$40)</f>
        <v>0</v>
      </c>
      <c r="Y103" s="73">
        <f>IF($C103='1C TSsalarié7'!$B$8,'1C TSsalarié7'!$K$41)</f>
        <v>0</v>
      </c>
      <c r="Z103" s="73">
        <f>IF($C103='1C TSsalarié7'!$B$8,'1C TSsalarié7'!$K$42)</f>
        <v>0</v>
      </c>
      <c r="AA103" s="73">
        <f>IF($C103='1C TSsalarié7'!$B$8,'1C TSsalarié7'!$K$43)</f>
        <v>0</v>
      </c>
      <c r="AB103" s="73">
        <f>IF($C103='1C TSsalarié7'!$B$8,'1C TSsalarié7'!$K$44)</f>
        <v>0</v>
      </c>
      <c r="AC103" s="73">
        <f>IF($C103='1C TSsalarié7'!$B$8,'1C TSsalarié7'!$K$45)</f>
        <v>0</v>
      </c>
      <c r="AD103" s="73">
        <f>IF($C103='1C TSsalarié7'!$B$8,'1C TSsalarié7'!$K$46)</f>
        <v>0</v>
      </c>
      <c r="AE103" s="73">
        <f>IF($C103='1C TSsalarié7'!$B$8,'1C TSsalarié7'!$K$47)</f>
        <v>0</v>
      </c>
      <c r="AF103" s="73">
        <f>IF($C103='1C TSsalarié7'!$B$8,'1C TSsalarié7'!$K$48)</f>
        <v>0</v>
      </c>
      <c r="AG103" s="73">
        <f>IF($C103='1C TSsalarié7'!$B$8,'1C TSsalarié7'!$K$49)</f>
        <v>0</v>
      </c>
      <c r="AH103" s="73">
        <f>IF($C103='1C TSsalarié7'!$B$8,'1C TSsalarié7'!$K$50)</f>
        <v>0</v>
      </c>
      <c r="AI103" s="73">
        <f>IF($C103='1C TSsalarié7'!$B$8,'1C TSsalarié7'!$K$51)</f>
        <v>0</v>
      </c>
      <c r="AJ103" s="73">
        <f>IF($C103='1C TSsalarié7'!$B$8,'1C TSsalarié7'!$K$52)</f>
        <v>0</v>
      </c>
      <c r="AK103" s="73">
        <f>'1C TSsalarié7'!K$53</f>
        <v>0</v>
      </c>
      <c r="AL103" s="73">
        <f t="shared" si="29"/>
        <v>0</v>
      </c>
      <c r="AM103" s="303">
        <f t="shared" si="33"/>
        <v>0</v>
      </c>
      <c r="AN103" s="592">
        <f t="shared" si="34"/>
        <v>0</v>
      </c>
      <c r="AO103" s="301">
        <f t="shared" si="36"/>
        <v>0</v>
      </c>
      <c r="AP103" s="601">
        <f t="shared" si="27"/>
        <v>0</v>
      </c>
      <c r="AQ103" s="609">
        <f t="shared" si="30"/>
        <v>0</v>
      </c>
      <c r="AR103" s="605"/>
      <c r="AS103" s="104"/>
      <c r="AT103" s="27"/>
      <c r="AU103" s="618"/>
    </row>
    <row r="104" spans="1:54" hidden="1">
      <c r="A104" s="312"/>
      <c r="B104" s="313"/>
      <c r="C104" s="22" t="str">
        <f>IF('1C TSsalarié7'!L$11&lt;&gt;"",'1C TSsalarié7'!$B$8,"")</f>
        <v/>
      </c>
      <c r="D104" s="714" t="str">
        <f>IF(E104="","",DATEDIF('1C TSsalarié7'!$B$10,E104,"y"))</f>
        <v/>
      </c>
      <c r="E104" s="95" t="str">
        <f>IF(AND('1C TSsalarié7'!L$11&lt;&gt;"",C104='1C TSsalarié7'!$B$8),'1C TSsalarié7'!$L$16,"")</f>
        <v/>
      </c>
      <c r="F104" s="320"/>
      <c r="G104" s="321"/>
      <c r="H104" s="901"/>
      <c r="I104" s="902"/>
      <c r="J104" s="903"/>
      <c r="K104" s="685">
        <f t="shared" si="35"/>
        <v>0</v>
      </c>
      <c r="L104" s="306">
        <f>IF(AND($K$2="Pôle",C104='1C TSsalarié7'!$B$8),'1C TSsalarié7'!L$17+'1C TSsalarié7'!L$18+'1C TSsalarié7'!L$19+'1C TSsalarié7'!L$20+'1C TSsalarié7'!L$24,'1C TSsalarié7'!L$17+'1C TSsalarié7'!L$18+'1C TSsalarié7'!L$19+'1C TSsalarié7'!L$20+'1C TSsalarié7'!L$21+'1C TSsalarié7'!L$22+'1C TSsalarié7'!L$23+'1C TSsalarié7'!L$24)</f>
        <v>0</v>
      </c>
      <c r="M104" s="306">
        <f>IF(AND($K$2="Pôle",C104='1C TSsalarié7'!$B$8),'1C TSsalarié7'!L$21+'1C TSsalarié7'!L$22+'1C TSsalarié7'!L$23,0)</f>
        <v>0</v>
      </c>
      <c r="N104" s="307">
        <f t="shared" si="37"/>
        <v>0</v>
      </c>
      <c r="O104" s="297">
        <f>IF($C104='1C TSsalarié7'!$B$8,'1C TSsalarié7'!L$31)</f>
        <v>0</v>
      </c>
      <c r="P104" s="73">
        <f>IF($C104='1C TSsalarié7'!$B$8,'1C TSsalarié7'!$L$32)</f>
        <v>0</v>
      </c>
      <c r="Q104" s="73">
        <f>IF($C104='1C TSsalarié7'!$B$8,'1C TSsalarié7'!$L$33)</f>
        <v>0</v>
      </c>
      <c r="R104" s="73">
        <f>IF($C104='1C TSsalarié7'!$B$8,'1C TSsalarié7'!$L$34)</f>
        <v>0</v>
      </c>
      <c r="S104" s="73">
        <f>IF($C104='1C TSsalarié7'!$B$8,'1C TSsalarié7'!$L$35)</f>
        <v>0</v>
      </c>
      <c r="T104" s="73">
        <f>IF($C104='1C TSsalarié7'!$B$8,'1C TSsalarié7'!$L$36)</f>
        <v>0</v>
      </c>
      <c r="U104" s="73">
        <f>IF($C104='1C TSsalarié7'!$B$8,'1C TSsalarié7'!$L$37)</f>
        <v>0</v>
      </c>
      <c r="V104" s="73">
        <f>IF($C104='1C TSsalarié7'!$B$8,'1C TSsalarié7'!$L$38)</f>
        <v>0</v>
      </c>
      <c r="W104" s="73">
        <f>IF($C104='1C TSsalarié7'!$B$8,'1C TSsalarié7'!$L$39)</f>
        <v>0</v>
      </c>
      <c r="X104" s="73">
        <f>IF($C104='1C TSsalarié7'!$B$8,'1C TSsalarié7'!$L$40)</f>
        <v>0</v>
      </c>
      <c r="Y104" s="73">
        <f>IF($C104='1C TSsalarié7'!$B$8,'1C TSsalarié7'!$L$41)</f>
        <v>0</v>
      </c>
      <c r="Z104" s="73">
        <f>IF($C104='1C TSsalarié7'!$B$8,'1C TSsalarié7'!$L$42)</f>
        <v>0</v>
      </c>
      <c r="AA104" s="73">
        <f>IF($C104='1C TSsalarié7'!$B$8,'1C TSsalarié7'!$L$43)</f>
        <v>0</v>
      </c>
      <c r="AB104" s="73">
        <f>IF($C104='1C TSsalarié7'!$B$8,'1C TSsalarié7'!$L$44)</f>
        <v>0</v>
      </c>
      <c r="AC104" s="73">
        <f>IF($C104='1C TSsalarié7'!$B$8,'1C TSsalarié7'!$L$45)</f>
        <v>0</v>
      </c>
      <c r="AD104" s="73">
        <f>IF($C104='1C TSsalarié7'!$B$8,'1C TSsalarié7'!$L$46)</f>
        <v>0</v>
      </c>
      <c r="AE104" s="73">
        <f>IF($C104='1C TSsalarié7'!$B$8,'1C TSsalarié7'!$L$47)</f>
        <v>0</v>
      </c>
      <c r="AF104" s="73">
        <f>IF($C104='1C TSsalarié7'!$B$8,'1C TSsalarié7'!$L$48)</f>
        <v>0</v>
      </c>
      <c r="AG104" s="73">
        <f>IF($C104='1C TSsalarié7'!$B$8,'1C TSsalarié7'!$L$49)</f>
        <v>0</v>
      </c>
      <c r="AH104" s="73">
        <f>IF($C104='1C TSsalarié7'!$B$8,'1C TSsalarié7'!$L$50)</f>
        <v>0</v>
      </c>
      <c r="AI104" s="73">
        <f>IF($C104='1C TSsalarié7'!$B$8,'1C TSsalarié7'!$L$51)</f>
        <v>0</v>
      </c>
      <c r="AJ104" s="73">
        <f>IF($C104='1C TSsalarié7'!$B$8,'1C TSsalarié7'!$L$52)</f>
        <v>0</v>
      </c>
      <c r="AK104" s="73">
        <f>'1C TSsalarié7'!L$53</f>
        <v>0</v>
      </c>
      <c r="AL104" s="73">
        <f t="shared" si="29"/>
        <v>0</v>
      </c>
      <c r="AM104" s="303">
        <f t="shared" si="33"/>
        <v>0</v>
      </c>
      <c r="AN104" s="592">
        <f t="shared" si="34"/>
        <v>0</v>
      </c>
      <c r="AO104" s="301">
        <f t="shared" si="36"/>
        <v>0</v>
      </c>
      <c r="AP104" s="601">
        <f t="shared" si="27"/>
        <v>0</v>
      </c>
      <c r="AQ104" s="609">
        <f t="shared" si="30"/>
        <v>0</v>
      </c>
      <c r="AR104" s="605"/>
      <c r="AS104" s="104"/>
      <c r="AT104" s="27"/>
      <c r="AU104" s="618"/>
    </row>
    <row r="105" spans="1:54" hidden="1">
      <c r="A105" s="312"/>
      <c r="B105" s="313"/>
      <c r="C105" s="22" t="str">
        <f>IF('1C TSsalarié7'!M$11&lt;&gt;"",'1C TSsalarié7'!$B$8,"")</f>
        <v/>
      </c>
      <c r="D105" s="714" t="str">
        <f>IF(E105="","",DATEDIF('1C TSsalarié7'!$B$10,E105,"y"))</f>
        <v/>
      </c>
      <c r="E105" s="95" t="str">
        <f>IF(AND('1C TSsalarié7'!M$11&lt;&gt;"",C105='1C TSsalarié7'!$B$8),'1C TSsalarié7'!$M$16,"")</f>
        <v/>
      </c>
      <c r="F105" s="320"/>
      <c r="G105" s="321"/>
      <c r="H105" s="901"/>
      <c r="I105" s="902"/>
      <c r="J105" s="903"/>
      <c r="K105" s="685">
        <f t="shared" si="35"/>
        <v>0</v>
      </c>
      <c r="L105" s="306">
        <f>IF(AND($K$2="Pôle",C105='1C TSsalarié7'!$B$8),'1C TSsalarié7'!M$17+'1C TSsalarié7'!M$18+'1C TSsalarié7'!M$19+'1C TSsalarié7'!M$20+'1C TSsalarié7'!M$24,'1C TSsalarié7'!M$17+'1C TSsalarié7'!M$18+'1C TSsalarié7'!M$19+'1C TSsalarié7'!M$20+'1C TSsalarié7'!M$21+'1C TSsalarié7'!M$22+'1C TSsalarié7'!M$23+'1C TSsalarié7'!M$24)</f>
        <v>0</v>
      </c>
      <c r="M105" s="306">
        <f>IF(AND($K$2="Pôle",C105='1C TSsalarié7'!$B$8),'1C TSsalarié7'!M$21+'1C TSsalarié7'!M$22+'1C TSsalarié7'!M$23,0)</f>
        <v>0</v>
      </c>
      <c r="N105" s="307">
        <f t="shared" si="37"/>
        <v>0</v>
      </c>
      <c r="O105" s="297">
        <f>IF($C105='1C TSsalarié7'!$B$8,'1C TSsalarié7'!M$31)</f>
        <v>0</v>
      </c>
      <c r="P105" s="73">
        <f>IF($C105='1C TSsalarié7'!$B$8,'1C TSsalarié7'!$M$32)</f>
        <v>0</v>
      </c>
      <c r="Q105" s="73">
        <f>IF($C105='1C TSsalarié7'!$B$8,'1C TSsalarié7'!$M$33)</f>
        <v>0</v>
      </c>
      <c r="R105" s="73">
        <f>IF($C105='1C TSsalarié7'!$B$8,'1C TSsalarié7'!$M$34)</f>
        <v>0</v>
      </c>
      <c r="S105" s="73">
        <f>IF($C105='1C TSsalarié7'!$B$8,'1C TSsalarié7'!$M$35)</f>
        <v>0</v>
      </c>
      <c r="T105" s="73">
        <f>IF($C105='1C TSsalarié7'!$B$8,'1C TSsalarié7'!$M$36)</f>
        <v>0</v>
      </c>
      <c r="U105" s="73">
        <f>IF($C105='1C TSsalarié7'!$B$8,'1C TSsalarié7'!$M$37)</f>
        <v>0</v>
      </c>
      <c r="V105" s="73">
        <f>IF($C105='1C TSsalarié7'!$B$8,'1C TSsalarié7'!$M$38)</f>
        <v>0</v>
      </c>
      <c r="W105" s="73">
        <f>IF($C105='1C TSsalarié7'!$B$8,'1C TSsalarié7'!$M$39)</f>
        <v>0</v>
      </c>
      <c r="X105" s="73">
        <f>IF($C105='1C TSsalarié7'!$B$8,'1C TSsalarié7'!$M$40)</f>
        <v>0</v>
      </c>
      <c r="Y105" s="73">
        <f>IF($C105='1C TSsalarié7'!$B$8,'1C TSsalarié7'!$M$41)</f>
        <v>0</v>
      </c>
      <c r="Z105" s="73">
        <f>IF($C105='1C TSsalarié7'!$B$8,'1C TSsalarié7'!$M$42)</f>
        <v>0</v>
      </c>
      <c r="AA105" s="73">
        <f>IF($C105='1C TSsalarié7'!$B$8,'1C TSsalarié7'!$M$43)</f>
        <v>0</v>
      </c>
      <c r="AB105" s="73">
        <f>IF($C105='1C TSsalarié7'!$B$8,'1C TSsalarié7'!$M$44)</f>
        <v>0</v>
      </c>
      <c r="AC105" s="73">
        <f>IF($C105='1C TSsalarié7'!$B$8,'1C TSsalarié7'!$M$45)</f>
        <v>0</v>
      </c>
      <c r="AD105" s="73">
        <f>IF($C105='1C TSsalarié7'!$B$8,'1C TSsalarié7'!$M$46)</f>
        <v>0</v>
      </c>
      <c r="AE105" s="73">
        <f>IF($C105='1C TSsalarié7'!$B$8,'1C TSsalarié7'!$M$47)</f>
        <v>0</v>
      </c>
      <c r="AF105" s="73">
        <f>IF($C105='1C TSsalarié7'!$B$8,'1C TSsalarié7'!$M$48)</f>
        <v>0</v>
      </c>
      <c r="AG105" s="73">
        <f>IF($C105='1C TSsalarié7'!$B$8,'1C TSsalarié7'!$M$49)</f>
        <v>0</v>
      </c>
      <c r="AH105" s="73">
        <f>IF($C105='1C TSsalarié7'!$B$8,'1C TSsalarié7'!$M$50)</f>
        <v>0</v>
      </c>
      <c r="AI105" s="73">
        <f>IF($C105='1C TSsalarié7'!$B$8,'1C TSsalarié7'!$M$51)</f>
        <v>0</v>
      </c>
      <c r="AJ105" s="73">
        <f>IF($C105='1C TSsalarié7'!$B$8,'1C TSsalarié7'!$M$52)</f>
        <v>0</v>
      </c>
      <c r="AK105" s="73">
        <f>'1C TSsalarié7'!M$53</f>
        <v>0</v>
      </c>
      <c r="AL105" s="73">
        <f t="shared" si="29"/>
        <v>0</v>
      </c>
      <c r="AM105" s="303">
        <f t="shared" si="33"/>
        <v>0</v>
      </c>
      <c r="AN105" s="592">
        <f t="shared" si="34"/>
        <v>0</v>
      </c>
      <c r="AO105" s="301">
        <f t="shared" si="36"/>
        <v>0</v>
      </c>
      <c r="AP105" s="601">
        <f t="shared" si="27"/>
        <v>0</v>
      </c>
      <c r="AQ105" s="609">
        <f t="shared" si="30"/>
        <v>0</v>
      </c>
      <c r="AR105" s="605"/>
      <c r="AS105" s="104"/>
      <c r="AT105" s="27"/>
      <c r="AU105" s="618"/>
    </row>
    <row r="106" spans="1:54" s="358" customFormat="1" hidden="1">
      <c r="A106" s="314"/>
      <c r="B106" s="315"/>
      <c r="C106" s="212" t="str">
        <f>IF('1C TSsalarié7'!N$11&lt;&gt;"",'1C TSsalarié7'!$B$8,"")</f>
        <v/>
      </c>
      <c r="D106" s="718" t="str">
        <f>IF(E106="","",DATEDIF('1C TSsalarié7'!$B$10,E106,"y"))</f>
        <v/>
      </c>
      <c r="E106" s="213" t="str">
        <f>IF(AND('1C TSsalarié7'!N$11&lt;&gt;"",C106='1C TSsalarié7'!$B$8),'1C TSsalarié7'!$N$16,"")</f>
        <v/>
      </c>
      <c r="F106" s="322"/>
      <c r="G106" s="323"/>
      <c r="H106" s="904"/>
      <c r="I106" s="905"/>
      <c r="J106" s="906"/>
      <c r="K106" s="730">
        <f t="shared" si="35"/>
        <v>0</v>
      </c>
      <c r="L106" s="308">
        <f>IF(AND($K$2="Pôle",C106='1C TSsalarié7'!$B$8),'1C TSsalarié7'!N$17+'1C TSsalarié7'!N$18+'1C TSsalarié7'!N$19+'1C TSsalarié7'!N$20+'1C TSsalarié7'!N$24,'1C TSsalarié7'!N$17+'1C TSsalarié7'!N$18+'1C TSsalarié7'!N$19+'1C TSsalarié7'!N$20+'1C TSsalarié7'!N$21+'1C TSsalarié7'!N$22+'1C TSsalarié7'!N$23+'1C TSsalarié7'!N$24)</f>
        <v>0</v>
      </c>
      <c r="M106" s="308">
        <f>IF(AND($K$2="Pôle",C106='1C TSsalarié7'!$B$8),'1C TSsalarié7'!N$21+'1C TSsalarié7'!N$22+'1C TSsalarié7'!N$23,0)</f>
        <v>0</v>
      </c>
      <c r="N106" s="309">
        <f t="shared" si="37"/>
        <v>0</v>
      </c>
      <c r="O106" s="298">
        <f>IF($C106='1C TSsalarié7'!$B$8,'1C TSsalarié7'!N$31)</f>
        <v>0</v>
      </c>
      <c r="P106" s="214">
        <f>IF($C106='1C TSsalarié7'!$B$8,'1C TSsalarié7'!$N$32)</f>
        <v>0</v>
      </c>
      <c r="Q106" s="214">
        <f>IF($C106='1C TSsalarié7'!$B$8,'1C TSsalarié7'!$N$33)</f>
        <v>0</v>
      </c>
      <c r="R106" s="214">
        <f>IF($C106='1C TSsalarié7'!$B$8,'1C TSsalarié7'!$N$34)</f>
        <v>0</v>
      </c>
      <c r="S106" s="214">
        <f>IF($C106='1C TSsalarié7'!$B$8,'1C TSsalarié7'!$N$35)</f>
        <v>0</v>
      </c>
      <c r="T106" s="214">
        <f>IF($C106='1C TSsalarié7'!$B$8,'1C TSsalarié7'!$N$36)</f>
        <v>0</v>
      </c>
      <c r="U106" s="214">
        <f>IF($C106='1C TSsalarié7'!$B$8,'1C TSsalarié7'!$N$37)</f>
        <v>0</v>
      </c>
      <c r="V106" s="214">
        <f>IF($C106='1C TSsalarié7'!$B$8,'1C TSsalarié7'!$N$38)</f>
        <v>0</v>
      </c>
      <c r="W106" s="214">
        <f>IF($C106='1C TSsalarié7'!$B$8,'1C TSsalarié7'!$N$39)</f>
        <v>0</v>
      </c>
      <c r="X106" s="214">
        <f>IF($C106='1C TSsalarié7'!$B$8,'1C TSsalarié7'!$N$40)</f>
        <v>0</v>
      </c>
      <c r="Y106" s="214">
        <f>IF($C106='1C TSsalarié7'!$B$8,'1C TSsalarié7'!$N$41)</f>
        <v>0</v>
      </c>
      <c r="Z106" s="214">
        <f>IF($C106='1C TSsalarié7'!$B$8,'1C TSsalarié7'!$N$42)</f>
        <v>0</v>
      </c>
      <c r="AA106" s="214">
        <f>IF($C106='1C TSsalarié7'!$B$8,'1C TSsalarié7'!$N$43)</f>
        <v>0</v>
      </c>
      <c r="AB106" s="214">
        <f>IF($C106='1C TSsalarié7'!$B$8,'1C TSsalarié7'!$N$44)</f>
        <v>0</v>
      </c>
      <c r="AC106" s="214">
        <f>IF($C106='1C TSsalarié7'!$B$8,'1C TSsalarié7'!$N$45)</f>
        <v>0</v>
      </c>
      <c r="AD106" s="214">
        <f>IF($C106='1C TSsalarié7'!$B$8,'1C TSsalarié7'!$N$46)</f>
        <v>0</v>
      </c>
      <c r="AE106" s="214">
        <f>IF($C106='1C TSsalarié7'!$B$8,'1C TSsalarié7'!$N$47)</f>
        <v>0</v>
      </c>
      <c r="AF106" s="214">
        <f>IF($C106='1C TSsalarié7'!$B$8,'1C TSsalarié7'!$N$48)</f>
        <v>0</v>
      </c>
      <c r="AG106" s="214">
        <f>IF($C106='1C TSsalarié7'!$B$8,'1C TSsalarié7'!$N$49)</f>
        <v>0</v>
      </c>
      <c r="AH106" s="214">
        <f>IF($C106='1C TSsalarié7'!$B$8,'1C TSsalarié7'!$N$50)</f>
        <v>0</v>
      </c>
      <c r="AI106" s="214">
        <f>IF($C106='1C TSsalarié7'!$B$8,'1C TSsalarié7'!$N$51)</f>
        <v>0</v>
      </c>
      <c r="AJ106" s="214">
        <f>IF($C106='1C TSsalarié7'!$B$8,'1C TSsalarié7'!$N$52)</f>
        <v>0</v>
      </c>
      <c r="AK106" s="214">
        <f>'1C TSsalarié7'!N$53</f>
        <v>0</v>
      </c>
      <c r="AL106" s="214">
        <f t="shared" si="29"/>
        <v>0</v>
      </c>
      <c r="AM106" s="591">
        <f t="shared" si="33"/>
        <v>0</v>
      </c>
      <c r="AN106" s="694">
        <f t="shared" si="34"/>
        <v>0</v>
      </c>
      <c r="AO106" s="302">
        <f t="shared" si="36"/>
        <v>0</v>
      </c>
      <c r="AP106" s="691">
        <f t="shared" si="27"/>
        <v>0</v>
      </c>
      <c r="AQ106" s="655">
        <f t="shared" si="30"/>
        <v>0</v>
      </c>
      <c r="AR106" s="570"/>
      <c r="AS106" s="215"/>
      <c r="AT106" s="216"/>
      <c r="AU106" s="656"/>
      <c r="AX106" s="823"/>
      <c r="AY106" s="823"/>
      <c r="AZ106" s="823"/>
      <c r="BA106" s="823"/>
      <c r="BB106" s="823"/>
    </row>
    <row r="107" spans="1:54" ht="15" hidden="1">
      <c r="A107" s="316"/>
      <c r="B107" s="317"/>
      <c r="C107" s="651" t="str">
        <f>IF('1C TSsalarié8'!C$11&lt;&gt;"",'1C TSsalarié8'!$B$8,"")</f>
        <v/>
      </c>
      <c r="D107" s="719" t="str">
        <f>IF(E107="","",DATEDIF('1C TSsalarié8'!$B$10,E107,"y"))</f>
        <v/>
      </c>
      <c r="E107" s="208" t="str">
        <f>IF(AND('1C TSsalarié8'!C$11&lt;&gt;"",C108='1C TSsalarié8'!$B$8),'1C TSsalarié8'!$C$16,"")</f>
        <v/>
      </c>
      <c r="F107" s="324"/>
      <c r="G107" s="325"/>
      <c r="H107" s="907"/>
      <c r="I107" s="908"/>
      <c r="J107" s="909"/>
      <c r="K107" s="729">
        <f t="shared" si="35"/>
        <v>0</v>
      </c>
      <c r="L107" s="657">
        <f>IF(AND($K$2="Pôle",C107='1C TSsalarié8'!$B$8),'1C TSsalarié8'!C$17+'1C TSsalarié8'!C$18+'1C TSsalarié8'!C$19+'1C TSsalarié8'!C$20+'1C TSsalarié8'!C$24,'1C TSsalarié8'!C$17+'1C TSsalarié8'!C$18+'1C TSsalarié8'!C$19+'1C TSsalarié8'!C$20+'1C TSsalarié8'!C$21+'1C TSsalarié8'!C$22+'1C TSsalarié8'!C$23+'1C TSsalarié8'!C$24)</f>
        <v>0</v>
      </c>
      <c r="M107" s="658">
        <f>IF(AND($K$2="Pôle",C107='1C TSsalarié8'!$B$8),'1C TSsalarié8'!C$21+'1C TSsalarié8'!C$22+'1C TSsalarié8'!C$23,0)</f>
        <v>0</v>
      </c>
      <c r="N107" s="310">
        <f>L107+M107</f>
        <v>0</v>
      </c>
      <c r="O107" s="299">
        <f>IF($C107='1C TSsalarié8'!$B$8,'1C TSsalarié8'!C$31)</f>
        <v>0</v>
      </c>
      <c r="P107" s="74">
        <f>IF($C107='1C TSsalarié8'!$B$8,'1C TSsalarié8'!$C$32)</f>
        <v>0</v>
      </c>
      <c r="Q107" s="74">
        <f>IF($C107='1C TSsalarié8'!$B$8,'1C TSsalarié8'!$C$33)</f>
        <v>0</v>
      </c>
      <c r="R107" s="74">
        <f>IF($C107='1C TSsalarié8'!$B$8,'1C TSsalarié8'!$C$34)</f>
        <v>0</v>
      </c>
      <c r="S107" s="74">
        <f>IF($C107='1C TSsalarié8'!$B$8,'1C TSsalarié8'!$C$35)</f>
        <v>0</v>
      </c>
      <c r="T107" s="74">
        <f>IF($C107='1C TSsalarié8'!$B$8,'1C TSsalarié8'!$C$36)</f>
        <v>0</v>
      </c>
      <c r="U107" s="74">
        <f>IF($C107='1C TSsalarié8'!$B$8,'1C TSsalarié8'!$C$37)</f>
        <v>0</v>
      </c>
      <c r="V107" s="74">
        <f>IF($C107='1C TSsalarié8'!$B$8,'1C TSsalarié8'!$C$38)</f>
        <v>0</v>
      </c>
      <c r="W107" s="74">
        <f>IF($C107='1C TSsalarié8'!$B$8,'1C TSsalarié8'!$C$39)</f>
        <v>0</v>
      </c>
      <c r="X107" s="74">
        <f>IF($C107='1C TSsalarié8'!$B$8,'1C TSsalarié8'!$C$40)</f>
        <v>0</v>
      </c>
      <c r="Y107" s="74">
        <f>IF($C107='1C TSsalarié8'!$B$8,'1C TSsalarié8'!$C$41)</f>
        <v>0</v>
      </c>
      <c r="Z107" s="74">
        <f>IF($C107='1C TSsalarié8'!$B$8,'1C TSsalarié8'!$C$42)</f>
        <v>0</v>
      </c>
      <c r="AA107" s="74">
        <f>IF($C107='1C TSsalarié8'!$B$8,'1C TSsalarié8'!$C$43)</f>
        <v>0</v>
      </c>
      <c r="AB107" s="74">
        <f>IF($C107='1C TSsalarié8'!$B$8,'1C TSsalarié8'!$C$44)</f>
        <v>0</v>
      </c>
      <c r="AC107" s="74">
        <f>IF($C107='1C TSsalarié8'!$B$8,'1C TSsalarié8'!$C$45)</f>
        <v>0</v>
      </c>
      <c r="AD107" s="74">
        <f>IF($C107='1C TSsalarié8'!$B$8,'1C TSsalarié8'!$C$46)</f>
        <v>0</v>
      </c>
      <c r="AE107" s="74">
        <f>IF($C107='1C TSsalarié8'!$B$8,'1C TSsalarié8'!$C$47)</f>
        <v>0</v>
      </c>
      <c r="AF107" s="74">
        <f>IF($C107='1C TSsalarié8'!$B$8,'1C TSsalarié8'!$C$48)</f>
        <v>0</v>
      </c>
      <c r="AG107" s="74">
        <f>IF($C107='1C TSsalarié8'!$B$8,'1C TSsalarié8'!$C$49)</f>
        <v>0</v>
      </c>
      <c r="AH107" s="74">
        <f>IF($C107='1C TSsalarié8'!$B$8,'1C TSsalarié8'!$C$50)</f>
        <v>0</v>
      </c>
      <c r="AI107" s="74">
        <f>IF($C107='1C TSsalarié8'!$B$8,'1C TSsalarié8'!$C$51)</f>
        <v>0</v>
      </c>
      <c r="AJ107" s="74">
        <f>IF($C107='1C TSsalarié8'!$B$8,'1C TSsalarié8'!$C$52)</f>
        <v>0</v>
      </c>
      <c r="AK107" s="74">
        <f>'1C TSsalarié8'!C$53</f>
        <v>0</v>
      </c>
      <c r="AL107" s="74">
        <f t="shared" si="29"/>
        <v>0</v>
      </c>
      <c r="AM107" s="303">
        <f t="shared" si="33"/>
        <v>0</v>
      </c>
      <c r="AN107" s="693">
        <f t="shared" si="34"/>
        <v>0</v>
      </c>
      <c r="AO107" s="659">
        <f>AM107+AN107</f>
        <v>0</v>
      </c>
      <c r="AP107" s="601">
        <f>IF(L107=0,0,AM107-AR107)</f>
        <v>0</v>
      </c>
      <c r="AQ107" s="610">
        <f t="shared" si="30"/>
        <v>0</v>
      </c>
      <c r="AR107" s="606"/>
      <c r="AS107" s="210"/>
      <c r="AT107" s="211"/>
      <c r="AU107" s="617"/>
    </row>
    <row r="108" spans="1:54" hidden="1">
      <c r="A108" s="312"/>
      <c r="B108" s="313"/>
      <c r="C108" s="22" t="str">
        <f>IF('1C TSsalarié8'!D$11&lt;&gt;"",'1C TSsalarié8'!$B$8,"")</f>
        <v/>
      </c>
      <c r="D108" s="714" t="str">
        <f>IF(E108="","",DATEDIF('1C TSsalarié8'!$B$10,E108,"y"))</f>
        <v/>
      </c>
      <c r="E108" s="95" t="str">
        <f>IF(AND('1C TSsalarié8'!D$11&lt;&gt;"",C108='1C TSsalarié8'!$B$8),'1C TSsalarié8'!$D$16,"")</f>
        <v/>
      </c>
      <c r="F108" s="320"/>
      <c r="G108" s="321"/>
      <c r="H108" s="901"/>
      <c r="I108" s="902"/>
      <c r="J108" s="903"/>
      <c r="K108" s="685">
        <f t="shared" si="35"/>
        <v>0</v>
      </c>
      <c r="L108" s="306">
        <f>IF(AND($K$2="Pôle",C108='1C TSsalarié8'!$B$8),'1C TSsalarié8'!D$17+'1C TSsalarié8'!D$18+'1C TSsalarié8'!D$19+'1C TSsalarié8'!D$20+'1C TSsalarié8'!D$24,'1C TSsalarié8'!D$17+'1C TSsalarié8'!D$18+'1C TSsalarié8'!D$19+'1C TSsalarié8'!D$20+'1C TSsalarié8'!D$21+'1C TSsalarié8'!D$22+'1C TSsalarié8'!D$23+'1C TSsalarié8'!D$24)</f>
        <v>0</v>
      </c>
      <c r="M108" s="306">
        <f>IF(AND($K$2="Pôle",C108='1C TSsalarié8'!$B$8),'1C TSsalarié8'!D$21+'1C TSsalarié8'!D$22+'1C TSsalarié8'!D$23,0)</f>
        <v>0</v>
      </c>
      <c r="N108" s="307">
        <f>L108+M108</f>
        <v>0</v>
      </c>
      <c r="O108" s="297">
        <f>IF($C108='1C TSsalarié8'!$B$8,'1C TSsalarié8'!D$31)</f>
        <v>0</v>
      </c>
      <c r="P108" s="73">
        <f>IF($C108='1C TSsalarié8'!$B$8,'1C TSsalarié8'!$D$32)</f>
        <v>0</v>
      </c>
      <c r="Q108" s="73">
        <f>IF($C108='1C TSsalarié8'!$B$8,'1C TSsalarié8'!$D$33)</f>
        <v>0</v>
      </c>
      <c r="R108" s="73">
        <f>IF($C108='1C TSsalarié8'!$B$8,'1C TSsalarié8'!$D$34)</f>
        <v>0</v>
      </c>
      <c r="S108" s="73">
        <f>IF($C108='1C TSsalarié8'!$B$8,'1C TSsalarié8'!$D$35)</f>
        <v>0</v>
      </c>
      <c r="T108" s="73">
        <f>IF($C108='1C TSsalarié8'!$B$8,'1C TSsalarié8'!$D$36)</f>
        <v>0</v>
      </c>
      <c r="U108" s="73">
        <f>IF($C108='1C TSsalarié8'!$B$8,'1C TSsalarié8'!$D$37)</f>
        <v>0</v>
      </c>
      <c r="V108" s="73">
        <f>IF($C108='1C TSsalarié8'!$B$8,'1C TSsalarié8'!$D$38)</f>
        <v>0</v>
      </c>
      <c r="W108" s="73">
        <f>IF($C108='1C TSsalarié8'!$B$8,'1C TSsalarié8'!$D$39)</f>
        <v>0</v>
      </c>
      <c r="X108" s="73">
        <f>IF($C108='1C TSsalarié8'!$B$8,'1C TSsalarié8'!$D$40)</f>
        <v>0</v>
      </c>
      <c r="Y108" s="73">
        <f>IF($C108='1C TSsalarié8'!$B$8,'1C TSsalarié8'!$D$41)</f>
        <v>0</v>
      </c>
      <c r="Z108" s="73">
        <f>IF($C108='1C TSsalarié8'!$B$8,'1C TSsalarié8'!$D$42)</f>
        <v>0</v>
      </c>
      <c r="AA108" s="73">
        <f>IF($C108='1C TSsalarié8'!$B$8,'1C TSsalarié8'!$D$43)</f>
        <v>0</v>
      </c>
      <c r="AB108" s="73">
        <f>IF($C108='1C TSsalarié8'!$B$8,'1C TSsalarié8'!$D$44)</f>
        <v>0</v>
      </c>
      <c r="AC108" s="73">
        <f>IF($C108='1C TSsalarié8'!$B$8,'1C TSsalarié8'!$D$45)</f>
        <v>0</v>
      </c>
      <c r="AD108" s="73">
        <f>IF($C108='1C TSsalarié8'!$B$8,'1C TSsalarié8'!$D$46)</f>
        <v>0</v>
      </c>
      <c r="AE108" s="73">
        <f>IF($C108='1C TSsalarié8'!$B$8,'1C TSsalarié8'!$D$47)</f>
        <v>0</v>
      </c>
      <c r="AF108" s="73">
        <f>IF($C108='1C TSsalarié8'!$B$8,'1C TSsalarié8'!$D$48)</f>
        <v>0</v>
      </c>
      <c r="AG108" s="73">
        <f>IF($C108='1C TSsalarié8'!$B$8,'1C TSsalarié8'!$D$49)</f>
        <v>0</v>
      </c>
      <c r="AH108" s="73">
        <f>IF($C108='1C TSsalarié8'!$B$8,'1C TSsalarié8'!$D$50)</f>
        <v>0</v>
      </c>
      <c r="AI108" s="73">
        <f>IF($C108='1C TSsalarié8'!$B$8,'1C TSsalarié8'!$D$51)</f>
        <v>0</v>
      </c>
      <c r="AJ108" s="73">
        <f>IF($C108='1C TSsalarié8'!$B$8,'1C TSsalarié8'!$D$52)</f>
        <v>0</v>
      </c>
      <c r="AK108" s="73">
        <f>'1C TSsalarié8'!D$53</f>
        <v>0</v>
      </c>
      <c r="AL108" s="73">
        <f t="shared" si="29"/>
        <v>0</v>
      </c>
      <c r="AM108" s="303">
        <f t="shared" si="33"/>
        <v>0</v>
      </c>
      <c r="AN108" s="592">
        <f t="shared" si="34"/>
        <v>0</v>
      </c>
      <c r="AO108" s="301">
        <f t="shared" ref="AO108:AO118" si="38">AM108+AN108</f>
        <v>0</v>
      </c>
      <c r="AP108" s="601">
        <f t="shared" si="27"/>
        <v>0</v>
      </c>
      <c r="AQ108" s="609">
        <f t="shared" si="30"/>
        <v>0</v>
      </c>
      <c r="AR108" s="605"/>
      <c r="AS108" s="104"/>
      <c r="AT108" s="27"/>
      <c r="AU108" s="618"/>
    </row>
    <row r="109" spans="1:54" hidden="1">
      <c r="A109" s="312"/>
      <c r="B109" s="313"/>
      <c r="C109" s="22" t="str">
        <f>IF('1C TSsalarié8'!E$11&lt;&gt;"",'1C TSsalarié8'!$B$8,"")</f>
        <v/>
      </c>
      <c r="D109" s="714" t="str">
        <f>IF(E109="","",DATEDIF('1C TSsalarié8'!$B$10,E109,"y"))</f>
        <v/>
      </c>
      <c r="E109" s="95" t="str">
        <f>IF(AND('1C TSsalarié8'!E$11&lt;&gt;"",C109='1C TSsalarié8'!$B$8),'1C TSsalarié8'!$E$16,"")</f>
        <v/>
      </c>
      <c r="F109" s="320"/>
      <c r="G109" s="321"/>
      <c r="H109" s="901"/>
      <c r="I109" s="902"/>
      <c r="J109" s="903"/>
      <c r="K109" s="685">
        <f t="shared" si="35"/>
        <v>0</v>
      </c>
      <c r="L109" s="306">
        <f>IF(AND($K$2="Pôle",C109='1C TSsalarié8'!$B$8),'1C TSsalarié8'!E$17+'1C TSsalarié8'!E$18+'1C TSsalarié8'!E$19+'1C TSsalarié8'!E$20+'1C TSsalarié8'!E$24,'1C TSsalarié8'!E$17+'1C TSsalarié8'!E$18+'1C TSsalarié8'!E$19+'1C TSsalarié8'!E$20+'1C TSsalarié8'!E$21+'1C TSsalarié8'!E$22+'1C TSsalarié8'!E$23+'1C TSsalarié8'!E$24)</f>
        <v>0</v>
      </c>
      <c r="M109" s="306">
        <f>IF(AND($K$2="Pôle",C109='1C TSsalarié8'!$B$8),'1C TSsalarié8'!E$21+'1C TSsalarié8'!E$22+'1C TSsalarié8'!E$23,0)</f>
        <v>0</v>
      </c>
      <c r="N109" s="307">
        <f t="shared" ref="N109:N118" si="39">L109+M109</f>
        <v>0</v>
      </c>
      <c r="O109" s="297">
        <f>IF($C109='1C TSsalarié8'!$B$8,'1C TSsalarié8'!E$31)</f>
        <v>0</v>
      </c>
      <c r="P109" s="73">
        <f>IF($C109='1C TSsalarié8'!$B$8,'1C TSsalarié8'!$E$32)</f>
        <v>0</v>
      </c>
      <c r="Q109" s="73">
        <f>IF($C109='1C TSsalarié8'!$B$8,'1C TSsalarié8'!$E$33)</f>
        <v>0</v>
      </c>
      <c r="R109" s="73">
        <f>IF($C109='1C TSsalarié8'!$B$8,'1C TSsalarié8'!$E$34)</f>
        <v>0</v>
      </c>
      <c r="S109" s="73">
        <f>IF($C109='1C TSsalarié8'!$B$8,'1C TSsalarié8'!$E$35)</f>
        <v>0</v>
      </c>
      <c r="T109" s="73">
        <f>IF($C109='1C TSsalarié8'!$B$8,'1C TSsalarié8'!$E$36)</f>
        <v>0</v>
      </c>
      <c r="U109" s="73">
        <f>IF($C109='1C TSsalarié8'!$B$8,'1C TSsalarié8'!$E$37)</f>
        <v>0</v>
      </c>
      <c r="V109" s="73">
        <f>IF($C109='1C TSsalarié8'!$B$8,'1C TSsalarié8'!$E$38)</f>
        <v>0</v>
      </c>
      <c r="W109" s="73">
        <f>IF($C109='1C TSsalarié8'!$B$8,'1C TSsalarié8'!$E$39)</f>
        <v>0</v>
      </c>
      <c r="X109" s="73">
        <f>IF($C109='1C TSsalarié8'!$B$8,'1C TSsalarié8'!$E$40)</f>
        <v>0</v>
      </c>
      <c r="Y109" s="73">
        <f>IF($C109='1C TSsalarié8'!$B$8,'1C TSsalarié8'!$E$41)</f>
        <v>0</v>
      </c>
      <c r="Z109" s="73">
        <f>IF($C109='1C TSsalarié8'!$B$8,'1C TSsalarié8'!$E$42)</f>
        <v>0</v>
      </c>
      <c r="AA109" s="73">
        <f>IF($C109='1C TSsalarié8'!$B$8,'1C TSsalarié8'!$E$43)</f>
        <v>0</v>
      </c>
      <c r="AB109" s="73">
        <f>IF($C109='1C TSsalarié8'!$B$8,'1C TSsalarié8'!$E$44)</f>
        <v>0</v>
      </c>
      <c r="AC109" s="73">
        <f>IF($C109='1C TSsalarié8'!$B$8,'1C TSsalarié8'!$E$45)</f>
        <v>0</v>
      </c>
      <c r="AD109" s="73">
        <f>IF($C109='1C TSsalarié8'!$B$8,'1C TSsalarié8'!$E$46)</f>
        <v>0</v>
      </c>
      <c r="AE109" s="73">
        <f>IF($C109='1C TSsalarié8'!$B$8,'1C TSsalarié8'!$E$47)</f>
        <v>0</v>
      </c>
      <c r="AF109" s="73">
        <f>IF($C109='1C TSsalarié8'!$B$8,'1C TSsalarié8'!$E$48)</f>
        <v>0</v>
      </c>
      <c r="AG109" s="73">
        <f>IF($C109='1C TSsalarié8'!$B$8,'1C TSsalarié8'!$E$49)</f>
        <v>0</v>
      </c>
      <c r="AH109" s="73">
        <f>IF($C109='1C TSsalarié8'!$B$8,'1C TSsalarié8'!$E$50)</f>
        <v>0</v>
      </c>
      <c r="AI109" s="73">
        <f>IF($C109='1C TSsalarié8'!$B$8,'1C TSsalarié8'!$E$51)</f>
        <v>0</v>
      </c>
      <c r="AJ109" s="73">
        <f>IF($C109='1C TSsalarié8'!$B$8,'1C TSsalarié8'!$E$52)</f>
        <v>0</v>
      </c>
      <c r="AK109" s="73">
        <f>'1C TSsalarié8'!E$53</f>
        <v>0</v>
      </c>
      <c r="AL109" s="73">
        <f t="shared" si="29"/>
        <v>0</v>
      </c>
      <c r="AM109" s="303">
        <f t="shared" si="33"/>
        <v>0</v>
      </c>
      <c r="AN109" s="592">
        <f t="shared" si="34"/>
        <v>0</v>
      </c>
      <c r="AO109" s="301">
        <f t="shared" si="38"/>
        <v>0</v>
      </c>
      <c r="AP109" s="601">
        <f t="shared" si="27"/>
        <v>0</v>
      </c>
      <c r="AQ109" s="609">
        <f t="shared" si="30"/>
        <v>0</v>
      </c>
      <c r="AR109" s="605"/>
      <c r="AS109" s="104"/>
      <c r="AT109" s="27"/>
      <c r="AU109" s="618"/>
    </row>
    <row r="110" spans="1:54" hidden="1">
      <c r="A110" s="312"/>
      <c r="B110" s="313"/>
      <c r="C110" s="22" t="str">
        <f>IF('1C TSsalarié8'!F$11&lt;&gt;"",'1C TSsalarié8'!$B$8,"")</f>
        <v/>
      </c>
      <c r="D110" s="714" t="str">
        <f>IF(E110="","",DATEDIF('1C TSsalarié8'!$B$10,E110,"y"))</f>
        <v/>
      </c>
      <c r="E110" s="95" t="str">
        <f>IF(AND('1C TSsalarié8'!F$11&lt;&gt;"",C110='1C TSsalarié8'!$B$8),'1C TSsalarié8'!$F$16,"")</f>
        <v/>
      </c>
      <c r="F110" s="320"/>
      <c r="G110" s="321"/>
      <c r="H110" s="901"/>
      <c r="I110" s="902"/>
      <c r="J110" s="903"/>
      <c r="K110" s="685">
        <f t="shared" si="35"/>
        <v>0</v>
      </c>
      <c r="L110" s="306">
        <f>IF(AND($K$2="Pôle",C110='1C TSsalarié8'!$B$8),'1C TSsalarié8'!F$17+'1C TSsalarié8'!F$18+'1C TSsalarié8'!F$19+'1C TSsalarié8'!F$20+'1C TSsalarié8'!F$24,'1C TSsalarié8'!F$17+'1C TSsalarié8'!F$18+'1C TSsalarié8'!F$19+'1C TSsalarié8'!F$20+'1C TSsalarié8'!F$21+'1C TSsalarié8'!F$22+'1C TSsalarié8'!F$23+'1C TSsalarié8'!F$24)</f>
        <v>0</v>
      </c>
      <c r="M110" s="306">
        <f>IF(AND($K$2="Pôle",C110='1C TSsalarié8'!$B$8),'1C TSsalarié8'!F$21+'1C TSsalarié8'!F$22+'1C TSsalarié8'!F$23,0)</f>
        <v>0</v>
      </c>
      <c r="N110" s="307">
        <f t="shared" si="39"/>
        <v>0</v>
      </c>
      <c r="O110" s="297">
        <f>IF($C110='1C TSsalarié8'!$B$8,'1C TSsalarié8'!F$31)</f>
        <v>0</v>
      </c>
      <c r="P110" s="73">
        <f>IF($C110='1C TSsalarié8'!$B$8,'1C TSsalarié8'!$F$32)</f>
        <v>0</v>
      </c>
      <c r="Q110" s="73">
        <f>IF($C110='1C TSsalarié8'!$B$8,'1C TSsalarié8'!$F$33)</f>
        <v>0</v>
      </c>
      <c r="R110" s="73">
        <f>IF($C110='1C TSsalarié8'!$B$8,'1C TSsalarié8'!$F$34)</f>
        <v>0</v>
      </c>
      <c r="S110" s="73">
        <f>IF($C110='1C TSsalarié8'!$B$8,'1C TSsalarié8'!$F$35)</f>
        <v>0</v>
      </c>
      <c r="T110" s="73">
        <f>IF($C110='1C TSsalarié8'!$B$8,'1C TSsalarié8'!$F$36)</f>
        <v>0</v>
      </c>
      <c r="U110" s="73">
        <f>IF($C110='1C TSsalarié8'!$B$8,'1C TSsalarié8'!$F$37)</f>
        <v>0</v>
      </c>
      <c r="V110" s="73">
        <f>IF($C110='1C TSsalarié8'!$B$8,'1C TSsalarié8'!$F$38)</f>
        <v>0</v>
      </c>
      <c r="W110" s="73">
        <f>IF($C110='1C TSsalarié8'!$B$8,'1C TSsalarié8'!$F$39)</f>
        <v>0</v>
      </c>
      <c r="X110" s="73">
        <f>IF($C110='1C TSsalarié8'!$B$8,'1C TSsalarié8'!$F$40)</f>
        <v>0</v>
      </c>
      <c r="Y110" s="73">
        <f>IF($C110='1C TSsalarié8'!$B$8,'1C TSsalarié8'!$F$41)</f>
        <v>0</v>
      </c>
      <c r="Z110" s="73">
        <f>IF($C110='1C TSsalarié8'!$B$8,'1C TSsalarié8'!$F$42)</f>
        <v>0</v>
      </c>
      <c r="AA110" s="73">
        <f>IF($C110='1C TSsalarié8'!$B$8,'1C TSsalarié8'!$F$43)</f>
        <v>0</v>
      </c>
      <c r="AB110" s="73">
        <f>IF($C110='1C TSsalarié8'!$B$8,'1C TSsalarié8'!$F$44)</f>
        <v>0</v>
      </c>
      <c r="AC110" s="73">
        <f>IF($C110='1C TSsalarié8'!$B$8,'1C TSsalarié8'!$F$45)</f>
        <v>0</v>
      </c>
      <c r="AD110" s="73">
        <f>IF($C110='1C TSsalarié8'!$B$8,'1C TSsalarié8'!$F$46)</f>
        <v>0</v>
      </c>
      <c r="AE110" s="73">
        <f>IF($C110='1C TSsalarié8'!$B$8,'1C TSsalarié8'!$F$47)</f>
        <v>0</v>
      </c>
      <c r="AF110" s="73">
        <f>IF($C110='1C TSsalarié8'!$B$8,'1C TSsalarié8'!$F$48)</f>
        <v>0</v>
      </c>
      <c r="AG110" s="73">
        <f>IF($C110='1C TSsalarié8'!$B$8,'1C TSsalarié8'!$F$49)</f>
        <v>0</v>
      </c>
      <c r="AH110" s="73">
        <f>IF($C110='1C TSsalarié8'!$B$8,'1C TSsalarié8'!$F$50)</f>
        <v>0</v>
      </c>
      <c r="AI110" s="73">
        <f>IF($C110='1C TSsalarié8'!$B$8,'1C TSsalarié8'!$F$51)</f>
        <v>0</v>
      </c>
      <c r="AJ110" s="73">
        <f>IF($C110='1C TSsalarié8'!$B$8,'1C TSsalarié8'!$F$52)</f>
        <v>0</v>
      </c>
      <c r="AK110" s="73">
        <f>'1C TSsalarié8'!F$53</f>
        <v>0</v>
      </c>
      <c r="AL110" s="73">
        <f t="shared" si="29"/>
        <v>0</v>
      </c>
      <c r="AM110" s="303">
        <f t="shared" si="33"/>
        <v>0</v>
      </c>
      <c r="AN110" s="592">
        <f t="shared" si="34"/>
        <v>0</v>
      </c>
      <c r="AO110" s="301">
        <f t="shared" si="38"/>
        <v>0</v>
      </c>
      <c r="AP110" s="601">
        <f t="shared" si="27"/>
        <v>0</v>
      </c>
      <c r="AQ110" s="609">
        <f t="shared" si="30"/>
        <v>0</v>
      </c>
      <c r="AR110" s="605"/>
      <c r="AS110" s="104"/>
      <c r="AT110" s="27"/>
      <c r="AU110" s="618"/>
    </row>
    <row r="111" spans="1:54" hidden="1">
      <c r="A111" s="312"/>
      <c r="B111" s="313"/>
      <c r="C111" s="22" t="str">
        <f>IF('1C TSsalarié8'!G$11&lt;&gt;"",'1C TSsalarié8'!$B$8,"")</f>
        <v/>
      </c>
      <c r="D111" s="714" t="str">
        <f>IF(E111="","",DATEDIF('1C TSsalarié8'!$B$10,E111,"y"))</f>
        <v/>
      </c>
      <c r="E111" s="95" t="str">
        <f>IF(AND('1C TSsalarié8'!G$11&lt;&gt;"",C111='1C TSsalarié8'!$B$8),'1C TSsalarié8'!$G$16,"")</f>
        <v/>
      </c>
      <c r="F111" s="320"/>
      <c r="G111" s="321"/>
      <c r="H111" s="901"/>
      <c r="I111" s="902"/>
      <c r="J111" s="903"/>
      <c r="K111" s="685">
        <f t="shared" si="35"/>
        <v>0</v>
      </c>
      <c r="L111" s="306">
        <f>IF(AND($K$2="Pôle",C111='1C TSsalarié8'!$B$8),'1C TSsalarié8'!G$17+'1C TSsalarié8'!G$18+'1C TSsalarié8'!G$19+'1C TSsalarié8'!G$20+'1C TSsalarié8'!G$24,'1C TSsalarié8'!G$17+'1C TSsalarié8'!G$18+'1C TSsalarié8'!G$19+'1C TSsalarié8'!G$20+'1C TSsalarié8'!G$21+'1C TSsalarié8'!G$22+'1C TSsalarié8'!G$23+'1C TSsalarié8'!G$24)</f>
        <v>0</v>
      </c>
      <c r="M111" s="306">
        <f>IF(AND($K$2="Pôle",C111='1C TSsalarié8'!$B$8),'1C TSsalarié8'!G$21+'1C TSsalarié8'!G$22+'1C TSsalarié8'!G$23,0)</f>
        <v>0</v>
      </c>
      <c r="N111" s="307">
        <f t="shared" si="39"/>
        <v>0</v>
      </c>
      <c r="O111" s="297">
        <f>IF($C111='1C TSsalarié8'!$B$8,'1C TSsalarié8'!G$31)</f>
        <v>0</v>
      </c>
      <c r="P111" s="73">
        <f>IF($C111='1C TSsalarié8'!$B$8,'1C TSsalarié8'!$G$32)</f>
        <v>0</v>
      </c>
      <c r="Q111" s="73">
        <f>IF($C111='1C TSsalarié8'!$B$8,'1C TSsalarié8'!$G$33)</f>
        <v>0</v>
      </c>
      <c r="R111" s="73">
        <f>IF($C111='1C TSsalarié8'!$B$8,'1C TSsalarié8'!$G$34)</f>
        <v>0</v>
      </c>
      <c r="S111" s="73">
        <f>IF($C111='1C TSsalarié8'!$B$8,'1C TSsalarié8'!$G$35)</f>
        <v>0</v>
      </c>
      <c r="T111" s="73">
        <f>IF($C111='1C TSsalarié8'!$B$8,'1C TSsalarié8'!$G$36)</f>
        <v>0</v>
      </c>
      <c r="U111" s="73">
        <f>IF($C111='1C TSsalarié8'!$B$8,'1C TSsalarié8'!$G$37)</f>
        <v>0</v>
      </c>
      <c r="V111" s="73">
        <f>IF($C111='1C TSsalarié8'!$B$8,'1C TSsalarié8'!$G$38)</f>
        <v>0</v>
      </c>
      <c r="W111" s="73">
        <f>IF($C111='1C TSsalarié8'!$B$8,'1C TSsalarié8'!$G$39)</f>
        <v>0</v>
      </c>
      <c r="X111" s="73">
        <f>IF($C111='1C TSsalarié8'!$B$8,'1C TSsalarié8'!$G$40)</f>
        <v>0</v>
      </c>
      <c r="Y111" s="73">
        <f>IF($C111='1C TSsalarié8'!$B$8,'1C TSsalarié8'!$G$41)</f>
        <v>0</v>
      </c>
      <c r="Z111" s="73">
        <f>IF($C111='1C TSsalarié8'!$B$8,'1C TSsalarié8'!$G$42)</f>
        <v>0</v>
      </c>
      <c r="AA111" s="73">
        <f>IF($C111='1C TSsalarié8'!$B$8,'1C TSsalarié8'!$G$43)</f>
        <v>0</v>
      </c>
      <c r="AB111" s="73">
        <f>IF($C111='1C TSsalarié8'!$B$8,'1C TSsalarié8'!$G$44)</f>
        <v>0</v>
      </c>
      <c r="AC111" s="73">
        <f>IF($C111='1C TSsalarié8'!$B$8,'1C TSsalarié8'!$G$45)</f>
        <v>0</v>
      </c>
      <c r="AD111" s="73">
        <f>IF($C111='1C TSsalarié8'!$B$8,'1C TSsalarié8'!$G$46)</f>
        <v>0</v>
      </c>
      <c r="AE111" s="73">
        <f>IF($C111='1C TSsalarié8'!$B$8,'1C TSsalarié8'!$G$47)</f>
        <v>0</v>
      </c>
      <c r="AF111" s="73">
        <f>IF($C111='1C TSsalarié8'!$B$8,'1C TSsalarié8'!$G$48)</f>
        <v>0</v>
      </c>
      <c r="AG111" s="73">
        <f>IF($C111='1C TSsalarié8'!$B$8,'1C TSsalarié8'!$G$49)</f>
        <v>0</v>
      </c>
      <c r="AH111" s="73">
        <f>IF($C111='1C TSsalarié8'!$B$8,'1C TSsalarié8'!$G$50)</f>
        <v>0</v>
      </c>
      <c r="AI111" s="73">
        <f>IF($C111='1C TSsalarié8'!$B$8,'1C TSsalarié8'!$G$51)</f>
        <v>0</v>
      </c>
      <c r="AJ111" s="73">
        <f>IF($C111='1C TSsalarié8'!$B$8,'1C TSsalarié8'!$G$52)</f>
        <v>0</v>
      </c>
      <c r="AK111" s="73">
        <f>'1C TSsalarié8'!G$53</f>
        <v>0</v>
      </c>
      <c r="AL111" s="73">
        <f t="shared" si="29"/>
        <v>0</v>
      </c>
      <c r="AM111" s="303">
        <f t="shared" si="33"/>
        <v>0</v>
      </c>
      <c r="AN111" s="592">
        <f t="shared" si="34"/>
        <v>0</v>
      </c>
      <c r="AO111" s="301">
        <f t="shared" si="38"/>
        <v>0</v>
      </c>
      <c r="AP111" s="601">
        <f t="shared" si="27"/>
        <v>0</v>
      </c>
      <c r="AQ111" s="609">
        <f t="shared" si="30"/>
        <v>0</v>
      </c>
      <c r="AR111" s="605"/>
      <c r="AS111" s="104"/>
      <c r="AT111" s="27"/>
      <c r="AU111" s="618"/>
    </row>
    <row r="112" spans="1:54" hidden="1">
      <c r="A112" s="312"/>
      <c r="B112" s="313"/>
      <c r="C112" s="22" t="str">
        <f>IF('1C TSsalarié8'!H$11&lt;&gt;"",'1C TSsalarié8'!$B$8,"")</f>
        <v/>
      </c>
      <c r="D112" s="714" t="str">
        <f>IF(E112="","",DATEDIF('1C TSsalarié8'!$B$10,E112,"y"))</f>
        <v/>
      </c>
      <c r="E112" s="95" t="str">
        <f>IF(AND('1C TSsalarié8'!H$11&lt;&gt;"",C112='1C TSsalarié8'!$B$8),'1C TSsalarié8'!$H$16,"")</f>
        <v/>
      </c>
      <c r="F112" s="320"/>
      <c r="G112" s="321"/>
      <c r="H112" s="901"/>
      <c r="I112" s="902"/>
      <c r="J112" s="903"/>
      <c r="K112" s="685">
        <f t="shared" si="35"/>
        <v>0</v>
      </c>
      <c r="L112" s="306">
        <f>IF(AND($K$2="Pôle",C112='1C TSsalarié8'!$B$8),'1C TSsalarié8'!H$17+'1C TSsalarié8'!H$18+'1C TSsalarié8'!H$19+'1C TSsalarié8'!H$20+'1C TSsalarié8'!H$24,'1C TSsalarié8'!H$17+'1C TSsalarié8'!H$18+'1C TSsalarié8'!H$19+'1C TSsalarié8'!H$20+'1C TSsalarié8'!H$21+'1C TSsalarié8'!H$22+'1C TSsalarié8'!H$23+'1C TSsalarié8'!H$24)</f>
        <v>0</v>
      </c>
      <c r="M112" s="306">
        <f>IF(AND($K$2="Pôle",C112='1C TSsalarié8'!$B$8),'1C TSsalarié8'!H$21+'1C TSsalarié8'!H$22+'1C TSsalarié8'!H$23,0)</f>
        <v>0</v>
      </c>
      <c r="N112" s="307">
        <f t="shared" si="39"/>
        <v>0</v>
      </c>
      <c r="O112" s="297">
        <f>IF($C112='1C TSsalarié8'!$B$8,'1C TSsalarié8'!H$31)</f>
        <v>0</v>
      </c>
      <c r="P112" s="73">
        <f>IF($C112='1C TSsalarié8'!$B$8,'1C TSsalarié8'!$H$32)</f>
        <v>0</v>
      </c>
      <c r="Q112" s="73">
        <f>IF($C112='1C TSsalarié8'!$B$8,'1C TSsalarié8'!$H$33)</f>
        <v>0</v>
      </c>
      <c r="R112" s="73">
        <f>IF($C112='1C TSsalarié8'!$B$8,'1C TSsalarié8'!$H$34)</f>
        <v>0</v>
      </c>
      <c r="S112" s="73">
        <f>IF($C112='1C TSsalarié8'!$B$8,'1C TSsalarié8'!$H$35)</f>
        <v>0</v>
      </c>
      <c r="T112" s="73">
        <f>IF($C112='1C TSsalarié8'!$B$8,'1C TSsalarié8'!$H$36)</f>
        <v>0</v>
      </c>
      <c r="U112" s="73">
        <f>IF($C112='1C TSsalarié8'!$B$8,'1C TSsalarié8'!$H$37)</f>
        <v>0</v>
      </c>
      <c r="V112" s="73">
        <f>IF($C112='1C TSsalarié8'!$B$8,'1C TSsalarié8'!$H$38)</f>
        <v>0</v>
      </c>
      <c r="W112" s="73">
        <f>IF($C112='1C TSsalarié8'!$B$8,'1C TSsalarié8'!$H$39)</f>
        <v>0</v>
      </c>
      <c r="X112" s="73">
        <f>IF($C112='1C TSsalarié8'!$B$8,'1C TSsalarié8'!$H$40)</f>
        <v>0</v>
      </c>
      <c r="Y112" s="73">
        <f>IF($C112='1C TSsalarié8'!$B$8,'1C TSsalarié8'!$H$41)</f>
        <v>0</v>
      </c>
      <c r="Z112" s="73">
        <f>IF($C112='1C TSsalarié8'!$B$8,'1C TSsalarié8'!$H$42)</f>
        <v>0</v>
      </c>
      <c r="AA112" s="73">
        <f>IF($C112='1C TSsalarié8'!$B$8,'1C TSsalarié8'!$H$43)</f>
        <v>0</v>
      </c>
      <c r="AB112" s="73">
        <f>IF($C112='1C TSsalarié8'!$B$8,'1C TSsalarié8'!$H$44)</f>
        <v>0</v>
      </c>
      <c r="AC112" s="73">
        <f>IF($C112='1C TSsalarié8'!$B$8,'1C TSsalarié8'!$H$45)</f>
        <v>0</v>
      </c>
      <c r="AD112" s="73">
        <f>IF($C112='1C TSsalarié8'!$B$8,'1C TSsalarié8'!$H$46)</f>
        <v>0</v>
      </c>
      <c r="AE112" s="73">
        <f>IF($C112='1C TSsalarié8'!$B$8,'1C TSsalarié8'!$H$47)</f>
        <v>0</v>
      </c>
      <c r="AF112" s="73">
        <f>IF($C112='1C TSsalarié8'!$B$8,'1C TSsalarié8'!$H$48)</f>
        <v>0</v>
      </c>
      <c r="AG112" s="73">
        <f>IF($C112='1C TSsalarié8'!$B$8,'1C TSsalarié8'!$H$49)</f>
        <v>0</v>
      </c>
      <c r="AH112" s="73">
        <f>IF($C112='1C TSsalarié8'!$B$8,'1C TSsalarié8'!$H$50)</f>
        <v>0</v>
      </c>
      <c r="AI112" s="73">
        <f>IF($C112='1C TSsalarié8'!$B$8,'1C TSsalarié8'!$H$51)</f>
        <v>0</v>
      </c>
      <c r="AJ112" s="73">
        <f>IF($C112='1C TSsalarié8'!$B$8,'1C TSsalarié8'!$H$52)</f>
        <v>0</v>
      </c>
      <c r="AK112" s="73">
        <f>'1C TSsalarié8'!H$53</f>
        <v>0</v>
      </c>
      <c r="AL112" s="73">
        <f t="shared" si="29"/>
        <v>0</v>
      </c>
      <c r="AM112" s="303">
        <f t="shared" si="33"/>
        <v>0</v>
      </c>
      <c r="AN112" s="592">
        <f t="shared" si="34"/>
        <v>0</v>
      </c>
      <c r="AO112" s="301">
        <f t="shared" si="38"/>
        <v>0</v>
      </c>
      <c r="AP112" s="601">
        <f t="shared" si="27"/>
        <v>0</v>
      </c>
      <c r="AQ112" s="609">
        <f t="shared" si="30"/>
        <v>0</v>
      </c>
      <c r="AR112" s="605"/>
      <c r="AS112" s="104"/>
      <c r="AT112" s="27"/>
      <c r="AU112" s="618"/>
    </row>
    <row r="113" spans="1:54" hidden="1">
      <c r="A113" s="312"/>
      <c r="B113" s="313"/>
      <c r="C113" s="22" t="str">
        <f>IF('1C TSsalarié8'!I$11&lt;&gt;"",'1C TSsalarié8'!$B$8,"")</f>
        <v/>
      </c>
      <c r="D113" s="714" t="str">
        <f>IF(E113="","",DATEDIF('1C TSsalarié8'!$B$10,E113,"y"))</f>
        <v/>
      </c>
      <c r="E113" s="95" t="str">
        <f>IF(AND('1C TSsalarié8'!I$11&lt;&gt;"",C113='1C TSsalarié8'!$B$8),'1C TSsalarié8'!$I$16,"")</f>
        <v/>
      </c>
      <c r="F113" s="320"/>
      <c r="G113" s="321"/>
      <c r="H113" s="901"/>
      <c r="I113" s="902"/>
      <c r="J113" s="903"/>
      <c r="K113" s="685">
        <f t="shared" si="35"/>
        <v>0</v>
      </c>
      <c r="L113" s="306">
        <f>IF(AND($K$2="Pôle",C113='1C TSsalarié8'!$B$8),'1C TSsalarié8'!I$17+'1C TSsalarié8'!I$18+'1C TSsalarié8'!I$19+'1C TSsalarié8'!I$20+'1C TSsalarié8'!I$24,'1C TSsalarié8'!I$17+'1C TSsalarié8'!I$18+'1C TSsalarié8'!I$19+'1C TSsalarié8'!I$20+'1C TSsalarié8'!I$21+'1C TSsalarié8'!I$22+'1C TSsalarié8'!I$23+'1C TSsalarié8'!I$24)</f>
        <v>0</v>
      </c>
      <c r="M113" s="306">
        <f>IF(AND($K$2="Pôle",C113='1C TSsalarié8'!$B$8),'1C TSsalarié8'!I$21+'1C TSsalarié8'!I$22+'1C TSsalarié8'!I$23,0)</f>
        <v>0</v>
      </c>
      <c r="N113" s="307">
        <f t="shared" si="39"/>
        <v>0</v>
      </c>
      <c r="O113" s="297">
        <f>IF($C113='1C TSsalarié8'!$B$8,'1C TSsalarié8'!I$31)</f>
        <v>0</v>
      </c>
      <c r="P113" s="73">
        <f>IF($C113='1C TSsalarié8'!$B$8,'1C TSsalarié8'!$I$32)</f>
        <v>0</v>
      </c>
      <c r="Q113" s="73">
        <f>IF($C113='1C TSsalarié8'!$B$8,'1C TSsalarié8'!$I$33)</f>
        <v>0</v>
      </c>
      <c r="R113" s="73">
        <f>IF($C113='1C TSsalarié8'!$B$8,'1C TSsalarié8'!$I$34)</f>
        <v>0</v>
      </c>
      <c r="S113" s="73">
        <f>IF($C113='1C TSsalarié8'!$B$8,'1C TSsalarié8'!$I$35)</f>
        <v>0</v>
      </c>
      <c r="T113" s="73">
        <f>IF($C113='1C TSsalarié8'!$B$8,'1C TSsalarié8'!$I$36)</f>
        <v>0</v>
      </c>
      <c r="U113" s="73">
        <f>IF($C113='1C TSsalarié8'!$B$8,'1C TSsalarié8'!$I$37)</f>
        <v>0</v>
      </c>
      <c r="V113" s="73">
        <f>IF($C113='1C TSsalarié8'!$B$8,'1C TSsalarié8'!$I$38)</f>
        <v>0</v>
      </c>
      <c r="W113" s="73">
        <f>IF($C113='1C TSsalarié8'!$B$8,'1C TSsalarié8'!$I$39)</f>
        <v>0</v>
      </c>
      <c r="X113" s="73">
        <f>IF($C113='1C TSsalarié8'!$B$8,'1C TSsalarié8'!$I$40)</f>
        <v>0</v>
      </c>
      <c r="Y113" s="73">
        <f>IF($C113='1C TSsalarié8'!$B$8,'1C TSsalarié8'!$I$41)</f>
        <v>0</v>
      </c>
      <c r="Z113" s="73">
        <f>IF($C113='1C TSsalarié8'!$B$8,'1C TSsalarié8'!$I$42)</f>
        <v>0</v>
      </c>
      <c r="AA113" s="73">
        <f>IF($C113='1C TSsalarié8'!$B$8,'1C TSsalarié8'!$I$43)</f>
        <v>0</v>
      </c>
      <c r="AB113" s="73">
        <f>IF($C113='1C TSsalarié8'!$B$8,'1C TSsalarié8'!$I$44)</f>
        <v>0</v>
      </c>
      <c r="AC113" s="73">
        <f>IF($C113='1C TSsalarié8'!$B$8,'1C TSsalarié8'!$I$45)</f>
        <v>0</v>
      </c>
      <c r="AD113" s="73">
        <f>IF($C113='1C TSsalarié8'!$B$8,'1C TSsalarié8'!$I$46)</f>
        <v>0</v>
      </c>
      <c r="AE113" s="73">
        <f>IF($C113='1C TSsalarié8'!$B$8,'1C TSsalarié8'!$I$47)</f>
        <v>0</v>
      </c>
      <c r="AF113" s="73">
        <f>IF($C113='1C TSsalarié8'!$B$8,'1C TSsalarié8'!$I$48)</f>
        <v>0</v>
      </c>
      <c r="AG113" s="73">
        <f>IF($C113='1C TSsalarié8'!$B$8,'1C TSsalarié8'!$I$49)</f>
        <v>0</v>
      </c>
      <c r="AH113" s="73">
        <f>IF($C113='1C TSsalarié8'!$B$8,'1C TSsalarié8'!$I$50)</f>
        <v>0</v>
      </c>
      <c r="AI113" s="73">
        <f>IF($C113='1C TSsalarié8'!$B$8,'1C TSsalarié8'!$I$51)</f>
        <v>0</v>
      </c>
      <c r="AJ113" s="73">
        <f>IF($C113='1C TSsalarié8'!$B$8,'1C TSsalarié8'!$I$52)</f>
        <v>0</v>
      </c>
      <c r="AK113" s="73">
        <f>'1C TSsalarié8'!I$53</f>
        <v>0</v>
      </c>
      <c r="AL113" s="73">
        <f t="shared" si="29"/>
        <v>0</v>
      </c>
      <c r="AM113" s="303">
        <f t="shared" si="33"/>
        <v>0</v>
      </c>
      <c r="AN113" s="592">
        <f t="shared" si="34"/>
        <v>0</v>
      </c>
      <c r="AO113" s="301">
        <f t="shared" si="38"/>
        <v>0</v>
      </c>
      <c r="AP113" s="601">
        <f t="shared" si="27"/>
        <v>0</v>
      </c>
      <c r="AQ113" s="609">
        <f t="shared" si="30"/>
        <v>0</v>
      </c>
      <c r="AR113" s="605"/>
      <c r="AS113" s="104"/>
      <c r="AT113" s="27"/>
      <c r="AU113" s="618"/>
    </row>
    <row r="114" spans="1:54" hidden="1">
      <c r="A114" s="312"/>
      <c r="B114" s="313"/>
      <c r="C114" s="22" t="str">
        <f>IF('1C TSsalarié8'!J$11&lt;&gt;"",'1C TSsalarié8'!$B$8,"")</f>
        <v/>
      </c>
      <c r="D114" s="714" t="str">
        <f>IF(E114="","",DATEDIF('1C TSsalarié8'!$B$10,E114,"y"))</f>
        <v/>
      </c>
      <c r="E114" s="95" t="str">
        <f>IF(AND('1C TSsalarié8'!J$11&lt;&gt;"",C114='1C TSsalarié8'!$B$8),'1C TSsalarié8'!$J$16,"")</f>
        <v/>
      </c>
      <c r="F114" s="320"/>
      <c r="G114" s="321"/>
      <c r="H114" s="901"/>
      <c r="I114" s="902"/>
      <c r="J114" s="903"/>
      <c r="K114" s="685">
        <f t="shared" si="35"/>
        <v>0</v>
      </c>
      <c r="L114" s="306">
        <f>IF(AND($K$2="Pôle",C114='1C TSsalarié8'!$B$8),'1C TSsalarié8'!J$17+'1C TSsalarié8'!J$18+'1C TSsalarié8'!J$19+'1C TSsalarié8'!J$20+'1C TSsalarié8'!J$24,'1C TSsalarié8'!J$17+'1C TSsalarié8'!J$18+'1C TSsalarié8'!J$19+'1C TSsalarié8'!J$20+'1C TSsalarié8'!J$21+'1C TSsalarié8'!J$22+'1C TSsalarié8'!J$23+'1C TSsalarié8'!J$24)</f>
        <v>0</v>
      </c>
      <c r="M114" s="306">
        <f>IF(AND($K$2="Pôle",C114='1C TSsalarié8'!$B$8),'1C TSsalarié8'!J$21+'1C TSsalarié8'!J$22+'1C TSsalarié8'!J$23,0)</f>
        <v>0</v>
      </c>
      <c r="N114" s="307">
        <f t="shared" si="39"/>
        <v>0</v>
      </c>
      <c r="O114" s="297">
        <f>IF($C114='1C TSsalarié8'!$B$8,'1C TSsalarié8'!J$31)</f>
        <v>0</v>
      </c>
      <c r="P114" s="73">
        <f>IF($C114='1C TSsalarié8'!$B$8,'1C TSsalarié8'!$J$32)</f>
        <v>0</v>
      </c>
      <c r="Q114" s="73">
        <f>IF($C114='1C TSsalarié8'!$B$8,'1C TSsalarié8'!$J$33)</f>
        <v>0</v>
      </c>
      <c r="R114" s="73">
        <f>IF($C114='1C TSsalarié8'!$B$8,'1C TSsalarié8'!$J$34)</f>
        <v>0</v>
      </c>
      <c r="S114" s="73">
        <f>IF($C114='1C TSsalarié8'!$B$8,'1C TSsalarié8'!$J$35)</f>
        <v>0</v>
      </c>
      <c r="T114" s="73">
        <f>IF($C114='1C TSsalarié8'!$B$8,'1C TSsalarié8'!$J$36)</f>
        <v>0</v>
      </c>
      <c r="U114" s="73">
        <f>IF($C114='1C TSsalarié8'!$B$8,'1C TSsalarié8'!$J$37)</f>
        <v>0</v>
      </c>
      <c r="V114" s="73">
        <f>IF($C114='1C TSsalarié8'!$B$8,'1C TSsalarié8'!$J$38)</f>
        <v>0</v>
      </c>
      <c r="W114" s="73">
        <f>IF($C114='1C TSsalarié8'!$B$8,'1C TSsalarié8'!$J$39)</f>
        <v>0</v>
      </c>
      <c r="X114" s="73">
        <f>IF($C114='1C TSsalarié8'!$B$8,'1C TSsalarié8'!$J$40)</f>
        <v>0</v>
      </c>
      <c r="Y114" s="73">
        <f>IF($C114='1C TSsalarié8'!$B$8,'1C TSsalarié8'!$J$41)</f>
        <v>0</v>
      </c>
      <c r="Z114" s="73">
        <f>IF($C114='1C TSsalarié8'!$B$8,'1C TSsalarié8'!$J$42)</f>
        <v>0</v>
      </c>
      <c r="AA114" s="73">
        <f>IF($C114='1C TSsalarié8'!$B$8,'1C TSsalarié8'!$J$43)</f>
        <v>0</v>
      </c>
      <c r="AB114" s="73">
        <f>IF($C114='1C TSsalarié8'!$B$8,'1C TSsalarié8'!$J$44)</f>
        <v>0</v>
      </c>
      <c r="AC114" s="73">
        <f>IF($C114='1C TSsalarié8'!$B$8,'1C TSsalarié8'!$J$45)</f>
        <v>0</v>
      </c>
      <c r="AD114" s="73">
        <f>IF($C114='1C TSsalarié8'!$B$8,'1C TSsalarié8'!$J$46)</f>
        <v>0</v>
      </c>
      <c r="AE114" s="73">
        <f>IF($C114='1C TSsalarié8'!$B$8,'1C TSsalarié8'!$J$47)</f>
        <v>0</v>
      </c>
      <c r="AF114" s="73">
        <f>IF($C114='1C TSsalarié8'!$B$8,'1C TSsalarié8'!$J$48)</f>
        <v>0</v>
      </c>
      <c r="AG114" s="73">
        <f>IF($C114='1C TSsalarié8'!$B$8,'1C TSsalarié8'!$J$49)</f>
        <v>0</v>
      </c>
      <c r="AH114" s="73">
        <f>IF($C114='1C TSsalarié8'!$B$8,'1C TSsalarié8'!$J$50)</f>
        <v>0</v>
      </c>
      <c r="AI114" s="73">
        <f>IF($C114='1C TSsalarié8'!$B$8,'1C TSsalarié8'!$J$51)</f>
        <v>0</v>
      </c>
      <c r="AJ114" s="73">
        <f>IF($C114='1C TSsalarié8'!$B$8,'1C TSsalarié8'!$J$52)</f>
        <v>0</v>
      </c>
      <c r="AK114" s="73">
        <f>'1C TSsalarié8'!J$53</f>
        <v>0</v>
      </c>
      <c r="AL114" s="73">
        <f t="shared" si="29"/>
        <v>0</v>
      </c>
      <c r="AM114" s="303">
        <f t="shared" si="33"/>
        <v>0</v>
      </c>
      <c r="AN114" s="592">
        <f t="shared" si="34"/>
        <v>0</v>
      </c>
      <c r="AO114" s="301">
        <f t="shared" si="38"/>
        <v>0</v>
      </c>
      <c r="AP114" s="601">
        <f t="shared" si="27"/>
        <v>0</v>
      </c>
      <c r="AQ114" s="609">
        <f t="shared" si="30"/>
        <v>0</v>
      </c>
      <c r="AR114" s="605"/>
      <c r="AS114" s="104"/>
      <c r="AT114" s="27"/>
      <c r="AU114" s="618"/>
    </row>
    <row r="115" spans="1:54" hidden="1">
      <c r="A115" s="312"/>
      <c r="B115" s="313"/>
      <c r="C115" s="22" t="str">
        <f>IF('1C TSsalarié8'!K$11&lt;&gt;"",'1C TSsalarié8'!$B$8,"")</f>
        <v/>
      </c>
      <c r="D115" s="714" t="str">
        <f>IF(E115="","",DATEDIF('1C TSsalarié8'!$B$10,E115,"y"))</f>
        <v/>
      </c>
      <c r="E115" s="95" t="str">
        <f>IF(AND('1C TSsalarié8'!K$11&lt;&gt;"",C115='1C TSsalarié8'!$B$8),'1C TSsalarié8'!$K$16,"")</f>
        <v/>
      </c>
      <c r="F115" s="320"/>
      <c r="G115" s="321"/>
      <c r="H115" s="901"/>
      <c r="I115" s="902"/>
      <c r="J115" s="903"/>
      <c r="K115" s="685">
        <f t="shared" si="35"/>
        <v>0</v>
      </c>
      <c r="L115" s="306">
        <f>IF(AND($K$2="Pôle",C115='1C TSsalarié8'!$B$8),'1C TSsalarié8'!K$17+'1C TSsalarié8'!K$18+'1C TSsalarié8'!K$19+'1C TSsalarié8'!K$20+'1C TSsalarié8'!K$24,'1C TSsalarié8'!K$17+'1C TSsalarié8'!K$18+'1C TSsalarié8'!K$19+'1C TSsalarié8'!K$20+'1C TSsalarié8'!K$21+'1C TSsalarié8'!K$22+'1C TSsalarié8'!K$23+'1C TSsalarié8'!K$24)</f>
        <v>0</v>
      </c>
      <c r="M115" s="306">
        <f>IF(AND($K$2="Pôle",C115='1C TSsalarié8'!$B$8),'1C TSsalarié8'!K$21+'1C TSsalarié8'!K$22+'1C TSsalarié8'!K$23,0)</f>
        <v>0</v>
      </c>
      <c r="N115" s="307">
        <f t="shared" si="39"/>
        <v>0</v>
      </c>
      <c r="O115" s="297">
        <f>IF($C115='1C TSsalarié8'!$B$8,'1C TSsalarié8'!K$31)</f>
        <v>0</v>
      </c>
      <c r="P115" s="73">
        <f>IF($C115='1C TSsalarié8'!$B$8,'1C TSsalarié8'!$K$32)</f>
        <v>0</v>
      </c>
      <c r="Q115" s="73">
        <f>IF($C115='1C TSsalarié8'!$B$8,'1C TSsalarié8'!$K$33)</f>
        <v>0</v>
      </c>
      <c r="R115" s="73">
        <f>IF($C115='1C TSsalarié8'!$B$8,'1C TSsalarié8'!$K$34)</f>
        <v>0</v>
      </c>
      <c r="S115" s="73">
        <f>IF($C115='1C TSsalarié8'!$B$8,'1C TSsalarié8'!$K$35)</f>
        <v>0</v>
      </c>
      <c r="T115" s="73">
        <f>IF($C115='1C TSsalarié8'!$B$8,'1C TSsalarié8'!$K$36)</f>
        <v>0</v>
      </c>
      <c r="U115" s="73">
        <f>IF($C115='1C TSsalarié8'!$B$8,'1C TSsalarié8'!$K$37)</f>
        <v>0</v>
      </c>
      <c r="V115" s="73">
        <f>IF($C115='1C TSsalarié8'!$B$8,'1C TSsalarié8'!$K$38)</f>
        <v>0</v>
      </c>
      <c r="W115" s="73">
        <f>IF($C115='1C TSsalarié8'!$B$8,'1C TSsalarié8'!$K$39)</f>
        <v>0</v>
      </c>
      <c r="X115" s="73">
        <f>IF($C115='1C TSsalarié8'!$B$8,'1C TSsalarié8'!$K$40)</f>
        <v>0</v>
      </c>
      <c r="Y115" s="73">
        <f>IF($C115='1C TSsalarié8'!$B$8,'1C TSsalarié8'!$K$41)</f>
        <v>0</v>
      </c>
      <c r="Z115" s="73">
        <f>IF($C115='1C TSsalarié8'!$B$8,'1C TSsalarié8'!$K$42)</f>
        <v>0</v>
      </c>
      <c r="AA115" s="73">
        <f>IF($C115='1C TSsalarié8'!$B$8,'1C TSsalarié8'!$K$43)</f>
        <v>0</v>
      </c>
      <c r="AB115" s="73">
        <f>IF($C115='1C TSsalarié8'!$B$8,'1C TSsalarié8'!$K$44)</f>
        <v>0</v>
      </c>
      <c r="AC115" s="73">
        <f>IF($C115='1C TSsalarié8'!$B$8,'1C TSsalarié8'!$K$45)</f>
        <v>0</v>
      </c>
      <c r="AD115" s="73">
        <f>IF($C115='1C TSsalarié8'!$B$8,'1C TSsalarié8'!$K$46)</f>
        <v>0</v>
      </c>
      <c r="AE115" s="73">
        <f>IF($C115='1C TSsalarié8'!$B$8,'1C TSsalarié8'!$K$47)</f>
        <v>0</v>
      </c>
      <c r="AF115" s="73">
        <f>IF($C115='1C TSsalarié8'!$B$8,'1C TSsalarié8'!$K$48)</f>
        <v>0</v>
      </c>
      <c r="AG115" s="73">
        <f>IF($C115='1C TSsalarié8'!$B$8,'1C TSsalarié8'!$K$49)</f>
        <v>0</v>
      </c>
      <c r="AH115" s="73">
        <f>IF($C115='1C TSsalarié8'!$B$8,'1C TSsalarié8'!$K$50)</f>
        <v>0</v>
      </c>
      <c r="AI115" s="73">
        <f>IF($C115='1C TSsalarié8'!$B$8,'1C TSsalarié8'!$K$51)</f>
        <v>0</v>
      </c>
      <c r="AJ115" s="73">
        <f>IF($C115='1C TSsalarié8'!$B$8,'1C TSsalarié8'!$K$52)</f>
        <v>0</v>
      </c>
      <c r="AK115" s="73">
        <f>'1C TSsalarié8'!K$53</f>
        <v>0</v>
      </c>
      <c r="AL115" s="73">
        <f t="shared" si="29"/>
        <v>0</v>
      </c>
      <c r="AM115" s="303">
        <f t="shared" si="33"/>
        <v>0</v>
      </c>
      <c r="AN115" s="592">
        <f t="shared" si="34"/>
        <v>0</v>
      </c>
      <c r="AO115" s="301">
        <f t="shared" si="38"/>
        <v>0</v>
      </c>
      <c r="AP115" s="601">
        <f t="shared" si="27"/>
        <v>0</v>
      </c>
      <c r="AQ115" s="609">
        <f t="shared" si="30"/>
        <v>0</v>
      </c>
      <c r="AR115" s="605"/>
      <c r="AS115" s="104"/>
      <c r="AT115" s="27"/>
      <c r="AU115" s="618"/>
    </row>
    <row r="116" spans="1:54" hidden="1">
      <c r="A116" s="312"/>
      <c r="B116" s="313"/>
      <c r="C116" s="22" t="str">
        <f>IF('1C TSsalarié8'!L$11&lt;&gt;"",'1C TSsalarié8'!$B$8,"")</f>
        <v/>
      </c>
      <c r="D116" s="714" t="str">
        <f>IF(E116="","",DATEDIF('1C TSsalarié8'!$B$10,E116,"y"))</f>
        <v/>
      </c>
      <c r="E116" s="95" t="str">
        <f>IF(AND('1C TSsalarié8'!L$11&lt;&gt;"",C116='1C TSsalarié8'!$B$8),'1C TSsalarié8'!$L$16,"")</f>
        <v/>
      </c>
      <c r="F116" s="320"/>
      <c r="G116" s="321"/>
      <c r="H116" s="901"/>
      <c r="I116" s="902"/>
      <c r="J116" s="903"/>
      <c r="K116" s="685">
        <f t="shared" si="35"/>
        <v>0</v>
      </c>
      <c r="L116" s="306">
        <f>IF(AND($K$2="Pôle",C116='1C TSsalarié8'!$B$8),'1C TSsalarié8'!L$17+'1C TSsalarié8'!L$18+'1C TSsalarié8'!L$19+'1C TSsalarié8'!L$20+'1C TSsalarié8'!L$24,'1C TSsalarié8'!L$17+'1C TSsalarié8'!L$18+'1C TSsalarié8'!L$19+'1C TSsalarié8'!L$20+'1C TSsalarié8'!L$21+'1C TSsalarié8'!L$22+'1C TSsalarié8'!L$23+'1C TSsalarié8'!L$24)</f>
        <v>0</v>
      </c>
      <c r="M116" s="306">
        <f>IF(AND($K$2="Pôle",C116='1C TSsalarié8'!$B$8),'1C TSsalarié8'!L$21+'1C TSsalarié8'!L$22+'1C TSsalarié8'!L$23,0)</f>
        <v>0</v>
      </c>
      <c r="N116" s="307">
        <f t="shared" si="39"/>
        <v>0</v>
      </c>
      <c r="O116" s="297">
        <f>IF($C116='1C TSsalarié8'!$B$8,'1C TSsalarié8'!L$31)</f>
        <v>0</v>
      </c>
      <c r="P116" s="73">
        <f>IF($C116='1C TSsalarié8'!$B$8,'1C TSsalarié8'!$L$32)</f>
        <v>0</v>
      </c>
      <c r="Q116" s="73">
        <f>IF($C116='1C TSsalarié8'!$B$8,'1C TSsalarié8'!$L$33)</f>
        <v>0</v>
      </c>
      <c r="R116" s="73">
        <f>IF($C116='1C TSsalarié8'!$B$8,'1C TSsalarié8'!$L$34)</f>
        <v>0</v>
      </c>
      <c r="S116" s="73">
        <f>IF($C116='1C TSsalarié8'!$B$8,'1C TSsalarié8'!$L$35)</f>
        <v>0</v>
      </c>
      <c r="T116" s="73">
        <f>IF($C116='1C TSsalarié8'!$B$8,'1C TSsalarié8'!$L$36)</f>
        <v>0</v>
      </c>
      <c r="U116" s="73">
        <f>IF($C116='1C TSsalarié8'!$B$8,'1C TSsalarié8'!$L$37)</f>
        <v>0</v>
      </c>
      <c r="V116" s="73">
        <f>IF($C116='1C TSsalarié8'!$B$8,'1C TSsalarié8'!$L$38)</f>
        <v>0</v>
      </c>
      <c r="W116" s="73">
        <f>IF($C116='1C TSsalarié8'!$B$8,'1C TSsalarié8'!$L$39)</f>
        <v>0</v>
      </c>
      <c r="X116" s="73">
        <f>IF($C116='1C TSsalarié8'!$B$8,'1C TSsalarié8'!$L$40)</f>
        <v>0</v>
      </c>
      <c r="Y116" s="73">
        <f>IF($C116='1C TSsalarié8'!$B$8,'1C TSsalarié8'!$L$41)</f>
        <v>0</v>
      </c>
      <c r="Z116" s="73">
        <f>IF($C116='1C TSsalarié8'!$B$8,'1C TSsalarié8'!$L$42)</f>
        <v>0</v>
      </c>
      <c r="AA116" s="73">
        <f>IF($C116='1C TSsalarié8'!$B$8,'1C TSsalarié8'!$L$43)</f>
        <v>0</v>
      </c>
      <c r="AB116" s="73">
        <f>IF($C116='1C TSsalarié8'!$B$8,'1C TSsalarié8'!$L$44)</f>
        <v>0</v>
      </c>
      <c r="AC116" s="73">
        <f>IF($C116='1C TSsalarié8'!$B$8,'1C TSsalarié8'!$L$45)</f>
        <v>0</v>
      </c>
      <c r="AD116" s="73">
        <f>IF($C116='1C TSsalarié8'!$B$8,'1C TSsalarié8'!$L$46)</f>
        <v>0</v>
      </c>
      <c r="AE116" s="73">
        <f>IF($C116='1C TSsalarié8'!$B$8,'1C TSsalarié8'!$L$47)</f>
        <v>0</v>
      </c>
      <c r="AF116" s="73">
        <f>IF($C116='1C TSsalarié8'!$B$8,'1C TSsalarié8'!$L$48)</f>
        <v>0</v>
      </c>
      <c r="AG116" s="73">
        <f>IF($C116='1C TSsalarié8'!$B$8,'1C TSsalarié8'!$L$49)</f>
        <v>0</v>
      </c>
      <c r="AH116" s="73">
        <f>IF($C116='1C TSsalarié8'!$B$8,'1C TSsalarié8'!$L$50)</f>
        <v>0</v>
      </c>
      <c r="AI116" s="73">
        <f>IF($C116='1C TSsalarié8'!$B$8,'1C TSsalarié8'!$L$51)</f>
        <v>0</v>
      </c>
      <c r="AJ116" s="73">
        <f>IF($C116='1C TSsalarié8'!$B$8,'1C TSsalarié8'!$L$52)</f>
        <v>0</v>
      </c>
      <c r="AK116" s="73">
        <f>'1C TSsalarié8'!L$53</f>
        <v>0</v>
      </c>
      <c r="AL116" s="73">
        <f t="shared" si="29"/>
        <v>0</v>
      </c>
      <c r="AM116" s="303">
        <f t="shared" si="33"/>
        <v>0</v>
      </c>
      <c r="AN116" s="592">
        <f t="shared" si="34"/>
        <v>0</v>
      </c>
      <c r="AO116" s="301">
        <f t="shared" si="38"/>
        <v>0</v>
      </c>
      <c r="AP116" s="601">
        <f t="shared" si="27"/>
        <v>0</v>
      </c>
      <c r="AQ116" s="609">
        <f t="shared" si="30"/>
        <v>0</v>
      </c>
      <c r="AR116" s="605"/>
      <c r="AS116" s="104"/>
      <c r="AT116" s="27"/>
      <c r="AU116" s="618"/>
    </row>
    <row r="117" spans="1:54" hidden="1">
      <c r="A117" s="312"/>
      <c r="B117" s="313"/>
      <c r="C117" s="22" t="str">
        <f>IF('1C TSsalarié8'!M$11&lt;&gt;"",'1C TSsalarié8'!$B$8,"")</f>
        <v/>
      </c>
      <c r="D117" s="714" t="str">
        <f>IF(E117="","",DATEDIF('1C TSsalarié8'!$B$10,E117,"y"))</f>
        <v/>
      </c>
      <c r="E117" s="95" t="str">
        <f>IF(AND('1C TSsalarié8'!M$11&lt;&gt;"",C117='1C TSsalarié8'!$B$8),'1C TSsalarié8'!$M$16,"")</f>
        <v/>
      </c>
      <c r="F117" s="320"/>
      <c r="G117" s="321"/>
      <c r="H117" s="901"/>
      <c r="I117" s="902"/>
      <c r="J117" s="903"/>
      <c r="K117" s="685">
        <f t="shared" si="35"/>
        <v>0</v>
      </c>
      <c r="L117" s="306">
        <f>IF(AND($K$2="Pôle",C117='1C TSsalarié8'!$B$8),'1C TSsalarié8'!M$17+'1C TSsalarié8'!M$18+'1C TSsalarié8'!M$19+'1C TSsalarié8'!M$20+'1C TSsalarié8'!M$24,'1C TSsalarié8'!M$17+'1C TSsalarié8'!M$18+'1C TSsalarié8'!M$19+'1C TSsalarié8'!M$20+'1C TSsalarié8'!M$21+'1C TSsalarié8'!M$22+'1C TSsalarié8'!M$23+'1C TSsalarié8'!M$24)</f>
        <v>0</v>
      </c>
      <c r="M117" s="306">
        <f>IF(AND($K$2="Pôle",C117='1C TSsalarié8'!$B$8),'1C TSsalarié8'!M$21+'1C TSsalarié8'!M$22+'1C TSsalarié8'!M$23,0)</f>
        <v>0</v>
      </c>
      <c r="N117" s="307">
        <f t="shared" si="39"/>
        <v>0</v>
      </c>
      <c r="O117" s="297">
        <f>IF($C117='1C TSsalarié8'!$B$8,'1C TSsalarié8'!M$31)</f>
        <v>0</v>
      </c>
      <c r="P117" s="73">
        <f>IF($C117='1C TSsalarié8'!$B$8,'1C TSsalarié8'!$M$32)</f>
        <v>0</v>
      </c>
      <c r="Q117" s="73">
        <f>IF($C117='1C TSsalarié8'!$B$8,'1C TSsalarié8'!$M$33)</f>
        <v>0</v>
      </c>
      <c r="R117" s="73">
        <f>IF($C117='1C TSsalarié8'!$B$8,'1C TSsalarié8'!$M$34)</f>
        <v>0</v>
      </c>
      <c r="S117" s="73">
        <f>IF($C117='1C TSsalarié8'!$B$8,'1C TSsalarié8'!$M$35)</f>
        <v>0</v>
      </c>
      <c r="T117" s="73">
        <f>IF($C117='1C TSsalarié8'!$B$8,'1C TSsalarié8'!$M$36)</f>
        <v>0</v>
      </c>
      <c r="U117" s="73">
        <f>IF($C117='1C TSsalarié8'!$B$8,'1C TSsalarié8'!$M$37)</f>
        <v>0</v>
      </c>
      <c r="V117" s="73">
        <f>IF($C117='1C TSsalarié8'!$B$8,'1C TSsalarié8'!$M$38)</f>
        <v>0</v>
      </c>
      <c r="W117" s="73">
        <f>IF($C117='1C TSsalarié8'!$B$8,'1C TSsalarié8'!$M$39)</f>
        <v>0</v>
      </c>
      <c r="X117" s="73">
        <f>IF($C117='1C TSsalarié8'!$B$8,'1C TSsalarié8'!$M$40)</f>
        <v>0</v>
      </c>
      <c r="Y117" s="73">
        <f>IF($C117='1C TSsalarié8'!$B$8,'1C TSsalarié8'!$M$41)</f>
        <v>0</v>
      </c>
      <c r="Z117" s="73">
        <f>IF($C117='1C TSsalarié8'!$B$8,'1C TSsalarié8'!$M$42)</f>
        <v>0</v>
      </c>
      <c r="AA117" s="73">
        <f>IF($C117='1C TSsalarié8'!$B$8,'1C TSsalarié8'!$M$43)</f>
        <v>0</v>
      </c>
      <c r="AB117" s="73">
        <f>IF($C117='1C TSsalarié8'!$B$8,'1C TSsalarié8'!$M$44)</f>
        <v>0</v>
      </c>
      <c r="AC117" s="73">
        <f>IF($C117='1C TSsalarié8'!$B$8,'1C TSsalarié8'!$M$45)</f>
        <v>0</v>
      </c>
      <c r="AD117" s="73">
        <f>IF($C117='1C TSsalarié8'!$B$8,'1C TSsalarié8'!$M$46)</f>
        <v>0</v>
      </c>
      <c r="AE117" s="73">
        <f>IF($C117='1C TSsalarié8'!$B$8,'1C TSsalarié8'!$M$47)</f>
        <v>0</v>
      </c>
      <c r="AF117" s="73">
        <f>IF($C117='1C TSsalarié8'!$B$8,'1C TSsalarié8'!$M$48)</f>
        <v>0</v>
      </c>
      <c r="AG117" s="73">
        <f>IF($C117='1C TSsalarié8'!$B$8,'1C TSsalarié8'!$M$49)</f>
        <v>0</v>
      </c>
      <c r="AH117" s="73">
        <f>IF($C117='1C TSsalarié8'!$B$8,'1C TSsalarié8'!$M$50)</f>
        <v>0</v>
      </c>
      <c r="AI117" s="73">
        <f>IF($C117='1C TSsalarié8'!$B$8,'1C TSsalarié8'!$M$51)</f>
        <v>0</v>
      </c>
      <c r="AJ117" s="73">
        <f>IF($C117='1C TSsalarié8'!$B$8,'1C TSsalarié8'!$M$52)</f>
        <v>0</v>
      </c>
      <c r="AK117" s="73">
        <f>'1C TSsalarié8'!M$53</f>
        <v>0</v>
      </c>
      <c r="AL117" s="73">
        <f t="shared" si="29"/>
        <v>0</v>
      </c>
      <c r="AM117" s="303">
        <f t="shared" si="33"/>
        <v>0</v>
      </c>
      <c r="AN117" s="592">
        <f t="shared" si="34"/>
        <v>0</v>
      </c>
      <c r="AO117" s="301">
        <f t="shared" si="38"/>
        <v>0</v>
      </c>
      <c r="AP117" s="601">
        <f t="shared" si="27"/>
        <v>0</v>
      </c>
      <c r="AQ117" s="609">
        <f t="shared" si="30"/>
        <v>0</v>
      </c>
      <c r="AR117" s="605"/>
      <c r="AS117" s="104"/>
      <c r="AT117" s="27"/>
      <c r="AU117" s="618"/>
    </row>
    <row r="118" spans="1:54" s="358" customFormat="1" hidden="1">
      <c r="A118" s="314"/>
      <c r="B118" s="315"/>
      <c r="C118" s="212" t="str">
        <f>IF('1C TSsalarié8'!N$11&lt;&gt;"",'1C TSsalarié8'!$B$8,"")</f>
        <v/>
      </c>
      <c r="D118" s="718" t="str">
        <f>IF(E118="","",DATEDIF('1C TSsalarié8'!$B$10,E118,"y"))</f>
        <v/>
      </c>
      <c r="E118" s="213" t="str">
        <f>IF(AND('1C TSsalarié8'!N$11&lt;&gt;"",C118='1C TSsalarié8'!$B$8),'1C TSsalarié8'!$N$16,"")</f>
        <v/>
      </c>
      <c r="F118" s="322"/>
      <c r="G118" s="323"/>
      <c r="H118" s="904"/>
      <c r="I118" s="905"/>
      <c r="J118" s="906"/>
      <c r="K118" s="730">
        <f t="shared" si="35"/>
        <v>0</v>
      </c>
      <c r="L118" s="308">
        <f>IF(AND($K$2="Pôle",C118='1C TSsalarié8'!$B$8),'1C TSsalarié8'!N$17+'1C TSsalarié8'!N$18+'1C TSsalarié8'!N$19+'1C TSsalarié8'!N$20+'1C TSsalarié8'!N$24,'1C TSsalarié8'!N$17+'1C TSsalarié8'!N$18+'1C TSsalarié8'!N$19+'1C TSsalarié8'!N$20+'1C TSsalarié8'!N$21+'1C TSsalarié8'!N$22+'1C TSsalarié8'!N$23+'1C TSsalarié8'!N$24)</f>
        <v>0</v>
      </c>
      <c r="M118" s="308">
        <f>IF(AND($K$2="Pôle",C118='1C TSsalarié8'!$B$8),'1C TSsalarié8'!N$21+'1C TSsalarié8'!N$22+'1C TSsalarié8'!N$23,0)</f>
        <v>0</v>
      </c>
      <c r="N118" s="309">
        <f t="shared" si="39"/>
        <v>0</v>
      </c>
      <c r="O118" s="298">
        <f>IF($C118='1C TSsalarié8'!$B$8,'1C TSsalarié8'!N$31)</f>
        <v>0</v>
      </c>
      <c r="P118" s="214">
        <f>IF($C118='1C TSsalarié8'!$B$8,'1C TSsalarié8'!$N$32)</f>
        <v>0</v>
      </c>
      <c r="Q118" s="214">
        <f>IF($C118='1C TSsalarié8'!$B$8,'1C TSsalarié8'!$N$33)</f>
        <v>0</v>
      </c>
      <c r="R118" s="214">
        <f>IF($C118='1C TSsalarié8'!$B$8,'1C TSsalarié8'!$N$34)</f>
        <v>0</v>
      </c>
      <c r="S118" s="214">
        <f>IF($C118='1C TSsalarié8'!$B$8,'1C TSsalarié8'!$N$35)</f>
        <v>0</v>
      </c>
      <c r="T118" s="214">
        <f>IF($C118='1C TSsalarié8'!$B$8,'1C TSsalarié8'!$N$36)</f>
        <v>0</v>
      </c>
      <c r="U118" s="214">
        <f>IF($C118='1C TSsalarié8'!$B$8,'1C TSsalarié8'!$N$37)</f>
        <v>0</v>
      </c>
      <c r="V118" s="214">
        <f>IF($C118='1C TSsalarié8'!$B$8,'1C TSsalarié8'!$N$38)</f>
        <v>0</v>
      </c>
      <c r="W118" s="214">
        <f>IF($C118='1C TSsalarié8'!$B$8,'1C TSsalarié8'!$N$39)</f>
        <v>0</v>
      </c>
      <c r="X118" s="214">
        <f>IF($C118='1C TSsalarié8'!$B$8,'1C TSsalarié8'!$N$40)</f>
        <v>0</v>
      </c>
      <c r="Y118" s="214">
        <f>IF($C118='1C TSsalarié8'!$B$8,'1C TSsalarié8'!$N$41)</f>
        <v>0</v>
      </c>
      <c r="Z118" s="214">
        <f>IF($C118='1C TSsalarié8'!$B$8,'1C TSsalarié8'!$N$42)</f>
        <v>0</v>
      </c>
      <c r="AA118" s="214">
        <f>IF($C118='1C TSsalarié8'!$B$8,'1C TSsalarié8'!$N$43)</f>
        <v>0</v>
      </c>
      <c r="AB118" s="214">
        <f>IF($C118='1C TSsalarié8'!$B$8,'1C TSsalarié8'!$N$44)</f>
        <v>0</v>
      </c>
      <c r="AC118" s="214">
        <f>IF($C118='1C TSsalarié8'!$B$8,'1C TSsalarié8'!$N$45)</f>
        <v>0</v>
      </c>
      <c r="AD118" s="214">
        <f>IF($C118='1C TSsalarié8'!$B$8,'1C TSsalarié8'!$N$46)</f>
        <v>0</v>
      </c>
      <c r="AE118" s="214">
        <f>IF($C118='1C TSsalarié8'!$B$8,'1C TSsalarié8'!$N$47)</f>
        <v>0</v>
      </c>
      <c r="AF118" s="214">
        <f>IF($C118='1C TSsalarié8'!$B$8,'1C TSsalarié8'!$N$48)</f>
        <v>0</v>
      </c>
      <c r="AG118" s="214">
        <f>IF($C118='1C TSsalarié8'!$B$8,'1C TSsalarié8'!$N$49)</f>
        <v>0</v>
      </c>
      <c r="AH118" s="214">
        <f>IF($C118='1C TSsalarié8'!$B$8,'1C TSsalarié8'!$N$50)</f>
        <v>0</v>
      </c>
      <c r="AI118" s="214">
        <f>IF($C118='1C TSsalarié8'!$B$8,'1C TSsalarié8'!$N$51)</f>
        <v>0</v>
      </c>
      <c r="AJ118" s="214">
        <f>IF($C118='1C TSsalarié8'!$B$8,'1C TSsalarié8'!$N$52)</f>
        <v>0</v>
      </c>
      <c r="AK118" s="214">
        <f>'1C TSsalarié8'!N$53</f>
        <v>0</v>
      </c>
      <c r="AL118" s="214">
        <f t="shared" si="29"/>
        <v>0</v>
      </c>
      <c r="AM118" s="591">
        <f t="shared" si="33"/>
        <v>0</v>
      </c>
      <c r="AN118" s="694">
        <f t="shared" si="34"/>
        <v>0</v>
      </c>
      <c r="AO118" s="302">
        <f t="shared" si="38"/>
        <v>0</v>
      </c>
      <c r="AP118" s="691">
        <f t="shared" si="27"/>
        <v>0</v>
      </c>
      <c r="AQ118" s="655">
        <f t="shared" si="30"/>
        <v>0</v>
      </c>
      <c r="AR118" s="570"/>
      <c r="AS118" s="215"/>
      <c r="AT118" s="216"/>
      <c r="AU118" s="656"/>
      <c r="AX118" s="823"/>
      <c r="AY118" s="823"/>
      <c r="AZ118" s="823"/>
      <c r="BA118" s="823"/>
      <c r="BB118" s="823"/>
    </row>
    <row r="119" spans="1:54" ht="15" hidden="1">
      <c r="A119" s="316"/>
      <c r="B119" s="317"/>
      <c r="C119" s="651" t="str">
        <f>IF('1C TSsalarié9'!C$11&lt;&gt;"",'1C TSsalarié9'!$B$8,"")</f>
        <v/>
      </c>
      <c r="D119" s="719" t="str">
        <f>IF(E119="","",DATEDIF('1C TSsalarié9'!$B$10,E119,"y"))</f>
        <v/>
      </c>
      <c r="E119" s="208" t="str">
        <f>IF(AND('1C TSsalarié9'!C$11&lt;&gt;"",C120='1C TSsalarié9'!$B$8),'1C TSsalarié9'!$C$16,"")</f>
        <v/>
      </c>
      <c r="F119" s="324"/>
      <c r="G119" s="325"/>
      <c r="H119" s="907"/>
      <c r="I119" s="908"/>
      <c r="J119" s="909"/>
      <c r="K119" s="729">
        <f t="shared" si="35"/>
        <v>0</v>
      </c>
      <c r="L119" s="657">
        <f>IF(AND($K$2="Pôle",C119='1C TSsalarié9'!$B$8),'1C TSsalarié9'!C$17+'1C TSsalarié9'!C$18+'1C TSsalarié9'!C$19+'1C TSsalarié9'!C$20+'1C TSsalarié9'!C$24,'1C TSsalarié9'!C$17+'1C TSsalarié9'!C$18+'1C TSsalarié9'!C$19+'1C TSsalarié9'!C$20+'1C TSsalarié9'!C$21+'1C TSsalarié9'!C$22+'1C TSsalarié9'!C$23+'1C TSsalarié9'!C$24)</f>
        <v>0</v>
      </c>
      <c r="M119" s="658">
        <f>IF(AND($K$2="Pôle",C119='1C TSsalarié9'!$B$8),'1C TSsalarié9'!C$21+'1C TSsalarié9'!C$22+'1C TSsalarié9'!C$23,0)</f>
        <v>0</v>
      </c>
      <c r="N119" s="310">
        <f>L119+M119</f>
        <v>0</v>
      </c>
      <c r="O119" s="299">
        <f>IF($C119='1C TSsalarié9'!$B$8,'1C TSsalarié9'!C$31)</f>
        <v>0</v>
      </c>
      <c r="P119" s="74">
        <f>IF($C119='1C TSsalarié9'!$B$8,'1C TSsalarié9'!$C$32)</f>
        <v>0</v>
      </c>
      <c r="Q119" s="74">
        <f>IF($C119='1C TSsalarié9'!$B$8,'1C TSsalarié9'!$C$33)</f>
        <v>0</v>
      </c>
      <c r="R119" s="74">
        <f>IF($C119='1C TSsalarié9'!$B$8,'1C TSsalarié9'!$C$34)</f>
        <v>0</v>
      </c>
      <c r="S119" s="74">
        <f>IF($C119='1C TSsalarié9'!$B$8,'1C TSsalarié9'!$C$35)</f>
        <v>0</v>
      </c>
      <c r="T119" s="74">
        <f>IF($C119='1C TSsalarié9'!$B$8,'1C TSsalarié9'!$C$36)</f>
        <v>0</v>
      </c>
      <c r="U119" s="74">
        <f>IF($C119='1C TSsalarié9'!$B$8,'1C TSsalarié9'!$C$37)</f>
        <v>0</v>
      </c>
      <c r="V119" s="74">
        <f>IF($C119='1C TSsalarié9'!$B$8,'1C TSsalarié9'!$C$38)</f>
        <v>0</v>
      </c>
      <c r="W119" s="74">
        <f>IF($C119='1C TSsalarié9'!$B$8,'1C TSsalarié9'!$C$39)</f>
        <v>0</v>
      </c>
      <c r="X119" s="74">
        <f>IF($C119='1C TSsalarié9'!$B$8,'1C TSsalarié9'!$C$40)</f>
        <v>0</v>
      </c>
      <c r="Y119" s="74">
        <f>IF($C119='1C TSsalarié9'!$B$8,'1C TSsalarié9'!$C$41)</f>
        <v>0</v>
      </c>
      <c r="Z119" s="74">
        <f>IF($C119='1C TSsalarié9'!$B$8,'1C TSsalarié9'!$C$42)</f>
        <v>0</v>
      </c>
      <c r="AA119" s="74">
        <f>IF($C119='1C TSsalarié9'!$B$8,'1C TSsalarié9'!$C$43)</f>
        <v>0</v>
      </c>
      <c r="AB119" s="74">
        <f>IF($C119='1C TSsalarié9'!$B$8,'1C TSsalarié9'!$C$44)</f>
        <v>0</v>
      </c>
      <c r="AC119" s="74">
        <f>IF($C119='1C TSsalarié9'!$B$8,'1C TSsalarié9'!$C$45)</f>
        <v>0</v>
      </c>
      <c r="AD119" s="74">
        <f>IF($C119='1C TSsalarié9'!$B$8,'1C TSsalarié9'!$C$46)</f>
        <v>0</v>
      </c>
      <c r="AE119" s="74">
        <f>IF($C119='1C TSsalarié9'!$B$8,'1C TSsalarié9'!$C$47)</f>
        <v>0</v>
      </c>
      <c r="AF119" s="74">
        <f>IF($C119='1C TSsalarié9'!$B$8,'1C TSsalarié9'!$C$48)</f>
        <v>0</v>
      </c>
      <c r="AG119" s="74">
        <f>IF($C119='1C TSsalarié9'!$B$8,'1C TSsalarié9'!$C$49)</f>
        <v>0</v>
      </c>
      <c r="AH119" s="74">
        <f>IF($C119='1C TSsalarié9'!$B$8,'1C TSsalarié9'!$C$50)</f>
        <v>0</v>
      </c>
      <c r="AI119" s="74">
        <f>IF($C119='1C TSsalarié9'!$B$8,'1C TSsalarié9'!$C$51)</f>
        <v>0</v>
      </c>
      <c r="AJ119" s="74">
        <f>IF($C119='1C TSsalarié9'!$B$8,'1C TSsalarié9'!$C$52)</f>
        <v>0</v>
      </c>
      <c r="AK119" s="74">
        <f>'1C TSsalarié9'!C$53</f>
        <v>0</v>
      </c>
      <c r="AL119" s="74">
        <f t="shared" ref="AL119:AL142" si="40">N119+AK119</f>
        <v>0</v>
      </c>
      <c r="AM119" s="303">
        <f t="shared" ref="AM119:AM150" si="41">IF(L119=0,0,($F119-$G119)*$K119*L119)</f>
        <v>0</v>
      </c>
      <c r="AN119" s="693">
        <f t="shared" ref="AN119:AN150" si="42">IF(M119=0,0,($F119-$G119)*$K119*M119*50%)</f>
        <v>0</v>
      </c>
      <c r="AO119" s="659">
        <f>AM119+AN119</f>
        <v>0</v>
      </c>
      <c r="AP119" s="601">
        <f>IF(L119=0,0,AM119-AR119)</f>
        <v>0</v>
      </c>
      <c r="AQ119" s="610">
        <f t="shared" ref="AQ119:AQ142" si="43">IF(M119=0,0,AN119-AS119)</f>
        <v>0</v>
      </c>
      <c r="AR119" s="606"/>
      <c r="AS119" s="210"/>
      <c r="AT119" s="211"/>
      <c r="AU119" s="617"/>
    </row>
    <row r="120" spans="1:54" hidden="1">
      <c r="A120" s="312"/>
      <c r="B120" s="313"/>
      <c r="C120" s="22" t="str">
        <f>IF('1C TSsalarié9'!D$11&lt;&gt;"",'1C TSsalarié9'!$B$8,"")</f>
        <v/>
      </c>
      <c r="D120" s="714" t="str">
        <f>IF(E120="","",DATEDIF('1C TSsalarié9'!$B$10,E120,"y"))</f>
        <v/>
      </c>
      <c r="E120" s="95" t="str">
        <f>IF(AND('1C TSsalarié9'!D$11&lt;&gt;"",C120='1C TSsalarié9'!$B$8),'1C TSsalarié9'!$D$16,"")</f>
        <v/>
      </c>
      <c r="F120" s="320"/>
      <c r="G120" s="321"/>
      <c r="H120" s="901"/>
      <c r="I120" s="902"/>
      <c r="J120" s="903"/>
      <c r="K120" s="685">
        <f t="shared" ref="K120:K151" si="44">IF(F120&lt;&gt;0,$K$23,0)</f>
        <v>0</v>
      </c>
      <c r="L120" s="306">
        <f>IF(AND($K$2="Pôle",C120='1C TSsalarié9'!$B$8),'1C TSsalarié9'!D$17+'1C TSsalarié9'!D$18+'1C TSsalarié9'!D$19+'1C TSsalarié9'!D$20+'1C TSsalarié9'!D$24,'1C TSsalarié9'!D$17+'1C TSsalarié9'!D$18+'1C TSsalarié9'!D$19+'1C TSsalarié9'!D$20+'1C TSsalarié9'!D$21+'1C TSsalarié9'!D$22+'1C TSsalarié9'!D$23+'1C TSsalarié9'!D$24)</f>
        <v>0</v>
      </c>
      <c r="M120" s="306">
        <f>IF(AND($K$2="Pôle",C120='1C TSsalarié9'!$B$8),'1C TSsalarié9'!D$21+'1C TSsalarié9'!D$22+'1C TSsalarié9'!D$23,0)</f>
        <v>0</v>
      </c>
      <c r="N120" s="307">
        <f>L120+M120</f>
        <v>0</v>
      </c>
      <c r="O120" s="297">
        <f>IF($C120='1C TSsalarié9'!$B$8,'1C TSsalarié9'!D$31)</f>
        <v>0</v>
      </c>
      <c r="P120" s="73">
        <f>IF($C120='1C TSsalarié9'!$B$8,'1C TSsalarié9'!$D$32)</f>
        <v>0</v>
      </c>
      <c r="Q120" s="73">
        <f>IF($C120='1C TSsalarié9'!$B$8,'1C TSsalarié9'!$D$33)</f>
        <v>0</v>
      </c>
      <c r="R120" s="73">
        <f>IF($C120='1C TSsalarié9'!$B$8,'1C TSsalarié9'!$D$34)</f>
        <v>0</v>
      </c>
      <c r="S120" s="73">
        <f>IF($C120='1C TSsalarié9'!$B$8,'1C TSsalarié9'!$D$35)</f>
        <v>0</v>
      </c>
      <c r="T120" s="73">
        <f>IF($C120='1C TSsalarié9'!$B$8,'1C TSsalarié9'!$D$36)</f>
        <v>0</v>
      </c>
      <c r="U120" s="73">
        <f>IF($C120='1C TSsalarié9'!$B$8,'1C TSsalarié9'!$D$37)</f>
        <v>0</v>
      </c>
      <c r="V120" s="73">
        <f>IF($C120='1C TSsalarié9'!$B$8,'1C TSsalarié9'!$D$38)</f>
        <v>0</v>
      </c>
      <c r="W120" s="73">
        <f>IF($C120='1C TSsalarié9'!$B$8,'1C TSsalarié9'!$D$39)</f>
        <v>0</v>
      </c>
      <c r="X120" s="73">
        <f>IF($C120='1C TSsalarié9'!$B$8,'1C TSsalarié9'!$D$40)</f>
        <v>0</v>
      </c>
      <c r="Y120" s="73">
        <f>IF($C120='1C TSsalarié9'!$B$8,'1C TSsalarié9'!$D$41)</f>
        <v>0</v>
      </c>
      <c r="Z120" s="73">
        <f>IF($C120='1C TSsalarié9'!$B$8,'1C TSsalarié9'!$D$42)</f>
        <v>0</v>
      </c>
      <c r="AA120" s="73">
        <f>IF($C120='1C TSsalarié9'!$B$8,'1C TSsalarié9'!$D$43)</f>
        <v>0</v>
      </c>
      <c r="AB120" s="73">
        <f>IF($C120='1C TSsalarié9'!$B$8,'1C TSsalarié9'!$D$44)</f>
        <v>0</v>
      </c>
      <c r="AC120" s="73">
        <f>IF($C120='1C TSsalarié9'!$B$8,'1C TSsalarié9'!$D$45)</f>
        <v>0</v>
      </c>
      <c r="AD120" s="73">
        <f>IF($C120='1C TSsalarié9'!$B$8,'1C TSsalarié9'!$D$46)</f>
        <v>0</v>
      </c>
      <c r="AE120" s="73">
        <f>IF($C120='1C TSsalarié9'!$B$8,'1C TSsalarié9'!$D$47)</f>
        <v>0</v>
      </c>
      <c r="AF120" s="73">
        <f>IF($C120='1C TSsalarié9'!$B$8,'1C TSsalarié9'!$D$48)</f>
        <v>0</v>
      </c>
      <c r="AG120" s="73">
        <f>IF($C120='1C TSsalarié9'!$B$8,'1C TSsalarié9'!$D$49)</f>
        <v>0</v>
      </c>
      <c r="AH120" s="73">
        <f>IF($C120='1C TSsalarié9'!$B$8,'1C TSsalarié9'!$D$50)</f>
        <v>0</v>
      </c>
      <c r="AI120" s="73">
        <f>IF($C120='1C TSsalarié9'!$B$8,'1C TSsalarié9'!$D$51)</f>
        <v>0</v>
      </c>
      <c r="AJ120" s="73">
        <f>IF($C120='1C TSsalarié9'!$B$8,'1C TSsalarié9'!$D$52)</f>
        <v>0</v>
      </c>
      <c r="AK120" s="73">
        <f>'1C TSsalarié9'!D$53</f>
        <v>0</v>
      </c>
      <c r="AL120" s="73">
        <f t="shared" si="40"/>
        <v>0</v>
      </c>
      <c r="AM120" s="303">
        <f t="shared" si="41"/>
        <v>0</v>
      </c>
      <c r="AN120" s="592">
        <f t="shared" si="42"/>
        <v>0</v>
      </c>
      <c r="AO120" s="301">
        <f t="shared" ref="AO120:AO130" si="45">AM120+AN120</f>
        <v>0</v>
      </c>
      <c r="AP120" s="601">
        <f t="shared" si="27"/>
        <v>0</v>
      </c>
      <c r="AQ120" s="609">
        <f t="shared" si="43"/>
        <v>0</v>
      </c>
      <c r="AR120" s="605"/>
      <c r="AS120" s="104"/>
      <c r="AT120" s="27"/>
      <c r="AU120" s="618"/>
    </row>
    <row r="121" spans="1:54" hidden="1">
      <c r="A121" s="312"/>
      <c r="B121" s="313"/>
      <c r="C121" s="22" t="str">
        <f>IF('1C TSsalarié9'!E$11&lt;&gt;"",'1C TSsalarié9'!$B$8,"")</f>
        <v/>
      </c>
      <c r="D121" s="714" t="str">
        <f>IF(E121="","",DATEDIF('1C TSsalarié9'!$B$10,E121,"y"))</f>
        <v/>
      </c>
      <c r="E121" s="95" t="str">
        <f>IF(AND('1C TSsalarié9'!E$11&lt;&gt;"",C121='1C TSsalarié9'!$B$8),'1C TSsalarié9'!$E$16,"")</f>
        <v/>
      </c>
      <c r="F121" s="320"/>
      <c r="G121" s="321"/>
      <c r="H121" s="901"/>
      <c r="I121" s="902"/>
      <c r="J121" s="903"/>
      <c r="K121" s="685">
        <f t="shared" si="44"/>
        <v>0</v>
      </c>
      <c r="L121" s="306">
        <f>IF(AND($K$2="Pôle",C121='1C TSsalarié9'!$B$8),'1C TSsalarié9'!E$17+'1C TSsalarié9'!E$18+'1C TSsalarié9'!E$19+'1C TSsalarié9'!E$20+'1C TSsalarié9'!E$24,'1C TSsalarié9'!E$17+'1C TSsalarié9'!E$18+'1C TSsalarié9'!E$19+'1C TSsalarié9'!E$20+'1C TSsalarié9'!E$21+'1C TSsalarié9'!E$22+'1C TSsalarié9'!E$23+'1C TSsalarié9'!E$24)</f>
        <v>0</v>
      </c>
      <c r="M121" s="306">
        <f>IF(AND($K$2="Pôle",C121='1C TSsalarié9'!$B$8),'1C TSsalarié9'!E$21+'1C TSsalarié9'!E$22+'1C TSsalarié9'!E$23,0)</f>
        <v>0</v>
      </c>
      <c r="N121" s="307">
        <f t="shared" ref="N121:N130" si="46">L121+M121</f>
        <v>0</v>
      </c>
      <c r="O121" s="297">
        <f>IF($C121='1C TSsalarié9'!$B$8,'1C TSsalarié9'!E$31)</f>
        <v>0</v>
      </c>
      <c r="P121" s="73">
        <f>IF($C121='1C TSsalarié9'!$B$8,'1C TSsalarié9'!$E$32)</f>
        <v>0</v>
      </c>
      <c r="Q121" s="73">
        <f>IF($C121='1C TSsalarié9'!$B$8,'1C TSsalarié9'!$E$33)</f>
        <v>0</v>
      </c>
      <c r="R121" s="73">
        <f>IF($C121='1C TSsalarié9'!$B$8,'1C TSsalarié9'!$E$34)</f>
        <v>0</v>
      </c>
      <c r="S121" s="73">
        <f>IF($C121='1C TSsalarié9'!$B$8,'1C TSsalarié9'!$E$35)</f>
        <v>0</v>
      </c>
      <c r="T121" s="73">
        <f>IF($C121='1C TSsalarié9'!$B$8,'1C TSsalarié9'!$E$36)</f>
        <v>0</v>
      </c>
      <c r="U121" s="73">
        <f>IF($C121='1C TSsalarié9'!$B$8,'1C TSsalarié9'!$E$37)</f>
        <v>0</v>
      </c>
      <c r="V121" s="73">
        <f>IF($C121='1C TSsalarié9'!$B$8,'1C TSsalarié9'!$E$38)</f>
        <v>0</v>
      </c>
      <c r="W121" s="73">
        <f>IF($C121='1C TSsalarié9'!$B$8,'1C TSsalarié9'!$E$39)</f>
        <v>0</v>
      </c>
      <c r="X121" s="73">
        <f>IF($C121='1C TSsalarié9'!$B$8,'1C TSsalarié9'!$E$40)</f>
        <v>0</v>
      </c>
      <c r="Y121" s="73">
        <f>IF($C121='1C TSsalarié9'!$B$8,'1C TSsalarié9'!$E$41)</f>
        <v>0</v>
      </c>
      <c r="Z121" s="73">
        <f>IF($C121='1C TSsalarié9'!$B$8,'1C TSsalarié9'!$E$42)</f>
        <v>0</v>
      </c>
      <c r="AA121" s="73">
        <f>IF($C121='1C TSsalarié9'!$B$8,'1C TSsalarié9'!$E$43)</f>
        <v>0</v>
      </c>
      <c r="AB121" s="73">
        <f>IF($C121='1C TSsalarié9'!$B$8,'1C TSsalarié9'!$E$44)</f>
        <v>0</v>
      </c>
      <c r="AC121" s="73">
        <f>IF($C121='1C TSsalarié9'!$B$8,'1C TSsalarié9'!$E$45)</f>
        <v>0</v>
      </c>
      <c r="AD121" s="73">
        <f>IF($C121='1C TSsalarié9'!$B$8,'1C TSsalarié9'!$E$46)</f>
        <v>0</v>
      </c>
      <c r="AE121" s="73">
        <f>IF($C121='1C TSsalarié9'!$B$8,'1C TSsalarié9'!$E$47)</f>
        <v>0</v>
      </c>
      <c r="AF121" s="73">
        <f>IF($C121='1C TSsalarié9'!$B$8,'1C TSsalarié9'!$E$48)</f>
        <v>0</v>
      </c>
      <c r="AG121" s="73">
        <f>IF($C121='1C TSsalarié9'!$B$8,'1C TSsalarié9'!$E$49)</f>
        <v>0</v>
      </c>
      <c r="AH121" s="73">
        <f>IF($C121='1C TSsalarié9'!$B$8,'1C TSsalarié9'!$E$50)</f>
        <v>0</v>
      </c>
      <c r="AI121" s="73">
        <f>IF($C121='1C TSsalarié9'!$B$8,'1C TSsalarié9'!$E$51)</f>
        <v>0</v>
      </c>
      <c r="AJ121" s="73">
        <f>IF($C121='1C TSsalarié9'!$B$8,'1C TSsalarié9'!$E$52)</f>
        <v>0</v>
      </c>
      <c r="AK121" s="73">
        <f>'1C TSsalarié9'!E$53</f>
        <v>0</v>
      </c>
      <c r="AL121" s="73">
        <f t="shared" si="40"/>
        <v>0</v>
      </c>
      <c r="AM121" s="303">
        <f t="shared" si="41"/>
        <v>0</v>
      </c>
      <c r="AN121" s="592">
        <f t="shared" si="42"/>
        <v>0</v>
      </c>
      <c r="AO121" s="301">
        <f t="shared" si="45"/>
        <v>0</v>
      </c>
      <c r="AP121" s="601">
        <f t="shared" si="27"/>
        <v>0</v>
      </c>
      <c r="AQ121" s="609">
        <f t="shared" si="43"/>
        <v>0</v>
      </c>
      <c r="AR121" s="605"/>
      <c r="AS121" s="104"/>
      <c r="AT121" s="27"/>
      <c r="AU121" s="618"/>
    </row>
    <row r="122" spans="1:54" hidden="1">
      <c r="A122" s="312"/>
      <c r="B122" s="313"/>
      <c r="C122" s="22" t="str">
        <f>IF('1C TSsalarié9'!F$11&lt;&gt;"",'1C TSsalarié9'!$B$8,"")</f>
        <v/>
      </c>
      <c r="D122" s="714" t="str">
        <f>IF(E122="","",DATEDIF('1C TSsalarié9'!$B$10,E122,"y"))</f>
        <v/>
      </c>
      <c r="E122" s="95" t="str">
        <f>IF(AND('1C TSsalarié9'!F$11&lt;&gt;"",C122='1C TSsalarié9'!$B$8),'1C TSsalarié9'!$F$16,"")</f>
        <v/>
      </c>
      <c r="F122" s="320"/>
      <c r="G122" s="321"/>
      <c r="H122" s="901"/>
      <c r="I122" s="902"/>
      <c r="J122" s="903"/>
      <c r="K122" s="685">
        <f t="shared" si="44"/>
        <v>0</v>
      </c>
      <c r="L122" s="306">
        <f>IF(AND($K$2="Pôle",C122='1C TSsalarié9'!$B$8),'1C TSsalarié9'!F$17+'1C TSsalarié9'!F$18+'1C TSsalarié9'!F$19+'1C TSsalarié9'!F$20+'1C TSsalarié9'!F$24,'1C TSsalarié9'!F$17+'1C TSsalarié9'!F$18+'1C TSsalarié9'!F$19+'1C TSsalarié9'!F$20+'1C TSsalarié9'!F$21+'1C TSsalarié9'!F$22+'1C TSsalarié9'!F$23+'1C TSsalarié9'!F$24)</f>
        <v>0</v>
      </c>
      <c r="M122" s="306">
        <f>IF(AND($K$2="Pôle",C122='1C TSsalarié9'!$B$8),'1C TSsalarié9'!F$21+'1C TSsalarié9'!F$22+'1C TSsalarié9'!F$23,0)</f>
        <v>0</v>
      </c>
      <c r="N122" s="307">
        <f t="shared" si="46"/>
        <v>0</v>
      </c>
      <c r="O122" s="297">
        <f>IF($C122='1C TSsalarié9'!$B$8,'1C TSsalarié9'!F$31)</f>
        <v>0</v>
      </c>
      <c r="P122" s="73">
        <f>IF($C122='1C TSsalarié9'!$B$8,'1C TSsalarié9'!$F$32)</f>
        <v>0</v>
      </c>
      <c r="Q122" s="73">
        <f>IF($C122='1C TSsalarié9'!$B$8,'1C TSsalarié9'!$F$33)</f>
        <v>0</v>
      </c>
      <c r="R122" s="73">
        <f>IF($C122='1C TSsalarié9'!$B$8,'1C TSsalarié9'!$F$34)</f>
        <v>0</v>
      </c>
      <c r="S122" s="73">
        <f>IF($C122='1C TSsalarié9'!$B$8,'1C TSsalarié9'!$F$35)</f>
        <v>0</v>
      </c>
      <c r="T122" s="73">
        <f>IF($C122='1C TSsalarié9'!$B$8,'1C TSsalarié9'!$F$36)</f>
        <v>0</v>
      </c>
      <c r="U122" s="73">
        <f>IF($C122='1C TSsalarié9'!$B$8,'1C TSsalarié9'!$F$37)</f>
        <v>0</v>
      </c>
      <c r="V122" s="73">
        <f>IF($C122='1C TSsalarié9'!$B$8,'1C TSsalarié9'!$F$38)</f>
        <v>0</v>
      </c>
      <c r="W122" s="73">
        <f>IF($C122='1C TSsalarié9'!$B$8,'1C TSsalarié9'!$F$39)</f>
        <v>0</v>
      </c>
      <c r="X122" s="73">
        <f>IF($C122='1C TSsalarié9'!$B$8,'1C TSsalarié9'!$F$40)</f>
        <v>0</v>
      </c>
      <c r="Y122" s="73">
        <f>IF($C122='1C TSsalarié9'!$B$8,'1C TSsalarié9'!$F$41)</f>
        <v>0</v>
      </c>
      <c r="Z122" s="73">
        <f>IF($C122='1C TSsalarié9'!$B$8,'1C TSsalarié9'!$F$42)</f>
        <v>0</v>
      </c>
      <c r="AA122" s="73">
        <f>IF($C122='1C TSsalarié9'!$B$8,'1C TSsalarié9'!$F$43)</f>
        <v>0</v>
      </c>
      <c r="AB122" s="73">
        <f>IF($C122='1C TSsalarié9'!$B$8,'1C TSsalarié9'!$F$44)</f>
        <v>0</v>
      </c>
      <c r="AC122" s="73">
        <f>IF($C122='1C TSsalarié9'!$B$8,'1C TSsalarié9'!$F$45)</f>
        <v>0</v>
      </c>
      <c r="AD122" s="73">
        <f>IF($C122='1C TSsalarié9'!$B$8,'1C TSsalarié9'!$F$46)</f>
        <v>0</v>
      </c>
      <c r="AE122" s="73">
        <f>IF($C122='1C TSsalarié9'!$B$8,'1C TSsalarié9'!$F$47)</f>
        <v>0</v>
      </c>
      <c r="AF122" s="73">
        <f>IF($C122='1C TSsalarié9'!$B$8,'1C TSsalarié9'!$F$48)</f>
        <v>0</v>
      </c>
      <c r="AG122" s="73">
        <f>IF($C122='1C TSsalarié9'!$B$8,'1C TSsalarié9'!$F$49)</f>
        <v>0</v>
      </c>
      <c r="AH122" s="73">
        <f>IF($C122='1C TSsalarié9'!$B$8,'1C TSsalarié9'!$F$50)</f>
        <v>0</v>
      </c>
      <c r="AI122" s="73">
        <f>IF($C122='1C TSsalarié9'!$B$8,'1C TSsalarié9'!$F$51)</f>
        <v>0</v>
      </c>
      <c r="AJ122" s="73">
        <f>IF($C122='1C TSsalarié9'!$B$8,'1C TSsalarié9'!$F$52)</f>
        <v>0</v>
      </c>
      <c r="AK122" s="73">
        <f>'1C TSsalarié9'!F$53</f>
        <v>0</v>
      </c>
      <c r="AL122" s="73">
        <f t="shared" si="40"/>
        <v>0</v>
      </c>
      <c r="AM122" s="303">
        <f t="shared" si="41"/>
        <v>0</v>
      </c>
      <c r="AN122" s="592">
        <f t="shared" si="42"/>
        <v>0</v>
      </c>
      <c r="AO122" s="301">
        <f t="shared" si="45"/>
        <v>0</v>
      </c>
      <c r="AP122" s="601">
        <f t="shared" si="27"/>
        <v>0</v>
      </c>
      <c r="AQ122" s="609">
        <f t="shared" si="43"/>
        <v>0</v>
      </c>
      <c r="AR122" s="605"/>
      <c r="AS122" s="104"/>
      <c r="AT122" s="27"/>
      <c r="AU122" s="618"/>
    </row>
    <row r="123" spans="1:54" hidden="1">
      <c r="A123" s="312"/>
      <c r="B123" s="313"/>
      <c r="C123" s="22" t="str">
        <f>IF('1C TSsalarié9'!G$11&lt;&gt;"",'1C TSsalarié9'!$B$8,"")</f>
        <v/>
      </c>
      <c r="D123" s="714" t="str">
        <f>IF(E123="","",DATEDIF('1C TSsalarié9'!$B$10,E123,"y"))</f>
        <v/>
      </c>
      <c r="E123" s="95" t="str">
        <f>IF(AND('1C TSsalarié9'!G$11&lt;&gt;"",C123='1C TSsalarié9'!$B$8),'1C TSsalarié9'!$G$16,"")</f>
        <v/>
      </c>
      <c r="F123" s="320"/>
      <c r="G123" s="321"/>
      <c r="H123" s="901"/>
      <c r="I123" s="902"/>
      <c r="J123" s="903"/>
      <c r="K123" s="685">
        <f t="shared" si="44"/>
        <v>0</v>
      </c>
      <c r="L123" s="306">
        <f>IF(AND($K$2="Pôle",C123='1C TSsalarié9'!$B$8),'1C TSsalarié9'!G$17+'1C TSsalarié9'!G$18+'1C TSsalarié9'!G$19+'1C TSsalarié9'!G$20+'1C TSsalarié9'!G$24,'1C TSsalarié9'!G$17+'1C TSsalarié9'!G$18+'1C TSsalarié9'!G$19+'1C TSsalarié9'!G$20+'1C TSsalarié9'!G$21+'1C TSsalarié9'!G$22+'1C TSsalarié9'!G$23+'1C TSsalarié9'!G$24)</f>
        <v>0</v>
      </c>
      <c r="M123" s="306">
        <f>IF(AND($K$2="Pôle",C123='1C TSsalarié9'!$B$8),'1C TSsalarié9'!G$21+'1C TSsalarié9'!G$22+'1C TSsalarié9'!G$23,0)</f>
        <v>0</v>
      </c>
      <c r="N123" s="307">
        <f t="shared" si="46"/>
        <v>0</v>
      </c>
      <c r="O123" s="297">
        <f>IF($C123='1C TSsalarié9'!$B$8,'1C TSsalarié9'!G$31)</f>
        <v>0</v>
      </c>
      <c r="P123" s="73">
        <f>IF($C123='1C TSsalarié9'!$B$8,'1C TSsalarié9'!$G$32)</f>
        <v>0</v>
      </c>
      <c r="Q123" s="73">
        <f>IF($C123='1C TSsalarié9'!$B$8,'1C TSsalarié9'!$G$33)</f>
        <v>0</v>
      </c>
      <c r="R123" s="73">
        <f>IF($C123='1C TSsalarié9'!$B$8,'1C TSsalarié9'!$G$34)</f>
        <v>0</v>
      </c>
      <c r="S123" s="73">
        <f>IF($C123='1C TSsalarié9'!$B$8,'1C TSsalarié9'!$G$35)</f>
        <v>0</v>
      </c>
      <c r="T123" s="73">
        <f>IF($C123='1C TSsalarié9'!$B$8,'1C TSsalarié9'!$G$36)</f>
        <v>0</v>
      </c>
      <c r="U123" s="73">
        <f>IF($C123='1C TSsalarié9'!$B$8,'1C TSsalarié9'!$G$37)</f>
        <v>0</v>
      </c>
      <c r="V123" s="73">
        <f>IF($C123='1C TSsalarié9'!$B$8,'1C TSsalarié9'!$G$38)</f>
        <v>0</v>
      </c>
      <c r="W123" s="73">
        <f>IF($C123='1C TSsalarié9'!$B$8,'1C TSsalarié9'!$G$39)</f>
        <v>0</v>
      </c>
      <c r="X123" s="73">
        <f>IF($C123='1C TSsalarié9'!$B$8,'1C TSsalarié9'!$G$40)</f>
        <v>0</v>
      </c>
      <c r="Y123" s="73">
        <f>IF($C123='1C TSsalarié9'!$B$8,'1C TSsalarié9'!$G$41)</f>
        <v>0</v>
      </c>
      <c r="Z123" s="73">
        <f>IF($C123='1C TSsalarié9'!$B$8,'1C TSsalarié9'!$G$42)</f>
        <v>0</v>
      </c>
      <c r="AA123" s="73">
        <f>IF($C123='1C TSsalarié9'!$B$8,'1C TSsalarié9'!$G$43)</f>
        <v>0</v>
      </c>
      <c r="AB123" s="73">
        <f>IF($C123='1C TSsalarié9'!$B$8,'1C TSsalarié9'!$G$44)</f>
        <v>0</v>
      </c>
      <c r="AC123" s="73">
        <f>IF($C123='1C TSsalarié9'!$B$8,'1C TSsalarié9'!$G$45)</f>
        <v>0</v>
      </c>
      <c r="AD123" s="73">
        <f>IF($C123='1C TSsalarié9'!$B$8,'1C TSsalarié9'!$G$46)</f>
        <v>0</v>
      </c>
      <c r="AE123" s="73">
        <f>IF($C123='1C TSsalarié9'!$B$8,'1C TSsalarié9'!$G$47)</f>
        <v>0</v>
      </c>
      <c r="AF123" s="73">
        <f>IF($C123='1C TSsalarié9'!$B$8,'1C TSsalarié9'!$G$48)</f>
        <v>0</v>
      </c>
      <c r="AG123" s="73">
        <f>IF($C123='1C TSsalarié9'!$B$8,'1C TSsalarié9'!$G$49)</f>
        <v>0</v>
      </c>
      <c r="AH123" s="73">
        <f>IF($C123='1C TSsalarié9'!$B$8,'1C TSsalarié9'!$G$50)</f>
        <v>0</v>
      </c>
      <c r="AI123" s="73">
        <f>IF($C123='1C TSsalarié9'!$B$8,'1C TSsalarié9'!$G$51)</f>
        <v>0</v>
      </c>
      <c r="AJ123" s="73">
        <f>IF($C123='1C TSsalarié9'!$B$8,'1C TSsalarié9'!$G$52)</f>
        <v>0</v>
      </c>
      <c r="AK123" s="73">
        <f>'1C TSsalarié9'!G$53</f>
        <v>0</v>
      </c>
      <c r="AL123" s="73">
        <f t="shared" si="40"/>
        <v>0</v>
      </c>
      <c r="AM123" s="303">
        <f t="shared" si="41"/>
        <v>0</v>
      </c>
      <c r="AN123" s="592">
        <f t="shared" si="42"/>
        <v>0</v>
      </c>
      <c r="AO123" s="301">
        <f t="shared" si="45"/>
        <v>0</v>
      </c>
      <c r="AP123" s="601">
        <f t="shared" si="27"/>
        <v>0</v>
      </c>
      <c r="AQ123" s="609">
        <f t="shared" si="43"/>
        <v>0</v>
      </c>
      <c r="AR123" s="605"/>
      <c r="AS123" s="104"/>
      <c r="AT123" s="27"/>
      <c r="AU123" s="618"/>
    </row>
    <row r="124" spans="1:54" hidden="1">
      <c r="A124" s="312"/>
      <c r="B124" s="313"/>
      <c r="C124" s="22" t="str">
        <f>IF('1C TSsalarié9'!H$11&lt;&gt;"",'1C TSsalarié9'!$B$8,"")</f>
        <v/>
      </c>
      <c r="D124" s="714" t="str">
        <f>IF(E124="","",DATEDIF('1C TSsalarié9'!$B$10,E124,"y"))</f>
        <v/>
      </c>
      <c r="E124" s="95" t="str">
        <f>IF(AND('1C TSsalarié9'!H$11&lt;&gt;"",C124='1C TSsalarié9'!$B$8),'1C TSsalarié9'!$H$16,"")</f>
        <v/>
      </c>
      <c r="F124" s="320"/>
      <c r="G124" s="321"/>
      <c r="H124" s="901"/>
      <c r="I124" s="902"/>
      <c r="J124" s="903"/>
      <c r="K124" s="685">
        <f t="shared" si="44"/>
        <v>0</v>
      </c>
      <c r="L124" s="306">
        <f>IF(AND($K$2="Pôle",C124='1C TSsalarié9'!$B$8),'1C TSsalarié9'!H$17+'1C TSsalarié9'!H$18+'1C TSsalarié9'!H$19+'1C TSsalarié9'!H$20+'1C TSsalarié9'!H$24,'1C TSsalarié9'!H$17+'1C TSsalarié9'!H$18+'1C TSsalarié9'!H$19+'1C TSsalarié9'!H$20+'1C TSsalarié9'!H$21+'1C TSsalarié9'!H$22+'1C TSsalarié9'!H$23+'1C TSsalarié9'!H$24)</f>
        <v>0</v>
      </c>
      <c r="M124" s="306">
        <f>IF(AND($K$2="Pôle",C124='1C TSsalarié9'!$B$8),'1C TSsalarié9'!H$21+'1C TSsalarié9'!H$22+'1C TSsalarié9'!H$23,0)</f>
        <v>0</v>
      </c>
      <c r="N124" s="307">
        <f t="shared" si="46"/>
        <v>0</v>
      </c>
      <c r="O124" s="297">
        <f>IF($C124='1C TSsalarié9'!$B$8,'1C TSsalarié9'!H$31)</f>
        <v>0</v>
      </c>
      <c r="P124" s="73">
        <f>IF($C124='1C TSsalarié9'!$B$8,'1C TSsalarié9'!$H$32)</f>
        <v>0</v>
      </c>
      <c r="Q124" s="73">
        <f>IF($C124='1C TSsalarié9'!$B$8,'1C TSsalarié9'!$H$33)</f>
        <v>0</v>
      </c>
      <c r="R124" s="73">
        <f>IF($C124='1C TSsalarié9'!$B$8,'1C TSsalarié9'!$H$34)</f>
        <v>0</v>
      </c>
      <c r="S124" s="73">
        <f>IF($C124='1C TSsalarié9'!$B$8,'1C TSsalarié9'!$H$35)</f>
        <v>0</v>
      </c>
      <c r="T124" s="73">
        <f>IF($C124='1C TSsalarié9'!$B$8,'1C TSsalarié9'!$H$36)</f>
        <v>0</v>
      </c>
      <c r="U124" s="73">
        <f>IF($C124='1C TSsalarié9'!$B$8,'1C TSsalarié9'!$H$37)</f>
        <v>0</v>
      </c>
      <c r="V124" s="73">
        <f>IF($C124='1C TSsalarié9'!$B$8,'1C TSsalarié9'!$H$38)</f>
        <v>0</v>
      </c>
      <c r="W124" s="73">
        <f>IF($C124='1C TSsalarié9'!$B$8,'1C TSsalarié9'!$H$39)</f>
        <v>0</v>
      </c>
      <c r="X124" s="73">
        <f>IF($C124='1C TSsalarié9'!$B$8,'1C TSsalarié9'!$H$40)</f>
        <v>0</v>
      </c>
      <c r="Y124" s="73">
        <f>IF($C124='1C TSsalarié9'!$B$8,'1C TSsalarié9'!$H$41)</f>
        <v>0</v>
      </c>
      <c r="Z124" s="73">
        <f>IF($C124='1C TSsalarié9'!$B$8,'1C TSsalarié9'!$H$42)</f>
        <v>0</v>
      </c>
      <c r="AA124" s="73">
        <f>IF($C124='1C TSsalarié9'!$B$8,'1C TSsalarié9'!$H$43)</f>
        <v>0</v>
      </c>
      <c r="AB124" s="73">
        <f>IF($C124='1C TSsalarié9'!$B$8,'1C TSsalarié9'!$H$44)</f>
        <v>0</v>
      </c>
      <c r="AC124" s="73">
        <f>IF($C124='1C TSsalarié9'!$B$8,'1C TSsalarié9'!$H$45)</f>
        <v>0</v>
      </c>
      <c r="AD124" s="73">
        <f>IF($C124='1C TSsalarié9'!$B$8,'1C TSsalarié9'!$H$46)</f>
        <v>0</v>
      </c>
      <c r="AE124" s="73">
        <f>IF($C124='1C TSsalarié9'!$B$8,'1C TSsalarié9'!$H$47)</f>
        <v>0</v>
      </c>
      <c r="AF124" s="73">
        <f>IF($C124='1C TSsalarié9'!$B$8,'1C TSsalarié9'!$H$48)</f>
        <v>0</v>
      </c>
      <c r="AG124" s="73">
        <f>IF($C124='1C TSsalarié9'!$B$8,'1C TSsalarié9'!$H$49)</f>
        <v>0</v>
      </c>
      <c r="AH124" s="73">
        <f>IF($C124='1C TSsalarié9'!$B$8,'1C TSsalarié9'!$H$50)</f>
        <v>0</v>
      </c>
      <c r="AI124" s="73">
        <f>IF($C124='1C TSsalarié9'!$B$8,'1C TSsalarié9'!$H$51)</f>
        <v>0</v>
      </c>
      <c r="AJ124" s="73">
        <f>IF($C124='1C TSsalarié9'!$B$8,'1C TSsalarié9'!$H$52)</f>
        <v>0</v>
      </c>
      <c r="AK124" s="73">
        <f>'1C TSsalarié9'!H$53</f>
        <v>0</v>
      </c>
      <c r="AL124" s="73">
        <f t="shared" si="40"/>
        <v>0</v>
      </c>
      <c r="AM124" s="303">
        <f t="shared" si="41"/>
        <v>0</v>
      </c>
      <c r="AN124" s="592">
        <f t="shared" si="42"/>
        <v>0</v>
      </c>
      <c r="AO124" s="301">
        <f t="shared" si="45"/>
        <v>0</v>
      </c>
      <c r="AP124" s="601">
        <f t="shared" si="27"/>
        <v>0</v>
      </c>
      <c r="AQ124" s="609">
        <f t="shared" si="43"/>
        <v>0</v>
      </c>
      <c r="AR124" s="605"/>
      <c r="AS124" s="104"/>
      <c r="AT124" s="27"/>
      <c r="AU124" s="618"/>
    </row>
    <row r="125" spans="1:54" hidden="1">
      <c r="A125" s="312"/>
      <c r="B125" s="313"/>
      <c r="C125" s="22" t="str">
        <f>IF('1C TSsalarié9'!I$11&lt;&gt;"",'1C TSsalarié9'!$B$8,"")</f>
        <v/>
      </c>
      <c r="D125" s="714" t="str">
        <f>IF(E125="","",DATEDIF('1C TSsalarié9'!$B$10,E125,"y"))</f>
        <v/>
      </c>
      <c r="E125" s="95" t="str">
        <f>IF(AND('1C TSsalarié9'!I$11&lt;&gt;"",C125='1C TSsalarié9'!$B$8),'1C TSsalarié9'!$I$16,"")</f>
        <v/>
      </c>
      <c r="F125" s="320"/>
      <c r="G125" s="321"/>
      <c r="H125" s="901"/>
      <c r="I125" s="902"/>
      <c r="J125" s="903"/>
      <c r="K125" s="685">
        <f t="shared" si="44"/>
        <v>0</v>
      </c>
      <c r="L125" s="306">
        <f>IF(AND($K$2="Pôle",C125='1C TSsalarié9'!$B$8),'1C TSsalarié9'!I$17+'1C TSsalarié9'!I$18+'1C TSsalarié9'!I$19+'1C TSsalarié9'!I$20+'1C TSsalarié9'!I$24,'1C TSsalarié9'!I$17+'1C TSsalarié9'!I$18+'1C TSsalarié9'!I$19+'1C TSsalarié9'!I$20+'1C TSsalarié9'!I$21+'1C TSsalarié9'!I$22+'1C TSsalarié9'!I$23+'1C TSsalarié9'!I$24)</f>
        <v>0</v>
      </c>
      <c r="M125" s="306">
        <f>IF(AND($K$2="Pôle",C125='1C TSsalarié9'!$B$8),'1C TSsalarié9'!I$21+'1C TSsalarié9'!I$22+'1C TSsalarié9'!I$23,0)</f>
        <v>0</v>
      </c>
      <c r="N125" s="307">
        <f t="shared" si="46"/>
        <v>0</v>
      </c>
      <c r="O125" s="297">
        <f>IF($C125='1C TSsalarié9'!$B$8,'1C TSsalarié9'!I$31)</f>
        <v>0</v>
      </c>
      <c r="P125" s="73">
        <f>IF($C125='1C TSsalarié9'!$B$8,'1C TSsalarié9'!$I$32)</f>
        <v>0</v>
      </c>
      <c r="Q125" s="73">
        <f>IF($C125='1C TSsalarié9'!$B$8,'1C TSsalarié9'!$I$33)</f>
        <v>0</v>
      </c>
      <c r="R125" s="73">
        <f>IF($C125='1C TSsalarié9'!$B$8,'1C TSsalarié9'!$I$34)</f>
        <v>0</v>
      </c>
      <c r="S125" s="73">
        <f>IF($C125='1C TSsalarié9'!$B$8,'1C TSsalarié9'!$I$35)</f>
        <v>0</v>
      </c>
      <c r="T125" s="73">
        <f>IF($C125='1C TSsalarié9'!$B$8,'1C TSsalarié9'!$I$36)</f>
        <v>0</v>
      </c>
      <c r="U125" s="73">
        <f>IF($C125='1C TSsalarié9'!$B$8,'1C TSsalarié9'!$I$37)</f>
        <v>0</v>
      </c>
      <c r="V125" s="73">
        <f>IF($C125='1C TSsalarié9'!$B$8,'1C TSsalarié9'!$I$38)</f>
        <v>0</v>
      </c>
      <c r="W125" s="73">
        <f>IF($C125='1C TSsalarié9'!$B$8,'1C TSsalarié9'!$I$39)</f>
        <v>0</v>
      </c>
      <c r="X125" s="73">
        <f>IF($C125='1C TSsalarié9'!$B$8,'1C TSsalarié9'!$I$40)</f>
        <v>0</v>
      </c>
      <c r="Y125" s="73">
        <f>IF($C125='1C TSsalarié9'!$B$8,'1C TSsalarié9'!$I$41)</f>
        <v>0</v>
      </c>
      <c r="Z125" s="73">
        <f>IF($C125='1C TSsalarié9'!$B$8,'1C TSsalarié9'!$I$42)</f>
        <v>0</v>
      </c>
      <c r="AA125" s="73">
        <f>IF($C125='1C TSsalarié9'!$B$8,'1C TSsalarié9'!$I$43)</f>
        <v>0</v>
      </c>
      <c r="AB125" s="73">
        <f>IF($C125='1C TSsalarié9'!$B$8,'1C TSsalarié9'!$I$44)</f>
        <v>0</v>
      </c>
      <c r="AC125" s="73">
        <f>IF($C125='1C TSsalarié9'!$B$8,'1C TSsalarié9'!$I$45)</f>
        <v>0</v>
      </c>
      <c r="AD125" s="73">
        <f>IF($C125='1C TSsalarié9'!$B$8,'1C TSsalarié9'!$I$46)</f>
        <v>0</v>
      </c>
      <c r="AE125" s="73">
        <f>IF($C125='1C TSsalarié9'!$B$8,'1C TSsalarié9'!$I$47)</f>
        <v>0</v>
      </c>
      <c r="AF125" s="73">
        <f>IF($C125='1C TSsalarié9'!$B$8,'1C TSsalarié9'!$I$48)</f>
        <v>0</v>
      </c>
      <c r="AG125" s="73">
        <f>IF($C125='1C TSsalarié9'!$B$8,'1C TSsalarié9'!$I$49)</f>
        <v>0</v>
      </c>
      <c r="AH125" s="73">
        <f>IF($C125='1C TSsalarié9'!$B$8,'1C TSsalarié9'!$I$50)</f>
        <v>0</v>
      </c>
      <c r="AI125" s="73">
        <f>IF($C125='1C TSsalarié9'!$B$8,'1C TSsalarié9'!$I$51)</f>
        <v>0</v>
      </c>
      <c r="AJ125" s="73">
        <f>IF($C125='1C TSsalarié9'!$B$8,'1C TSsalarié9'!$I$52)</f>
        <v>0</v>
      </c>
      <c r="AK125" s="73">
        <f>'1C TSsalarié9'!I$53</f>
        <v>0</v>
      </c>
      <c r="AL125" s="73">
        <f t="shared" si="40"/>
        <v>0</v>
      </c>
      <c r="AM125" s="303">
        <f t="shared" si="41"/>
        <v>0</v>
      </c>
      <c r="AN125" s="592">
        <f t="shared" si="42"/>
        <v>0</v>
      </c>
      <c r="AO125" s="301">
        <f t="shared" si="45"/>
        <v>0</v>
      </c>
      <c r="AP125" s="601">
        <f t="shared" si="27"/>
        <v>0</v>
      </c>
      <c r="AQ125" s="609">
        <f t="shared" si="43"/>
        <v>0</v>
      </c>
      <c r="AR125" s="605"/>
      <c r="AS125" s="104"/>
      <c r="AT125" s="27"/>
      <c r="AU125" s="618"/>
    </row>
    <row r="126" spans="1:54" hidden="1">
      <c r="A126" s="312"/>
      <c r="B126" s="313"/>
      <c r="C126" s="22" t="str">
        <f>IF('1C TSsalarié9'!J$11&lt;&gt;"",'1C TSsalarié9'!$B$8,"")</f>
        <v/>
      </c>
      <c r="D126" s="714" t="str">
        <f>IF(E126="","",DATEDIF('1C TSsalarié9'!$B$10,E126,"y"))</f>
        <v/>
      </c>
      <c r="E126" s="95" t="str">
        <f>IF(AND('1C TSsalarié9'!J$11&lt;&gt;"",C126='1C TSsalarié9'!$B$8),'1C TSsalarié9'!$J$16,"")</f>
        <v/>
      </c>
      <c r="F126" s="320"/>
      <c r="G126" s="321"/>
      <c r="H126" s="901"/>
      <c r="I126" s="902"/>
      <c r="J126" s="903"/>
      <c r="K126" s="685">
        <f t="shared" si="44"/>
        <v>0</v>
      </c>
      <c r="L126" s="306">
        <f>IF(AND($K$2="Pôle",C126='1C TSsalarié9'!$B$8),'1C TSsalarié9'!J$17+'1C TSsalarié9'!J$18+'1C TSsalarié9'!J$19+'1C TSsalarié9'!J$20+'1C TSsalarié9'!J$24,'1C TSsalarié9'!J$17+'1C TSsalarié9'!J$18+'1C TSsalarié9'!J$19+'1C TSsalarié9'!J$20+'1C TSsalarié9'!J$21+'1C TSsalarié9'!J$22+'1C TSsalarié9'!J$23+'1C TSsalarié9'!J$24)</f>
        <v>0</v>
      </c>
      <c r="M126" s="306">
        <f>IF(AND($K$2="Pôle",C126='1C TSsalarié9'!$B$8),'1C TSsalarié9'!J$21+'1C TSsalarié9'!J$22+'1C TSsalarié9'!J$23,0)</f>
        <v>0</v>
      </c>
      <c r="N126" s="307">
        <f t="shared" si="46"/>
        <v>0</v>
      </c>
      <c r="O126" s="297">
        <f>IF($C126='1C TSsalarié9'!$B$8,'1C TSsalarié9'!J$31)</f>
        <v>0</v>
      </c>
      <c r="P126" s="73">
        <f>IF($C126='1C TSsalarié9'!$B$8,'1C TSsalarié9'!$J$32)</f>
        <v>0</v>
      </c>
      <c r="Q126" s="73">
        <f>IF($C126='1C TSsalarié9'!$B$8,'1C TSsalarié9'!$J$33)</f>
        <v>0</v>
      </c>
      <c r="R126" s="73">
        <f>IF($C126='1C TSsalarié9'!$B$8,'1C TSsalarié9'!$J$34)</f>
        <v>0</v>
      </c>
      <c r="S126" s="73">
        <f>IF($C126='1C TSsalarié9'!$B$8,'1C TSsalarié9'!$J$35)</f>
        <v>0</v>
      </c>
      <c r="T126" s="73">
        <f>IF($C126='1C TSsalarié9'!$B$8,'1C TSsalarié9'!$J$36)</f>
        <v>0</v>
      </c>
      <c r="U126" s="73">
        <f>IF($C126='1C TSsalarié9'!$B$8,'1C TSsalarié9'!$J$37)</f>
        <v>0</v>
      </c>
      <c r="V126" s="73">
        <f>IF($C126='1C TSsalarié9'!$B$8,'1C TSsalarié9'!$J$38)</f>
        <v>0</v>
      </c>
      <c r="W126" s="73">
        <f>IF($C126='1C TSsalarié9'!$B$8,'1C TSsalarié9'!$J$39)</f>
        <v>0</v>
      </c>
      <c r="X126" s="73">
        <f>IF($C126='1C TSsalarié9'!$B$8,'1C TSsalarié9'!$J$40)</f>
        <v>0</v>
      </c>
      <c r="Y126" s="73">
        <f>IF($C126='1C TSsalarié9'!$B$8,'1C TSsalarié9'!$J$41)</f>
        <v>0</v>
      </c>
      <c r="Z126" s="73">
        <f>IF($C126='1C TSsalarié9'!$B$8,'1C TSsalarié9'!$J$42)</f>
        <v>0</v>
      </c>
      <c r="AA126" s="73">
        <f>IF($C126='1C TSsalarié9'!$B$8,'1C TSsalarié9'!$J$43)</f>
        <v>0</v>
      </c>
      <c r="AB126" s="73">
        <f>IF($C126='1C TSsalarié9'!$B$8,'1C TSsalarié9'!$J$44)</f>
        <v>0</v>
      </c>
      <c r="AC126" s="73">
        <f>IF($C126='1C TSsalarié9'!$B$8,'1C TSsalarié9'!$J$45)</f>
        <v>0</v>
      </c>
      <c r="AD126" s="73">
        <f>IF($C126='1C TSsalarié9'!$B$8,'1C TSsalarié9'!$J$46)</f>
        <v>0</v>
      </c>
      <c r="AE126" s="73">
        <f>IF($C126='1C TSsalarié9'!$B$8,'1C TSsalarié9'!$J$47)</f>
        <v>0</v>
      </c>
      <c r="AF126" s="73">
        <f>IF($C126='1C TSsalarié9'!$B$8,'1C TSsalarié9'!$J$48)</f>
        <v>0</v>
      </c>
      <c r="AG126" s="73">
        <f>IF($C126='1C TSsalarié9'!$B$8,'1C TSsalarié9'!$J$49)</f>
        <v>0</v>
      </c>
      <c r="AH126" s="73">
        <f>IF($C126='1C TSsalarié9'!$B$8,'1C TSsalarié9'!$J$50)</f>
        <v>0</v>
      </c>
      <c r="AI126" s="73">
        <f>IF($C126='1C TSsalarié9'!$B$8,'1C TSsalarié9'!$J$51)</f>
        <v>0</v>
      </c>
      <c r="AJ126" s="73">
        <f>IF($C126='1C TSsalarié9'!$B$8,'1C TSsalarié9'!$J$52)</f>
        <v>0</v>
      </c>
      <c r="AK126" s="73">
        <f>'1C TSsalarié9'!J$53</f>
        <v>0</v>
      </c>
      <c r="AL126" s="73">
        <f t="shared" si="40"/>
        <v>0</v>
      </c>
      <c r="AM126" s="303">
        <f t="shared" si="41"/>
        <v>0</v>
      </c>
      <c r="AN126" s="592">
        <f t="shared" si="42"/>
        <v>0</v>
      </c>
      <c r="AO126" s="301">
        <f t="shared" si="45"/>
        <v>0</v>
      </c>
      <c r="AP126" s="601">
        <f t="shared" si="27"/>
        <v>0</v>
      </c>
      <c r="AQ126" s="609">
        <f t="shared" si="43"/>
        <v>0</v>
      </c>
      <c r="AR126" s="605"/>
      <c r="AS126" s="104"/>
      <c r="AT126" s="27"/>
      <c r="AU126" s="618"/>
    </row>
    <row r="127" spans="1:54" hidden="1">
      <c r="A127" s="312"/>
      <c r="B127" s="313"/>
      <c r="C127" s="22" t="str">
        <f>IF('1C TSsalarié9'!K$11&lt;&gt;"",'1C TSsalarié9'!$B$8,"")</f>
        <v/>
      </c>
      <c r="D127" s="714" t="str">
        <f>IF(E127="","",DATEDIF('1C TSsalarié9'!$B$10,E127,"y"))</f>
        <v/>
      </c>
      <c r="E127" s="95" t="str">
        <f>IF(AND('1C TSsalarié9'!K$11&lt;&gt;"",C127='1C TSsalarié9'!$B$8),'1C TSsalarié9'!$K$16,"")</f>
        <v/>
      </c>
      <c r="F127" s="320"/>
      <c r="G127" s="321"/>
      <c r="H127" s="901"/>
      <c r="I127" s="902"/>
      <c r="J127" s="903"/>
      <c r="K127" s="685">
        <f t="shared" si="44"/>
        <v>0</v>
      </c>
      <c r="L127" s="306">
        <f>IF(AND($K$2="Pôle",C127='1C TSsalarié9'!$B$8),'1C TSsalarié9'!K$17+'1C TSsalarié9'!K$18+'1C TSsalarié9'!K$19+'1C TSsalarié9'!K$20+'1C TSsalarié9'!K$24,'1C TSsalarié9'!K$17+'1C TSsalarié9'!K$18+'1C TSsalarié9'!K$19+'1C TSsalarié9'!K$20+'1C TSsalarié9'!K$21+'1C TSsalarié9'!K$22+'1C TSsalarié9'!K$23+'1C TSsalarié9'!K$24)</f>
        <v>0</v>
      </c>
      <c r="M127" s="306">
        <f>IF(AND($K$2="Pôle",C127='1C TSsalarié9'!$B$8),'1C TSsalarié9'!K$21+'1C TSsalarié9'!K$22+'1C TSsalarié9'!K$23,0)</f>
        <v>0</v>
      </c>
      <c r="N127" s="307">
        <f t="shared" si="46"/>
        <v>0</v>
      </c>
      <c r="O127" s="297">
        <f>IF($C127='1C TSsalarié9'!$B$8,'1C TSsalarié9'!K$31)</f>
        <v>0</v>
      </c>
      <c r="P127" s="73">
        <f>IF($C127='1C TSsalarié9'!$B$8,'1C TSsalarié9'!$K$32)</f>
        <v>0</v>
      </c>
      <c r="Q127" s="73">
        <f>IF($C127='1C TSsalarié9'!$B$8,'1C TSsalarié9'!$K$33)</f>
        <v>0</v>
      </c>
      <c r="R127" s="73">
        <f>IF($C127='1C TSsalarié9'!$B$8,'1C TSsalarié9'!$K$34)</f>
        <v>0</v>
      </c>
      <c r="S127" s="73">
        <f>IF($C127='1C TSsalarié9'!$B$8,'1C TSsalarié9'!$K$35)</f>
        <v>0</v>
      </c>
      <c r="T127" s="73">
        <f>IF($C127='1C TSsalarié9'!$B$8,'1C TSsalarié9'!$K$36)</f>
        <v>0</v>
      </c>
      <c r="U127" s="73">
        <f>IF($C127='1C TSsalarié9'!$B$8,'1C TSsalarié9'!$K$37)</f>
        <v>0</v>
      </c>
      <c r="V127" s="73">
        <f>IF($C127='1C TSsalarié9'!$B$8,'1C TSsalarié9'!$K$38)</f>
        <v>0</v>
      </c>
      <c r="W127" s="73">
        <f>IF($C127='1C TSsalarié9'!$B$8,'1C TSsalarié9'!$K$39)</f>
        <v>0</v>
      </c>
      <c r="X127" s="73">
        <f>IF($C127='1C TSsalarié9'!$B$8,'1C TSsalarié9'!$K$40)</f>
        <v>0</v>
      </c>
      <c r="Y127" s="73">
        <f>IF($C127='1C TSsalarié9'!$B$8,'1C TSsalarié9'!$K$41)</f>
        <v>0</v>
      </c>
      <c r="Z127" s="73">
        <f>IF($C127='1C TSsalarié9'!$B$8,'1C TSsalarié9'!$K$42)</f>
        <v>0</v>
      </c>
      <c r="AA127" s="73">
        <f>IF($C127='1C TSsalarié9'!$B$8,'1C TSsalarié9'!$K$43)</f>
        <v>0</v>
      </c>
      <c r="AB127" s="73">
        <f>IF($C127='1C TSsalarié9'!$B$8,'1C TSsalarié9'!$K$44)</f>
        <v>0</v>
      </c>
      <c r="AC127" s="73">
        <f>IF($C127='1C TSsalarié9'!$B$8,'1C TSsalarié9'!$K$45)</f>
        <v>0</v>
      </c>
      <c r="AD127" s="73">
        <f>IF($C127='1C TSsalarié9'!$B$8,'1C TSsalarié9'!$K$46)</f>
        <v>0</v>
      </c>
      <c r="AE127" s="73">
        <f>IF($C127='1C TSsalarié9'!$B$8,'1C TSsalarié9'!$K$47)</f>
        <v>0</v>
      </c>
      <c r="AF127" s="73">
        <f>IF($C127='1C TSsalarié9'!$B$8,'1C TSsalarié9'!$K$48)</f>
        <v>0</v>
      </c>
      <c r="AG127" s="73">
        <f>IF($C127='1C TSsalarié9'!$B$8,'1C TSsalarié9'!$K$49)</f>
        <v>0</v>
      </c>
      <c r="AH127" s="73">
        <f>IF($C127='1C TSsalarié9'!$B$8,'1C TSsalarié9'!$K$50)</f>
        <v>0</v>
      </c>
      <c r="AI127" s="73">
        <f>IF($C127='1C TSsalarié9'!$B$8,'1C TSsalarié9'!$K$51)</f>
        <v>0</v>
      </c>
      <c r="AJ127" s="73">
        <f>IF($C127='1C TSsalarié9'!$B$8,'1C TSsalarié9'!$K$52)</f>
        <v>0</v>
      </c>
      <c r="AK127" s="73">
        <f>'1C TSsalarié9'!K$53</f>
        <v>0</v>
      </c>
      <c r="AL127" s="73">
        <f t="shared" si="40"/>
        <v>0</v>
      </c>
      <c r="AM127" s="303">
        <f t="shared" si="41"/>
        <v>0</v>
      </c>
      <c r="AN127" s="592">
        <f t="shared" si="42"/>
        <v>0</v>
      </c>
      <c r="AO127" s="301">
        <f t="shared" si="45"/>
        <v>0</v>
      </c>
      <c r="AP127" s="601">
        <f t="shared" si="27"/>
        <v>0</v>
      </c>
      <c r="AQ127" s="609">
        <f t="shared" si="43"/>
        <v>0</v>
      </c>
      <c r="AR127" s="605"/>
      <c r="AS127" s="104"/>
      <c r="AT127" s="27"/>
      <c r="AU127" s="618"/>
    </row>
    <row r="128" spans="1:54" hidden="1">
      <c r="A128" s="312"/>
      <c r="B128" s="313"/>
      <c r="C128" s="22" t="str">
        <f>IF('1C TSsalarié9'!L$11&lt;&gt;"",'1C TSsalarié9'!$B$8,"")</f>
        <v/>
      </c>
      <c r="D128" s="714" t="str">
        <f>IF(E128="","",DATEDIF('1C TSsalarié9'!$B$10,E128,"y"))</f>
        <v/>
      </c>
      <c r="E128" s="95" t="str">
        <f>IF(AND('1C TSsalarié9'!L$11&lt;&gt;"",C128='1C TSsalarié9'!$B$8),'1C TSsalarié9'!$L$16,"")</f>
        <v/>
      </c>
      <c r="F128" s="320"/>
      <c r="G128" s="321"/>
      <c r="H128" s="901"/>
      <c r="I128" s="902"/>
      <c r="J128" s="903"/>
      <c r="K128" s="685">
        <f t="shared" si="44"/>
        <v>0</v>
      </c>
      <c r="L128" s="306">
        <f>IF(AND($K$2="Pôle",C128='1C TSsalarié9'!$B$8),'1C TSsalarié9'!L$17+'1C TSsalarié9'!L$18+'1C TSsalarié9'!L$19+'1C TSsalarié9'!L$20+'1C TSsalarié9'!L$24,'1C TSsalarié9'!L$17+'1C TSsalarié9'!L$18+'1C TSsalarié9'!L$19+'1C TSsalarié9'!L$20+'1C TSsalarié9'!L$21+'1C TSsalarié9'!L$22+'1C TSsalarié9'!L$23+'1C TSsalarié9'!L$24)</f>
        <v>0</v>
      </c>
      <c r="M128" s="306">
        <f>IF(AND($K$2="Pôle",C128='1C TSsalarié9'!$B$8),'1C TSsalarié9'!L$21+'1C TSsalarié9'!L$22+'1C TSsalarié9'!L$23,0)</f>
        <v>0</v>
      </c>
      <c r="N128" s="307">
        <f t="shared" si="46"/>
        <v>0</v>
      </c>
      <c r="O128" s="297">
        <f>IF($C128='1C TSsalarié9'!$B$8,'1C TSsalarié9'!L$31)</f>
        <v>0</v>
      </c>
      <c r="P128" s="73">
        <f>IF($C128='1C TSsalarié9'!$B$8,'1C TSsalarié9'!$L$32)</f>
        <v>0</v>
      </c>
      <c r="Q128" s="73">
        <f>IF($C128='1C TSsalarié9'!$B$8,'1C TSsalarié9'!$L$33)</f>
        <v>0</v>
      </c>
      <c r="R128" s="73">
        <f>IF($C128='1C TSsalarié9'!$B$8,'1C TSsalarié9'!$L$34)</f>
        <v>0</v>
      </c>
      <c r="S128" s="73">
        <f>IF($C128='1C TSsalarié9'!$B$8,'1C TSsalarié9'!$L$35)</f>
        <v>0</v>
      </c>
      <c r="T128" s="73">
        <f>IF($C128='1C TSsalarié9'!$B$8,'1C TSsalarié9'!$L$36)</f>
        <v>0</v>
      </c>
      <c r="U128" s="73">
        <f>IF($C128='1C TSsalarié9'!$B$8,'1C TSsalarié9'!$L$37)</f>
        <v>0</v>
      </c>
      <c r="V128" s="73">
        <f>IF($C128='1C TSsalarié9'!$B$8,'1C TSsalarié9'!$L$38)</f>
        <v>0</v>
      </c>
      <c r="W128" s="73">
        <f>IF($C128='1C TSsalarié9'!$B$8,'1C TSsalarié9'!$L$39)</f>
        <v>0</v>
      </c>
      <c r="X128" s="73">
        <f>IF($C128='1C TSsalarié9'!$B$8,'1C TSsalarié9'!$L$40)</f>
        <v>0</v>
      </c>
      <c r="Y128" s="73">
        <f>IF($C128='1C TSsalarié9'!$B$8,'1C TSsalarié9'!$L$41)</f>
        <v>0</v>
      </c>
      <c r="Z128" s="73">
        <f>IF($C128='1C TSsalarié9'!$B$8,'1C TSsalarié9'!$L$42)</f>
        <v>0</v>
      </c>
      <c r="AA128" s="73">
        <f>IF($C128='1C TSsalarié9'!$B$8,'1C TSsalarié9'!$L$43)</f>
        <v>0</v>
      </c>
      <c r="AB128" s="73">
        <f>IF($C128='1C TSsalarié9'!$B$8,'1C TSsalarié9'!$L$44)</f>
        <v>0</v>
      </c>
      <c r="AC128" s="73">
        <f>IF($C128='1C TSsalarié9'!$B$8,'1C TSsalarié9'!$L$45)</f>
        <v>0</v>
      </c>
      <c r="AD128" s="73">
        <f>IF($C128='1C TSsalarié9'!$B$8,'1C TSsalarié9'!$L$46)</f>
        <v>0</v>
      </c>
      <c r="AE128" s="73">
        <f>IF($C128='1C TSsalarié9'!$B$8,'1C TSsalarié9'!$L$47)</f>
        <v>0</v>
      </c>
      <c r="AF128" s="73">
        <f>IF($C128='1C TSsalarié9'!$B$8,'1C TSsalarié9'!$L$48)</f>
        <v>0</v>
      </c>
      <c r="AG128" s="73">
        <f>IF($C128='1C TSsalarié9'!$B$8,'1C TSsalarié9'!$L$49)</f>
        <v>0</v>
      </c>
      <c r="AH128" s="73">
        <f>IF($C128='1C TSsalarié9'!$B$8,'1C TSsalarié9'!$L$50)</f>
        <v>0</v>
      </c>
      <c r="AI128" s="73">
        <f>IF($C128='1C TSsalarié9'!$B$8,'1C TSsalarié9'!$L$51)</f>
        <v>0</v>
      </c>
      <c r="AJ128" s="73">
        <f>IF($C128='1C TSsalarié9'!$B$8,'1C TSsalarié9'!$L$52)</f>
        <v>0</v>
      </c>
      <c r="AK128" s="73">
        <f>'1C TSsalarié9'!L$53</f>
        <v>0</v>
      </c>
      <c r="AL128" s="73">
        <f t="shared" si="40"/>
        <v>0</v>
      </c>
      <c r="AM128" s="303">
        <f t="shared" si="41"/>
        <v>0</v>
      </c>
      <c r="AN128" s="592">
        <f t="shared" si="42"/>
        <v>0</v>
      </c>
      <c r="AO128" s="301">
        <f t="shared" si="45"/>
        <v>0</v>
      </c>
      <c r="AP128" s="601">
        <f t="shared" si="27"/>
        <v>0</v>
      </c>
      <c r="AQ128" s="609">
        <f t="shared" si="43"/>
        <v>0</v>
      </c>
      <c r="AR128" s="605"/>
      <c r="AS128" s="104"/>
      <c r="AT128" s="27"/>
      <c r="AU128" s="618"/>
    </row>
    <row r="129" spans="1:54" hidden="1">
      <c r="A129" s="312"/>
      <c r="B129" s="313"/>
      <c r="C129" s="22" t="str">
        <f>IF('1C TSsalarié9'!M$11&lt;&gt;"",'1C TSsalarié9'!$B$8,"")</f>
        <v/>
      </c>
      <c r="D129" s="714" t="str">
        <f>IF(E129="","",DATEDIF('1C TSsalarié9'!$B$10,E129,"y"))</f>
        <v/>
      </c>
      <c r="E129" s="95" t="str">
        <f>IF(AND('1C TSsalarié9'!M$11&lt;&gt;"",C129='1C TSsalarié9'!$B$8),'1C TSsalarié9'!$M$16,"")</f>
        <v/>
      </c>
      <c r="F129" s="320"/>
      <c r="G129" s="321"/>
      <c r="H129" s="901"/>
      <c r="I129" s="902"/>
      <c r="J129" s="903"/>
      <c r="K129" s="685">
        <f t="shared" si="44"/>
        <v>0</v>
      </c>
      <c r="L129" s="306">
        <f>IF(AND($K$2="Pôle",C129='1C TSsalarié9'!$B$8),'1C TSsalarié9'!M$17+'1C TSsalarié9'!M$18+'1C TSsalarié9'!M$19+'1C TSsalarié9'!M$20+'1C TSsalarié9'!M$24,'1C TSsalarié9'!M$17+'1C TSsalarié9'!M$18+'1C TSsalarié9'!M$19+'1C TSsalarié9'!M$20+'1C TSsalarié9'!M$21+'1C TSsalarié9'!M$22+'1C TSsalarié9'!M$23+'1C TSsalarié9'!M$24)</f>
        <v>0</v>
      </c>
      <c r="M129" s="306">
        <f>IF(AND($K$2="Pôle",C129='1C TSsalarié9'!$B$8),'1C TSsalarié9'!M$21+'1C TSsalarié9'!M$22+'1C TSsalarié9'!M$23,0)</f>
        <v>0</v>
      </c>
      <c r="N129" s="307">
        <f t="shared" si="46"/>
        <v>0</v>
      </c>
      <c r="O129" s="297">
        <f>IF($C129='1C TSsalarié9'!$B$8,'1C TSsalarié9'!M$31)</f>
        <v>0</v>
      </c>
      <c r="P129" s="73">
        <f>IF($C129='1C TSsalarié9'!$B$8,'1C TSsalarié9'!$M$32)</f>
        <v>0</v>
      </c>
      <c r="Q129" s="73">
        <f>IF($C129='1C TSsalarié9'!$B$8,'1C TSsalarié9'!$M$33)</f>
        <v>0</v>
      </c>
      <c r="R129" s="73">
        <f>IF($C129='1C TSsalarié9'!$B$8,'1C TSsalarié9'!$M$34)</f>
        <v>0</v>
      </c>
      <c r="S129" s="73">
        <f>IF($C129='1C TSsalarié9'!$B$8,'1C TSsalarié9'!$M$35)</f>
        <v>0</v>
      </c>
      <c r="T129" s="73">
        <f>IF($C129='1C TSsalarié9'!$B$8,'1C TSsalarié9'!$M$36)</f>
        <v>0</v>
      </c>
      <c r="U129" s="73">
        <f>IF($C129='1C TSsalarié9'!$B$8,'1C TSsalarié9'!$M$37)</f>
        <v>0</v>
      </c>
      <c r="V129" s="73">
        <f>IF($C129='1C TSsalarié9'!$B$8,'1C TSsalarié9'!$M$38)</f>
        <v>0</v>
      </c>
      <c r="W129" s="73">
        <f>IF($C129='1C TSsalarié9'!$B$8,'1C TSsalarié9'!$M$39)</f>
        <v>0</v>
      </c>
      <c r="X129" s="73">
        <f>IF($C129='1C TSsalarié9'!$B$8,'1C TSsalarié9'!$M$40)</f>
        <v>0</v>
      </c>
      <c r="Y129" s="73">
        <f>IF($C129='1C TSsalarié9'!$B$8,'1C TSsalarié9'!$M$41)</f>
        <v>0</v>
      </c>
      <c r="Z129" s="73">
        <f>IF($C129='1C TSsalarié9'!$B$8,'1C TSsalarié9'!$M$42)</f>
        <v>0</v>
      </c>
      <c r="AA129" s="73">
        <f>IF($C129='1C TSsalarié9'!$B$8,'1C TSsalarié9'!$M$43)</f>
        <v>0</v>
      </c>
      <c r="AB129" s="73">
        <f>IF($C129='1C TSsalarié9'!$B$8,'1C TSsalarié9'!$M$44)</f>
        <v>0</v>
      </c>
      <c r="AC129" s="73">
        <f>IF($C129='1C TSsalarié9'!$B$8,'1C TSsalarié9'!$M$45)</f>
        <v>0</v>
      </c>
      <c r="AD129" s="73">
        <f>IF($C129='1C TSsalarié9'!$B$8,'1C TSsalarié9'!$M$46)</f>
        <v>0</v>
      </c>
      <c r="AE129" s="73">
        <f>IF($C129='1C TSsalarié9'!$B$8,'1C TSsalarié9'!$M$47)</f>
        <v>0</v>
      </c>
      <c r="AF129" s="73">
        <f>IF($C129='1C TSsalarié9'!$B$8,'1C TSsalarié9'!$M$48)</f>
        <v>0</v>
      </c>
      <c r="AG129" s="73">
        <f>IF($C129='1C TSsalarié9'!$B$8,'1C TSsalarié9'!$M$49)</f>
        <v>0</v>
      </c>
      <c r="AH129" s="73">
        <f>IF($C129='1C TSsalarié9'!$B$8,'1C TSsalarié9'!$M$50)</f>
        <v>0</v>
      </c>
      <c r="AI129" s="73">
        <f>IF($C129='1C TSsalarié9'!$B$8,'1C TSsalarié9'!$M$51)</f>
        <v>0</v>
      </c>
      <c r="AJ129" s="73">
        <f>IF($C129='1C TSsalarié9'!$B$8,'1C TSsalarié9'!$M$52)</f>
        <v>0</v>
      </c>
      <c r="AK129" s="73">
        <f>'1C TSsalarié9'!M$53</f>
        <v>0</v>
      </c>
      <c r="AL129" s="73">
        <f t="shared" si="40"/>
        <v>0</v>
      </c>
      <c r="AM129" s="303">
        <f t="shared" si="41"/>
        <v>0</v>
      </c>
      <c r="AN129" s="592">
        <f t="shared" si="42"/>
        <v>0</v>
      </c>
      <c r="AO129" s="301">
        <f t="shared" si="45"/>
        <v>0</v>
      </c>
      <c r="AP129" s="601">
        <f t="shared" si="27"/>
        <v>0</v>
      </c>
      <c r="AQ129" s="609">
        <f t="shared" si="43"/>
        <v>0</v>
      </c>
      <c r="AR129" s="605"/>
      <c r="AS129" s="104"/>
      <c r="AT129" s="27"/>
      <c r="AU129" s="618"/>
    </row>
    <row r="130" spans="1:54" s="358" customFormat="1" hidden="1">
      <c r="A130" s="314"/>
      <c r="B130" s="315"/>
      <c r="C130" s="212" t="str">
        <f>IF('1C TSsalarié9'!N$11&lt;&gt;"",'1C TSsalarié9'!$B$8,"")</f>
        <v/>
      </c>
      <c r="D130" s="718" t="str">
        <f>IF(E130="","",DATEDIF('1C TSsalarié9'!$B$10,E130,"y"))</f>
        <v/>
      </c>
      <c r="E130" s="213" t="str">
        <f>IF(AND('1C TSsalarié9'!N$11&lt;&gt;"",C130='1C TSsalarié9'!$B$8),'1C TSsalarié9'!$N$16,"")</f>
        <v/>
      </c>
      <c r="F130" s="322"/>
      <c r="G130" s="323"/>
      <c r="H130" s="904"/>
      <c r="I130" s="905"/>
      <c r="J130" s="906"/>
      <c r="K130" s="730">
        <f t="shared" si="44"/>
        <v>0</v>
      </c>
      <c r="L130" s="308">
        <f>IF(AND($K$2="Pôle",C130='1C TSsalarié9'!$B$8),'1C TSsalarié9'!N$17+'1C TSsalarié9'!N$18+'1C TSsalarié9'!N$19+'1C TSsalarié9'!N$20+'1C TSsalarié9'!N$24,'1C TSsalarié9'!N$17+'1C TSsalarié9'!N$18+'1C TSsalarié9'!N$19+'1C TSsalarié9'!N$20+'1C TSsalarié9'!N$21+'1C TSsalarié9'!N$22+'1C TSsalarié9'!N$23+'1C TSsalarié9'!N$24)</f>
        <v>0</v>
      </c>
      <c r="M130" s="308">
        <f>IF(AND($K$2="Pôle",C130='1C TSsalarié9'!$B$8),'1C TSsalarié9'!N$21+'1C TSsalarié9'!N$22+'1C TSsalarié9'!N$23,0)</f>
        <v>0</v>
      </c>
      <c r="N130" s="309">
        <f t="shared" si="46"/>
        <v>0</v>
      </c>
      <c r="O130" s="298">
        <f>IF($C130='1C TSsalarié9'!$B$8,'1C TSsalarié9'!N$31)</f>
        <v>0</v>
      </c>
      <c r="P130" s="214">
        <f>IF($C130='1C TSsalarié9'!$B$8,'1C TSsalarié9'!$N$32)</f>
        <v>0</v>
      </c>
      <c r="Q130" s="214">
        <f>IF($C130='1C TSsalarié9'!$B$8,'1C TSsalarié9'!$N$33)</f>
        <v>0</v>
      </c>
      <c r="R130" s="214">
        <f>IF($C130='1C TSsalarié9'!$B$8,'1C TSsalarié9'!$N$34)</f>
        <v>0</v>
      </c>
      <c r="S130" s="214">
        <f>IF($C130='1C TSsalarié9'!$B$8,'1C TSsalarié9'!$N$35)</f>
        <v>0</v>
      </c>
      <c r="T130" s="214">
        <f>IF($C130='1C TSsalarié9'!$B$8,'1C TSsalarié9'!$N$36)</f>
        <v>0</v>
      </c>
      <c r="U130" s="214">
        <f>IF($C130='1C TSsalarié9'!$B$8,'1C TSsalarié9'!$N$37)</f>
        <v>0</v>
      </c>
      <c r="V130" s="214">
        <f>IF($C130='1C TSsalarié9'!$B$8,'1C TSsalarié9'!$N$38)</f>
        <v>0</v>
      </c>
      <c r="W130" s="214">
        <f>IF($C130='1C TSsalarié9'!$B$8,'1C TSsalarié9'!$N$39)</f>
        <v>0</v>
      </c>
      <c r="X130" s="214">
        <f>IF($C130='1C TSsalarié9'!$B$8,'1C TSsalarié9'!$N$40)</f>
        <v>0</v>
      </c>
      <c r="Y130" s="214">
        <f>IF($C130='1C TSsalarié9'!$B$8,'1C TSsalarié9'!$N$41)</f>
        <v>0</v>
      </c>
      <c r="Z130" s="214">
        <f>IF($C130='1C TSsalarié9'!$B$8,'1C TSsalarié9'!$N$42)</f>
        <v>0</v>
      </c>
      <c r="AA130" s="214">
        <f>IF($C130='1C TSsalarié9'!$B$8,'1C TSsalarié9'!$N$43)</f>
        <v>0</v>
      </c>
      <c r="AB130" s="214">
        <f>IF($C130='1C TSsalarié9'!$B$8,'1C TSsalarié9'!$N$44)</f>
        <v>0</v>
      </c>
      <c r="AC130" s="214">
        <f>IF($C130='1C TSsalarié9'!$B$8,'1C TSsalarié9'!$N$45)</f>
        <v>0</v>
      </c>
      <c r="AD130" s="214">
        <f>IF($C130='1C TSsalarié9'!$B$8,'1C TSsalarié9'!$N$46)</f>
        <v>0</v>
      </c>
      <c r="AE130" s="214">
        <f>IF($C130='1C TSsalarié9'!$B$8,'1C TSsalarié9'!$N$47)</f>
        <v>0</v>
      </c>
      <c r="AF130" s="214">
        <f>IF($C130='1C TSsalarié9'!$B$8,'1C TSsalarié9'!$N$48)</f>
        <v>0</v>
      </c>
      <c r="AG130" s="214">
        <f>IF($C130='1C TSsalarié9'!$B$8,'1C TSsalarié9'!$N$49)</f>
        <v>0</v>
      </c>
      <c r="AH130" s="214">
        <f>IF($C130='1C TSsalarié9'!$B$8,'1C TSsalarié9'!$N$50)</f>
        <v>0</v>
      </c>
      <c r="AI130" s="214">
        <f>IF($C130='1C TSsalarié9'!$B$8,'1C TSsalarié9'!$N$51)</f>
        <v>0</v>
      </c>
      <c r="AJ130" s="214">
        <f>IF($C130='1C TSsalarié9'!$B$8,'1C TSsalarié9'!$N$52)</f>
        <v>0</v>
      </c>
      <c r="AK130" s="214">
        <f>'1C TSsalarié9'!N$53</f>
        <v>0</v>
      </c>
      <c r="AL130" s="214">
        <f t="shared" si="40"/>
        <v>0</v>
      </c>
      <c r="AM130" s="591">
        <f t="shared" si="41"/>
        <v>0</v>
      </c>
      <c r="AN130" s="694">
        <f t="shared" si="42"/>
        <v>0</v>
      </c>
      <c r="AO130" s="302">
        <f t="shared" si="45"/>
        <v>0</v>
      </c>
      <c r="AP130" s="691">
        <f t="shared" si="27"/>
        <v>0</v>
      </c>
      <c r="AQ130" s="655">
        <f t="shared" si="43"/>
        <v>0</v>
      </c>
      <c r="AR130" s="570"/>
      <c r="AS130" s="215"/>
      <c r="AT130" s="216"/>
      <c r="AU130" s="656"/>
      <c r="AX130" s="823"/>
      <c r="AY130" s="823"/>
      <c r="AZ130" s="823"/>
      <c r="BA130" s="823"/>
      <c r="BB130" s="823"/>
    </row>
    <row r="131" spans="1:54" ht="15" hidden="1">
      <c r="A131" s="316"/>
      <c r="B131" s="317"/>
      <c r="C131" s="651" t="str">
        <f>IF('1C TSsalarié10'!C$11&lt;&gt;"",'1C TSsalarié10'!$B$8,"")</f>
        <v/>
      </c>
      <c r="D131" s="719" t="str">
        <f>IF(E131="","",DATEDIF('1C TSsalarié10'!$B$10,E131,"y"))</f>
        <v/>
      </c>
      <c r="E131" s="208" t="str">
        <f>IF(AND('1C TSsalarié10'!C$11&lt;&gt;"",C132='1C TSsalarié10'!$B$8),'1C TSsalarié10'!$C$16,"")</f>
        <v/>
      </c>
      <c r="F131" s="324"/>
      <c r="G131" s="325"/>
      <c r="H131" s="907"/>
      <c r="I131" s="908"/>
      <c r="J131" s="909"/>
      <c r="K131" s="729">
        <f t="shared" si="44"/>
        <v>0</v>
      </c>
      <c r="L131" s="657">
        <f>IF(AND($K$2="Pôle",C131='1C TSsalarié10'!$B$8),'1C TSsalarié10'!C$17+'1C TSsalarié10'!C$18+'1C TSsalarié10'!C$19+'1C TSsalarié10'!C$20+'1C TSsalarié10'!C$24,'1C TSsalarié10'!C$17+'1C TSsalarié10'!C$18+'1C TSsalarié10'!C$19+'1C TSsalarié10'!C$20+'1C TSsalarié10'!C$21+'1C TSsalarié10'!C$22+'1C TSsalarié10'!C$23+'1C TSsalarié10'!C$24)</f>
        <v>0</v>
      </c>
      <c r="M131" s="658">
        <f>IF(AND($K$2="Pôle",C131='1C TSsalarié10'!$B$8),'1C TSsalarié10'!C$21+'1C TSsalarié10'!C$22+'1C TSsalarié10'!C$23,0)</f>
        <v>0</v>
      </c>
      <c r="N131" s="310">
        <f>L131+M131</f>
        <v>0</v>
      </c>
      <c r="O131" s="299">
        <f>IF($C131='1C TSsalarié10'!$B$8,'1C TSsalarié10'!C$31)</f>
        <v>0</v>
      </c>
      <c r="P131" s="74">
        <f>IF($C131='1C TSsalarié10'!$B$8,'1C TSsalarié10'!$C$32)</f>
        <v>0</v>
      </c>
      <c r="Q131" s="74">
        <f>IF($C131='1C TSsalarié10'!$B$8,'1C TSsalarié10'!$C$33)</f>
        <v>0</v>
      </c>
      <c r="R131" s="74">
        <f>IF($C131='1C TSsalarié10'!$B$8,'1C TSsalarié10'!$C$34)</f>
        <v>0</v>
      </c>
      <c r="S131" s="74">
        <f>IF($C131='1C TSsalarié10'!$B$8,'1C TSsalarié10'!$C$35)</f>
        <v>0</v>
      </c>
      <c r="T131" s="74">
        <f>IF($C131='1C TSsalarié10'!$B$8,'1C TSsalarié10'!$C$36)</f>
        <v>0</v>
      </c>
      <c r="U131" s="74">
        <f>IF($C131='1C TSsalarié10'!$B$8,'1C TSsalarié10'!$C$37)</f>
        <v>0</v>
      </c>
      <c r="V131" s="74">
        <f>IF($C131='1C TSsalarié10'!$B$8,'1C TSsalarié10'!$C$38)</f>
        <v>0</v>
      </c>
      <c r="W131" s="74">
        <f>IF($C131='1C TSsalarié10'!$B$8,'1C TSsalarié10'!$C$39)</f>
        <v>0</v>
      </c>
      <c r="X131" s="74">
        <f>IF($C131='1C TSsalarié10'!$B$8,'1C TSsalarié10'!$C$40)</f>
        <v>0</v>
      </c>
      <c r="Y131" s="74">
        <f>IF($C131='1C TSsalarié10'!$B$8,'1C TSsalarié10'!$C$41)</f>
        <v>0</v>
      </c>
      <c r="Z131" s="74">
        <f>IF($C131='1C TSsalarié10'!$B$8,'1C TSsalarié10'!$C$42)</f>
        <v>0</v>
      </c>
      <c r="AA131" s="74">
        <f>IF($C131='1C TSsalarié10'!$B$8,'1C TSsalarié10'!$C$43)</f>
        <v>0</v>
      </c>
      <c r="AB131" s="74">
        <f>IF($C131='1C TSsalarié10'!$B$8,'1C TSsalarié10'!$C$44)</f>
        <v>0</v>
      </c>
      <c r="AC131" s="74">
        <f>IF($C131='1C TSsalarié10'!$B$8,'1C TSsalarié10'!$C$45)</f>
        <v>0</v>
      </c>
      <c r="AD131" s="74">
        <f>IF($C131='1C TSsalarié10'!$B$8,'1C TSsalarié10'!$C$46)</f>
        <v>0</v>
      </c>
      <c r="AE131" s="74">
        <f>IF($C131='1C TSsalarié10'!$B$8,'1C TSsalarié10'!$C$47)</f>
        <v>0</v>
      </c>
      <c r="AF131" s="74">
        <f>IF($C131='1C TSsalarié10'!$B$8,'1C TSsalarié10'!$C$48)</f>
        <v>0</v>
      </c>
      <c r="AG131" s="74">
        <f>IF($C131='1C TSsalarié10'!$B$8,'1C TSsalarié10'!$C$49)</f>
        <v>0</v>
      </c>
      <c r="AH131" s="74">
        <f>IF($C131='1C TSsalarié10'!$B$8,'1C TSsalarié10'!$C$50)</f>
        <v>0</v>
      </c>
      <c r="AI131" s="74">
        <f>IF($C131='1C TSsalarié10'!$B$8,'1C TSsalarié10'!$C$51)</f>
        <v>0</v>
      </c>
      <c r="AJ131" s="74">
        <f>IF($C131='1C TSsalarié10'!$B$8,'1C TSsalarié10'!$C$52)</f>
        <v>0</v>
      </c>
      <c r="AK131" s="74">
        <f>'1C TSsalarié10'!C$53</f>
        <v>0</v>
      </c>
      <c r="AL131" s="74">
        <f t="shared" si="40"/>
        <v>0</v>
      </c>
      <c r="AM131" s="303">
        <f t="shared" si="41"/>
        <v>0</v>
      </c>
      <c r="AN131" s="693">
        <f t="shared" si="42"/>
        <v>0</v>
      </c>
      <c r="AO131" s="659">
        <f>AM131+AN131</f>
        <v>0</v>
      </c>
      <c r="AP131" s="601">
        <f>IF(L131=0,0,AM131-AR131)</f>
        <v>0</v>
      </c>
      <c r="AQ131" s="610">
        <f t="shared" si="43"/>
        <v>0</v>
      </c>
      <c r="AR131" s="606"/>
      <c r="AS131" s="210"/>
      <c r="AT131" s="211"/>
      <c r="AU131" s="617"/>
    </row>
    <row r="132" spans="1:54" hidden="1">
      <c r="A132" s="312"/>
      <c r="B132" s="313"/>
      <c r="C132" s="22" t="str">
        <f>IF('1C TSsalarié10'!D$11&lt;&gt;"",'1C TSsalarié10'!$B$8,"")</f>
        <v/>
      </c>
      <c r="D132" s="714" t="str">
        <f>IF(E132="","",DATEDIF('1C TSsalarié10'!$B$10,E132,"y"))</f>
        <v/>
      </c>
      <c r="E132" s="95" t="str">
        <f>IF(AND('1C TSsalarié10'!D$11&lt;&gt;"",C132='1C TSsalarié10'!$B$8),'1C TSsalarié10'!$D$16,"")</f>
        <v/>
      </c>
      <c r="F132" s="320"/>
      <c r="G132" s="321"/>
      <c r="H132" s="901"/>
      <c r="I132" s="902"/>
      <c r="J132" s="903"/>
      <c r="K132" s="685">
        <f t="shared" si="44"/>
        <v>0</v>
      </c>
      <c r="L132" s="306">
        <f>IF(AND($K$2="Pôle",C132='1C TSsalarié10'!$B$8),'1C TSsalarié10'!D$17+'1C TSsalarié10'!D$18+'1C TSsalarié10'!D$19+'1C TSsalarié10'!D$20+'1C TSsalarié10'!D$24,'1C TSsalarié10'!D$17+'1C TSsalarié10'!D$18+'1C TSsalarié10'!D$19+'1C TSsalarié10'!D$20+'1C TSsalarié10'!D$21+'1C TSsalarié10'!D$22+'1C TSsalarié10'!D$23+'1C TSsalarié10'!D$24)</f>
        <v>0</v>
      </c>
      <c r="M132" s="306">
        <f>IF(AND($K$2="Pôle",C132='1C TSsalarié10'!$B$8),'1C TSsalarié10'!D$21+'1C TSsalarié10'!D$22+'1C TSsalarié10'!D$23,0)</f>
        <v>0</v>
      </c>
      <c r="N132" s="307">
        <f>L132+M132</f>
        <v>0</v>
      </c>
      <c r="O132" s="297">
        <f>IF($C132='1C TSsalarié10'!$B$8,'1C TSsalarié10'!D$31)</f>
        <v>0</v>
      </c>
      <c r="P132" s="73">
        <f>IF($C132='1C TSsalarié10'!$B$8,'1C TSsalarié10'!$D$32)</f>
        <v>0</v>
      </c>
      <c r="Q132" s="73">
        <f>IF($C132='1C TSsalarié10'!$B$8,'1C TSsalarié10'!$D$33)</f>
        <v>0</v>
      </c>
      <c r="R132" s="73">
        <f>IF($C132='1C TSsalarié10'!$B$8,'1C TSsalarié10'!$D$34)</f>
        <v>0</v>
      </c>
      <c r="S132" s="73">
        <f>IF($C132='1C TSsalarié10'!$B$8,'1C TSsalarié10'!$D$35)</f>
        <v>0</v>
      </c>
      <c r="T132" s="73">
        <f>IF($C132='1C TSsalarié10'!$B$8,'1C TSsalarié10'!$D$36)</f>
        <v>0</v>
      </c>
      <c r="U132" s="73">
        <f>IF($C132='1C TSsalarié10'!$B$8,'1C TSsalarié10'!$D$37)</f>
        <v>0</v>
      </c>
      <c r="V132" s="73">
        <f>IF($C132='1C TSsalarié10'!$B$8,'1C TSsalarié10'!$D$38)</f>
        <v>0</v>
      </c>
      <c r="W132" s="73">
        <f>IF($C132='1C TSsalarié10'!$B$8,'1C TSsalarié10'!$D$39)</f>
        <v>0</v>
      </c>
      <c r="X132" s="73">
        <f>IF($C132='1C TSsalarié10'!$B$8,'1C TSsalarié10'!$D$40)</f>
        <v>0</v>
      </c>
      <c r="Y132" s="73">
        <f>IF($C132='1C TSsalarié10'!$B$8,'1C TSsalarié10'!$D$41)</f>
        <v>0</v>
      </c>
      <c r="Z132" s="73">
        <f>IF($C132='1C TSsalarié10'!$B$8,'1C TSsalarié10'!$D$42)</f>
        <v>0</v>
      </c>
      <c r="AA132" s="73">
        <f>IF($C132='1C TSsalarié10'!$B$8,'1C TSsalarié10'!$D$43)</f>
        <v>0</v>
      </c>
      <c r="AB132" s="73">
        <f>IF($C132='1C TSsalarié10'!$B$8,'1C TSsalarié10'!$D$44)</f>
        <v>0</v>
      </c>
      <c r="AC132" s="73">
        <f>IF($C132='1C TSsalarié10'!$B$8,'1C TSsalarié10'!$D$45)</f>
        <v>0</v>
      </c>
      <c r="AD132" s="73">
        <f>IF($C132='1C TSsalarié10'!$B$8,'1C TSsalarié10'!$D$46)</f>
        <v>0</v>
      </c>
      <c r="AE132" s="73">
        <f>IF($C132='1C TSsalarié10'!$B$8,'1C TSsalarié10'!$D$47)</f>
        <v>0</v>
      </c>
      <c r="AF132" s="73">
        <f>IF($C132='1C TSsalarié10'!$B$8,'1C TSsalarié10'!$D$48)</f>
        <v>0</v>
      </c>
      <c r="AG132" s="73">
        <f>IF($C132='1C TSsalarié10'!$B$8,'1C TSsalarié10'!$D$49)</f>
        <v>0</v>
      </c>
      <c r="AH132" s="73">
        <f>IF($C132='1C TSsalarié10'!$B$8,'1C TSsalarié10'!$D$50)</f>
        <v>0</v>
      </c>
      <c r="AI132" s="73">
        <f>IF($C132='1C TSsalarié10'!$B$8,'1C TSsalarié10'!$D$51)</f>
        <v>0</v>
      </c>
      <c r="AJ132" s="73">
        <f>IF($C132='1C TSsalarié10'!$B$8,'1C TSsalarié10'!$D$52)</f>
        <v>0</v>
      </c>
      <c r="AK132" s="73">
        <f>'1C TSsalarié10'!D$53</f>
        <v>0</v>
      </c>
      <c r="AL132" s="73">
        <f t="shared" si="40"/>
        <v>0</v>
      </c>
      <c r="AM132" s="303">
        <f t="shared" si="41"/>
        <v>0</v>
      </c>
      <c r="AN132" s="592">
        <f t="shared" si="42"/>
        <v>0</v>
      </c>
      <c r="AO132" s="301">
        <f t="shared" ref="AO132:AO142" si="47">AM132+AN132</f>
        <v>0</v>
      </c>
      <c r="AP132" s="601">
        <f t="shared" si="27"/>
        <v>0</v>
      </c>
      <c r="AQ132" s="609">
        <f t="shared" si="43"/>
        <v>0</v>
      </c>
      <c r="AR132" s="605"/>
      <c r="AS132" s="104"/>
      <c r="AT132" s="27"/>
      <c r="AU132" s="618"/>
    </row>
    <row r="133" spans="1:54" hidden="1">
      <c r="A133" s="312"/>
      <c r="B133" s="313"/>
      <c r="C133" s="22" t="str">
        <f>IF('1C TSsalarié10'!E$11&lt;&gt;"",'1C TSsalarié10'!$B$8,"")</f>
        <v/>
      </c>
      <c r="D133" s="714" t="str">
        <f>IF(E133="","",DATEDIF('1C TSsalarié10'!$B$10,E133,"y"))</f>
        <v/>
      </c>
      <c r="E133" s="95" t="str">
        <f>IF(AND('1C TSsalarié10'!E$11&lt;&gt;"",C133='1C TSsalarié10'!$B$8),'1C TSsalarié10'!$E$16,"")</f>
        <v/>
      </c>
      <c r="F133" s="320"/>
      <c r="G133" s="321"/>
      <c r="H133" s="901"/>
      <c r="I133" s="902"/>
      <c r="J133" s="903"/>
      <c r="K133" s="685">
        <f t="shared" si="44"/>
        <v>0</v>
      </c>
      <c r="L133" s="306">
        <f>IF(AND($K$2="Pôle",C133='1C TSsalarié10'!$B$8),'1C TSsalarié10'!E$17+'1C TSsalarié10'!E$18+'1C TSsalarié10'!E$19+'1C TSsalarié10'!E$20+'1C TSsalarié10'!E$24,'1C TSsalarié10'!E$17+'1C TSsalarié10'!E$18+'1C TSsalarié10'!E$19+'1C TSsalarié10'!E$20+'1C TSsalarié10'!E$21+'1C TSsalarié10'!E$22+'1C TSsalarié10'!E$23+'1C TSsalarié10'!E$24)</f>
        <v>0</v>
      </c>
      <c r="M133" s="306">
        <f>IF(AND($K$2="Pôle",C133='1C TSsalarié10'!$B$8),'1C TSsalarié10'!E$21+'1C TSsalarié10'!E$22+'1C TSsalarié10'!E$23,0)</f>
        <v>0</v>
      </c>
      <c r="N133" s="307">
        <f t="shared" ref="N133:N142" si="48">L133+M133</f>
        <v>0</v>
      </c>
      <c r="O133" s="297">
        <f>IF($C133='1C TSsalarié10'!$B$8,'1C TSsalarié10'!E$31)</f>
        <v>0</v>
      </c>
      <c r="P133" s="73">
        <f>IF($C133='1C TSsalarié10'!$B$8,'1C TSsalarié10'!$E$32)</f>
        <v>0</v>
      </c>
      <c r="Q133" s="73">
        <f>IF($C133='1C TSsalarié10'!$B$8,'1C TSsalarié10'!$E$33)</f>
        <v>0</v>
      </c>
      <c r="R133" s="73">
        <f>IF($C133='1C TSsalarié10'!$B$8,'1C TSsalarié10'!$E$34)</f>
        <v>0</v>
      </c>
      <c r="S133" s="73">
        <f>IF($C133='1C TSsalarié10'!$B$8,'1C TSsalarié10'!$E$35)</f>
        <v>0</v>
      </c>
      <c r="T133" s="73">
        <f>IF($C133='1C TSsalarié10'!$B$8,'1C TSsalarié10'!$E$36)</f>
        <v>0</v>
      </c>
      <c r="U133" s="73">
        <f>IF($C133='1C TSsalarié10'!$B$8,'1C TSsalarié10'!$E$37)</f>
        <v>0</v>
      </c>
      <c r="V133" s="73">
        <f>IF($C133='1C TSsalarié10'!$B$8,'1C TSsalarié10'!$E$38)</f>
        <v>0</v>
      </c>
      <c r="W133" s="73">
        <f>IF($C133='1C TSsalarié10'!$B$8,'1C TSsalarié10'!$E$39)</f>
        <v>0</v>
      </c>
      <c r="X133" s="73">
        <f>IF($C133='1C TSsalarié10'!$B$8,'1C TSsalarié10'!$E$40)</f>
        <v>0</v>
      </c>
      <c r="Y133" s="73">
        <f>IF($C133='1C TSsalarié10'!$B$8,'1C TSsalarié10'!$E$41)</f>
        <v>0</v>
      </c>
      <c r="Z133" s="73">
        <f>IF($C133='1C TSsalarié10'!$B$8,'1C TSsalarié10'!$E$42)</f>
        <v>0</v>
      </c>
      <c r="AA133" s="73">
        <f>IF($C133='1C TSsalarié10'!$B$8,'1C TSsalarié10'!$E$43)</f>
        <v>0</v>
      </c>
      <c r="AB133" s="73">
        <f>IF($C133='1C TSsalarié10'!$B$8,'1C TSsalarié10'!$E$44)</f>
        <v>0</v>
      </c>
      <c r="AC133" s="73">
        <f>IF($C133='1C TSsalarié10'!$B$8,'1C TSsalarié10'!$E$45)</f>
        <v>0</v>
      </c>
      <c r="AD133" s="73">
        <f>IF($C133='1C TSsalarié10'!$B$8,'1C TSsalarié10'!$E$46)</f>
        <v>0</v>
      </c>
      <c r="AE133" s="73">
        <f>IF($C133='1C TSsalarié10'!$B$8,'1C TSsalarié10'!$E$47)</f>
        <v>0</v>
      </c>
      <c r="AF133" s="73">
        <f>IF($C133='1C TSsalarié10'!$B$8,'1C TSsalarié10'!$E$48)</f>
        <v>0</v>
      </c>
      <c r="AG133" s="73">
        <f>IF($C133='1C TSsalarié10'!$B$8,'1C TSsalarié10'!$E$49)</f>
        <v>0</v>
      </c>
      <c r="AH133" s="73">
        <f>IF($C133='1C TSsalarié10'!$B$8,'1C TSsalarié10'!$E$50)</f>
        <v>0</v>
      </c>
      <c r="AI133" s="73">
        <f>IF($C133='1C TSsalarié10'!$B$8,'1C TSsalarié10'!$E$51)</f>
        <v>0</v>
      </c>
      <c r="AJ133" s="73">
        <f>IF($C133='1C TSsalarié10'!$B$8,'1C TSsalarié10'!$E$52)</f>
        <v>0</v>
      </c>
      <c r="AK133" s="73">
        <f>'1C TSsalarié10'!E$53</f>
        <v>0</v>
      </c>
      <c r="AL133" s="73">
        <f t="shared" si="40"/>
        <v>0</v>
      </c>
      <c r="AM133" s="303">
        <f t="shared" si="41"/>
        <v>0</v>
      </c>
      <c r="AN133" s="592">
        <f t="shared" si="42"/>
        <v>0</v>
      </c>
      <c r="AO133" s="301">
        <f t="shared" si="47"/>
        <v>0</v>
      </c>
      <c r="AP133" s="601">
        <f t="shared" si="27"/>
        <v>0</v>
      </c>
      <c r="AQ133" s="609">
        <f t="shared" si="43"/>
        <v>0</v>
      </c>
      <c r="AR133" s="605"/>
      <c r="AS133" s="104"/>
      <c r="AT133" s="27"/>
      <c r="AU133" s="618"/>
    </row>
    <row r="134" spans="1:54" hidden="1">
      <c r="A134" s="312"/>
      <c r="B134" s="313"/>
      <c r="C134" s="22" t="str">
        <f>IF('1C TSsalarié10'!F$11&lt;&gt;"",'1C TSsalarié10'!$B$8,"")</f>
        <v/>
      </c>
      <c r="D134" s="714" t="str">
        <f>IF(E134="","",DATEDIF('1C TSsalarié10'!$B$10,E134,"y"))</f>
        <v/>
      </c>
      <c r="E134" s="95" t="str">
        <f>IF(AND('1C TSsalarié10'!F$11&lt;&gt;"",C134='1C TSsalarié10'!$B$8),'1C TSsalarié10'!$F$16,"")</f>
        <v/>
      </c>
      <c r="F134" s="320"/>
      <c r="G134" s="321"/>
      <c r="H134" s="901"/>
      <c r="I134" s="902"/>
      <c r="J134" s="903"/>
      <c r="K134" s="685">
        <f t="shared" si="44"/>
        <v>0</v>
      </c>
      <c r="L134" s="306">
        <f>IF(AND($K$2="Pôle",C134='1C TSsalarié10'!$B$8),'1C TSsalarié10'!F$17+'1C TSsalarié10'!F$18+'1C TSsalarié10'!F$19+'1C TSsalarié10'!F$20+'1C TSsalarié10'!F$24,'1C TSsalarié10'!F$17+'1C TSsalarié10'!F$18+'1C TSsalarié10'!F$19+'1C TSsalarié10'!F$20+'1C TSsalarié10'!F$21+'1C TSsalarié10'!F$22+'1C TSsalarié10'!F$23+'1C TSsalarié10'!F$24)</f>
        <v>0</v>
      </c>
      <c r="M134" s="306">
        <f>IF(AND($K$2="Pôle",C134='1C TSsalarié10'!$B$8),'1C TSsalarié10'!F$21+'1C TSsalarié10'!F$22+'1C TSsalarié10'!F$23,0)</f>
        <v>0</v>
      </c>
      <c r="N134" s="307">
        <f t="shared" si="48"/>
        <v>0</v>
      </c>
      <c r="O134" s="297">
        <f>IF($C134='1C TSsalarié10'!$B$8,'1C TSsalarié10'!F$31)</f>
        <v>0</v>
      </c>
      <c r="P134" s="73">
        <f>IF($C134='1C TSsalarié10'!$B$8,'1C TSsalarié10'!$F$32)</f>
        <v>0</v>
      </c>
      <c r="Q134" s="73">
        <f>IF($C134='1C TSsalarié10'!$B$8,'1C TSsalarié10'!$F$33)</f>
        <v>0</v>
      </c>
      <c r="R134" s="73">
        <f>IF($C134='1C TSsalarié10'!$B$8,'1C TSsalarié10'!$F$34)</f>
        <v>0</v>
      </c>
      <c r="S134" s="73">
        <f>IF($C134='1C TSsalarié10'!$B$8,'1C TSsalarié10'!$F$35)</f>
        <v>0</v>
      </c>
      <c r="T134" s="73">
        <f>IF($C134='1C TSsalarié10'!$B$8,'1C TSsalarié10'!$F$36)</f>
        <v>0</v>
      </c>
      <c r="U134" s="73">
        <f>IF($C134='1C TSsalarié10'!$B$8,'1C TSsalarié10'!$F$37)</f>
        <v>0</v>
      </c>
      <c r="V134" s="73">
        <f>IF($C134='1C TSsalarié10'!$B$8,'1C TSsalarié10'!$F$38)</f>
        <v>0</v>
      </c>
      <c r="W134" s="73">
        <f>IF($C134='1C TSsalarié10'!$B$8,'1C TSsalarié10'!$F$39)</f>
        <v>0</v>
      </c>
      <c r="X134" s="73">
        <f>IF($C134='1C TSsalarié10'!$B$8,'1C TSsalarié10'!$F$40)</f>
        <v>0</v>
      </c>
      <c r="Y134" s="73">
        <f>IF($C134='1C TSsalarié10'!$B$8,'1C TSsalarié10'!$F$41)</f>
        <v>0</v>
      </c>
      <c r="Z134" s="73">
        <f>IF($C134='1C TSsalarié10'!$B$8,'1C TSsalarié10'!$F$42)</f>
        <v>0</v>
      </c>
      <c r="AA134" s="73">
        <f>IF($C134='1C TSsalarié10'!$B$8,'1C TSsalarié10'!$F$43)</f>
        <v>0</v>
      </c>
      <c r="AB134" s="73">
        <f>IF($C134='1C TSsalarié10'!$B$8,'1C TSsalarié10'!$F$44)</f>
        <v>0</v>
      </c>
      <c r="AC134" s="73">
        <f>IF($C134='1C TSsalarié10'!$B$8,'1C TSsalarié10'!$F$45)</f>
        <v>0</v>
      </c>
      <c r="AD134" s="73">
        <f>IF($C134='1C TSsalarié10'!$B$8,'1C TSsalarié10'!$F$46)</f>
        <v>0</v>
      </c>
      <c r="AE134" s="73">
        <f>IF($C134='1C TSsalarié10'!$B$8,'1C TSsalarié10'!$F$47)</f>
        <v>0</v>
      </c>
      <c r="AF134" s="73">
        <f>IF($C134='1C TSsalarié10'!$B$8,'1C TSsalarié10'!$F$48)</f>
        <v>0</v>
      </c>
      <c r="AG134" s="73">
        <f>IF($C134='1C TSsalarié10'!$B$8,'1C TSsalarié10'!$F$49)</f>
        <v>0</v>
      </c>
      <c r="AH134" s="73">
        <f>IF($C134='1C TSsalarié10'!$B$8,'1C TSsalarié10'!$F$50)</f>
        <v>0</v>
      </c>
      <c r="AI134" s="73">
        <f>IF($C134='1C TSsalarié10'!$B$8,'1C TSsalarié10'!$F$51)</f>
        <v>0</v>
      </c>
      <c r="AJ134" s="73">
        <f>IF($C134='1C TSsalarié10'!$B$8,'1C TSsalarié10'!$F$52)</f>
        <v>0</v>
      </c>
      <c r="AK134" s="73">
        <f>'1C TSsalarié10'!F$53</f>
        <v>0</v>
      </c>
      <c r="AL134" s="73">
        <f t="shared" si="40"/>
        <v>0</v>
      </c>
      <c r="AM134" s="303">
        <f t="shared" si="41"/>
        <v>0</v>
      </c>
      <c r="AN134" s="592">
        <f t="shared" si="42"/>
        <v>0</v>
      </c>
      <c r="AO134" s="301">
        <f t="shared" si="47"/>
        <v>0</v>
      </c>
      <c r="AP134" s="601">
        <f t="shared" si="27"/>
        <v>0</v>
      </c>
      <c r="AQ134" s="609">
        <f t="shared" si="43"/>
        <v>0</v>
      </c>
      <c r="AR134" s="605"/>
      <c r="AS134" s="104"/>
      <c r="AT134" s="27"/>
      <c r="AU134" s="618"/>
    </row>
    <row r="135" spans="1:54" hidden="1">
      <c r="A135" s="312"/>
      <c r="B135" s="313"/>
      <c r="C135" s="22" t="str">
        <f>IF('1C TSsalarié10'!G$11&lt;&gt;"",'1C TSsalarié10'!$B$8,"")</f>
        <v/>
      </c>
      <c r="D135" s="714" t="str">
        <f>IF(E135="","",DATEDIF('1C TSsalarié10'!$B$10,E135,"y"))</f>
        <v/>
      </c>
      <c r="E135" s="95" t="str">
        <f>IF(AND('1C TSsalarié10'!G$11&lt;&gt;"",C135='1C TSsalarié10'!$B$8),'1C TSsalarié10'!$G$16,"")</f>
        <v/>
      </c>
      <c r="F135" s="320"/>
      <c r="G135" s="321"/>
      <c r="H135" s="901"/>
      <c r="I135" s="902"/>
      <c r="J135" s="903"/>
      <c r="K135" s="685">
        <f t="shared" si="44"/>
        <v>0</v>
      </c>
      <c r="L135" s="306">
        <f>IF(AND($K$2="Pôle",C135='1C TSsalarié10'!$B$8),'1C TSsalarié10'!G$17+'1C TSsalarié10'!G$18+'1C TSsalarié10'!G$19+'1C TSsalarié10'!G$20+'1C TSsalarié10'!G$24,'1C TSsalarié10'!G$17+'1C TSsalarié10'!G$18+'1C TSsalarié10'!G$19+'1C TSsalarié10'!G$20+'1C TSsalarié10'!G$21+'1C TSsalarié10'!G$22+'1C TSsalarié10'!G$23+'1C TSsalarié10'!G$24)</f>
        <v>0</v>
      </c>
      <c r="M135" s="306">
        <f>IF(AND($K$2="Pôle",C135='1C TSsalarié10'!$B$8),'1C TSsalarié10'!G$21+'1C TSsalarié10'!G$22+'1C TSsalarié10'!G$23,0)</f>
        <v>0</v>
      </c>
      <c r="N135" s="307">
        <f t="shared" si="48"/>
        <v>0</v>
      </c>
      <c r="O135" s="297">
        <f>IF($C135='1C TSsalarié10'!$B$8,'1C TSsalarié10'!G$31)</f>
        <v>0</v>
      </c>
      <c r="P135" s="73">
        <f>IF($C135='1C TSsalarié10'!$B$8,'1C TSsalarié10'!$G$32)</f>
        <v>0</v>
      </c>
      <c r="Q135" s="73">
        <f>IF($C135='1C TSsalarié10'!$B$8,'1C TSsalarié10'!$G$33)</f>
        <v>0</v>
      </c>
      <c r="R135" s="73">
        <f>IF($C135='1C TSsalarié10'!$B$8,'1C TSsalarié10'!$G$34)</f>
        <v>0</v>
      </c>
      <c r="S135" s="73">
        <f>IF($C135='1C TSsalarié10'!$B$8,'1C TSsalarié10'!$G$35)</f>
        <v>0</v>
      </c>
      <c r="T135" s="73">
        <f>IF($C135='1C TSsalarié10'!$B$8,'1C TSsalarié10'!$G$36)</f>
        <v>0</v>
      </c>
      <c r="U135" s="73">
        <f>IF($C135='1C TSsalarié10'!$B$8,'1C TSsalarié10'!$G$37)</f>
        <v>0</v>
      </c>
      <c r="V135" s="73">
        <f>IF($C135='1C TSsalarié10'!$B$8,'1C TSsalarié10'!$G$38)</f>
        <v>0</v>
      </c>
      <c r="W135" s="73">
        <f>IF($C135='1C TSsalarié10'!$B$8,'1C TSsalarié10'!$G$39)</f>
        <v>0</v>
      </c>
      <c r="X135" s="73">
        <f>IF($C135='1C TSsalarié10'!$B$8,'1C TSsalarié10'!$G$40)</f>
        <v>0</v>
      </c>
      <c r="Y135" s="73">
        <f>IF($C135='1C TSsalarié10'!$B$8,'1C TSsalarié10'!$G$41)</f>
        <v>0</v>
      </c>
      <c r="Z135" s="73">
        <f>IF($C135='1C TSsalarié10'!$B$8,'1C TSsalarié10'!$G$42)</f>
        <v>0</v>
      </c>
      <c r="AA135" s="73">
        <f>IF($C135='1C TSsalarié10'!$B$8,'1C TSsalarié10'!$G$43)</f>
        <v>0</v>
      </c>
      <c r="AB135" s="73">
        <f>IF($C135='1C TSsalarié10'!$B$8,'1C TSsalarié10'!$G$44)</f>
        <v>0</v>
      </c>
      <c r="AC135" s="73">
        <f>IF($C135='1C TSsalarié10'!$B$8,'1C TSsalarié10'!$G$45)</f>
        <v>0</v>
      </c>
      <c r="AD135" s="73">
        <f>IF($C135='1C TSsalarié10'!$B$8,'1C TSsalarié10'!$G$46)</f>
        <v>0</v>
      </c>
      <c r="AE135" s="73">
        <f>IF($C135='1C TSsalarié10'!$B$8,'1C TSsalarié10'!$G$47)</f>
        <v>0</v>
      </c>
      <c r="AF135" s="73">
        <f>IF($C135='1C TSsalarié10'!$B$8,'1C TSsalarié10'!$G$48)</f>
        <v>0</v>
      </c>
      <c r="AG135" s="73">
        <f>IF($C135='1C TSsalarié10'!$B$8,'1C TSsalarié10'!$G$49)</f>
        <v>0</v>
      </c>
      <c r="AH135" s="73">
        <f>IF($C135='1C TSsalarié10'!$B$8,'1C TSsalarié10'!$G$50)</f>
        <v>0</v>
      </c>
      <c r="AI135" s="73">
        <f>IF($C135='1C TSsalarié10'!$B$8,'1C TSsalarié10'!$G$51)</f>
        <v>0</v>
      </c>
      <c r="AJ135" s="73">
        <f>IF($C135='1C TSsalarié10'!$B$8,'1C TSsalarié10'!$G$52)</f>
        <v>0</v>
      </c>
      <c r="AK135" s="73">
        <f>'1C TSsalarié10'!G$53</f>
        <v>0</v>
      </c>
      <c r="AL135" s="73">
        <f t="shared" si="40"/>
        <v>0</v>
      </c>
      <c r="AM135" s="303">
        <f t="shared" si="41"/>
        <v>0</v>
      </c>
      <c r="AN135" s="592">
        <f t="shared" si="42"/>
        <v>0</v>
      </c>
      <c r="AO135" s="301">
        <f t="shared" si="47"/>
        <v>0</v>
      </c>
      <c r="AP135" s="601">
        <f t="shared" si="27"/>
        <v>0</v>
      </c>
      <c r="AQ135" s="609">
        <f t="shared" si="43"/>
        <v>0</v>
      </c>
      <c r="AR135" s="605"/>
      <c r="AS135" s="104"/>
      <c r="AT135" s="27"/>
      <c r="AU135" s="618"/>
    </row>
    <row r="136" spans="1:54" hidden="1">
      <c r="A136" s="312"/>
      <c r="B136" s="313"/>
      <c r="C136" s="22" t="str">
        <f>IF('1C TSsalarié10'!H$11&lt;&gt;"",'1C TSsalarié10'!$B$8,"")</f>
        <v/>
      </c>
      <c r="D136" s="714" t="str">
        <f>IF(E136="","",DATEDIF('1C TSsalarié10'!$B$10,E136,"y"))</f>
        <v/>
      </c>
      <c r="E136" s="95" t="str">
        <f>IF(AND('1C TSsalarié10'!H$11&lt;&gt;"",C136='1C TSsalarié10'!$B$8),'1C TSsalarié10'!$H$16,"")</f>
        <v/>
      </c>
      <c r="F136" s="320"/>
      <c r="G136" s="321"/>
      <c r="H136" s="901"/>
      <c r="I136" s="902"/>
      <c r="J136" s="903"/>
      <c r="K136" s="685">
        <f t="shared" si="44"/>
        <v>0</v>
      </c>
      <c r="L136" s="306">
        <f>IF(AND($K$2="Pôle",C136='1C TSsalarié10'!$B$8),'1C TSsalarié10'!H$17+'1C TSsalarié10'!H$18+'1C TSsalarié10'!H$19+'1C TSsalarié10'!H$20+'1C TSsalarié10'!H$24,'1C TSsalarié10'!H$17+'1C TSsalarié10'!H$18+'1C TSsalarié10'!H$19+'1C TSsalarié10'!H$20+'1C TSsalarié10'!H$21+'1C TSsalarié10'!H$22+'1C TSsalarié10'!H$23+'1C TSsalarié10'!H$24)</f>
        <v>0</v>
      </c>
      <c r="M136" s="306">
        <f>IF(AND($K$2="Pôle",C136='1C TSsalarié10'!$B$8),'1C TSsalarié10'!H$21+'1C TSsalarié10'!H$22+'1C TSsalarié10'!H$23,0)</f>
        <v>0</v>
      </c>
      <c r="N136" s="307">
        <f t="shared" si="48"/>
        <v>0</v>
      </c>
      <c r="O136" s="297">
        <f>IF($C136='1C TSsalarié10'!$B$8,'1C TSsalarié10'!H$31)</f>
        <v>0</v>
      </c>
      <c r="P136" s="73">
        <f>IF($C136='1C TSsalarié10'!$B$8,'1C TSsalarié10'!$H$32)</f>
        <v>0</v>
      </c>
      <c r="Q136" s="73">
        <f>IF($C136='1C TSsalarié10'!$B$8,'1C TSsalarié10'!$H$33)</f>
        <v>0</v>
      </c>
      <c r="R136" s="73">
        <f>IF($C136='1C TSsalarié10'!$B$8,'1C TSsalarié10'!$H$34)</f>
        <v>0</v>
      </c>
      <c r="S136" s="73">
        <f>IF($C136='1C TSsalarié10'!$B$8,'1C TSsalarié10'!$H$35)</f>
        <v>0</v>
      </c>
      <c r="T136" s="73">
        <f>IF($C136='1C TSsalarié10'!$B$8,'1C TSsalarié10'!$H$36)</f>
        <v>0</v>
      </c>
      <c r="U136" s="73">
        <f>IF($C136='1C TSsalarié10'!$B$8,'1C TSsalarié10'!$H$37)</f>
        <v>0</v>
      </c>
      <c r="V136" s="73">
        <f>IF($C136='1C TSsalarié10'!$B$8,'1C TSsalarié10'!$H$38)</f>
        <v>0</v>
      </c>
      <c r="W136" s="73">
        <f>IF($C136='1C TSsalarié10'!$B$8,'1C TSsalarié10'!$H$39)</f>
        <v>0</v>
      </c>
      <c r="X136" s="73">
        <f>IF($C136='1C TSsalarié10'!$B$8,'1C TSsalarié10'!$H$40)</f>
        <v>0</v>
      </c>
      <c r="Y136" s="73">
        <f>IF($C136='1C TSsalarié10'!$B$8,'1C TSsalarié10'!$H$41)</f>
        <v>0</v>
      </c>
      <c r="Z136" s="73">
        <f>IF($C136='1C TSsalarié10'!$B$8,'1C TSsalarié10'!$H$42)</f>
        <v>0</v>
      </c>
      <c r="AA136" s="73">
        <f>IF($C136='1C TSsalarié10'!$B$8,'1C TSsalarié10'!$H$43)</f>
        <v>0</v>
      </c>
      <c r="AB136" s="73">
        <f>IF($C136='1C TSsalarié10'!$B$8,'1C TSsalarié10'!$H$44)</f>
        <v>0</v>
      </c>
      <c r="AC136" s="73">
        <f>IF($C136='1C TSsalarié10'!$B$8,'1C TSsalarié10'!$H$45)</f>
        <v>0</v>
      </c>
      <c r="AD136" s="73">
        <f>IF($C136='1C TSsalarié10'!$B$8,'1C TSsalarié10'!$H$46)</f>
        <v>0</v>
      </c>
      <c r="AE136" s="73">
        <f>IF($C136='1C TSsalarié10'!$B$8,'1C TSsalarié10'!$H$47)</f>
        <v>0</v>
      </c>
      <c r="AF136" s="73">
        <f>IF($C136='1C TSsalarié10'!$B$8,'1C TSsalarié10'!$H$48)</f>
        <v>0</v>
      </c>
      <c r="AG136" s="73">
        <f>IF($C136='1C TSsalarié10'!$B$8,'1C TSsalarié10'!$H$49)</f>
        <v>0</v>
      </c>
      <c r="AH136" s="73">
        <f>IF($C136='1C TSsalarié10'!$B$8,'1C TSsalarié10'!$H$50)</f>
        <v>0</v>
      </c>
      <c r="AI136" s="73">
        <f>IF($C136='1C TSsalarié10'!$B$8,'1C TSsalarié10'!$H$51)</f>
        <v>0</v>
      </c>
      <c r="AJ136" s="73">
        <f>IF($C136='1C TSsalarié10'!$B$8,'1C TSsalarié10'!$H$52)</f>
        <v>0</v>
      </c>
      <c r="AK136" s="73">
        <f>'1C TSsalarié10'!H$53</f>
        <v>0</v>
      </c>
      <c r="AL136" s="73">
        <f t="shared" si="40"/>
        <v>0</v>
      </c>
      <c r="AM136" s="303">
        <f t="shared" si="41"/>
        <v>0</v>
      </c>
      <c r="AN136" s="592">
        <f t="shared" si="42"/>
        <v>0</v>
      </c>
      <c r="AO136" s="301">
        <f t="shared" si="47"/>
        <v>0</v>
      </c>
      <c r="AP136" s="601">
        <f t="shared" ref="AP136:AP142" si="49">IF(L136=0,0,AM136-AR136)</f>
        <v>0</v>
      </c>
      <c r="AQ136" s="609">
        <f t="shared" si="43"/>
        <v>0</v>
      </c>
      <c r="AR136" s="605"/>
      <c r="AS136" s="104"/>
      <c r="AT136" s="27"/>
      <c r="AU136" s="618"/>
    </row>
    <row r="137" spans="1:54" hidden="1">
      <c r="A137" s="312"/>
      <c r="B137" s="313"/>
      <c r="C137" s="22" t="str">
        <f>IF('1C TSsalarié10'!I$11&lt;&gt;"",'1C TSsalarié10'!$B$8,"")</f>
        <v/>
      </c>
      <c r="D137" s="714" t="str">
        <f>IF(E137="","",DATEDIF('1C TSsalarié10'!$B$10,E137,"y"))</f>
        <v/>
      </c>
      <c r="E137" s="95" t="str">
        <f>IF(AND('1C TSsalarié10'!I$11&lt;&gt;"",C137='1C TSsalarié10'!$B$8),'1C TSsalarié10'!$I$16,"")</f>
        <v/>
      </c>
      <c r="F137" s="320"/>
      <c r="G137" s="321"/>
      <c r="H137" s="901"/>
      <c r="I137" s="902"/>
      <c r="J137" s="903"/>
      <c r="K137" s="685">
        <f t="shared" si="44"/>
        <v>0</v>
      </c>
      <c r="L137" s="306">
        <f>IF(AND($K$2="Pôle",C137='1C TSsalarié10'!$B$8),'1C TSsalarié10'!I$17+'1C TSsalarié10'!I$18+'1C TSsalarié10'!I$19+'1C TSsalarié10'!I$20+'1C TSsalarié10'!I$24,'1C TSsalarié10'!I$17+'1C TSsalarié10'!I$18+'1C TSsalarié10'!I$19+'1C TSsalarié10'!I$20+'1C TSsalarié10'!I$21+'1C TSsalarié10'!I$22+'1C TSsalarié10'!I$23+'1C TSsalarié10'!I$24)</f>
        <v>0</v>
      </c>
      <c r="M137" s="306">
        <f>IF(AND($K$2="Pôle",C137='1C TSsalarié10'!$B$8),'1C TSsalarié10'!I$21+'1C TSsalarié10'!I$22+'1C TSsalarié10'!I$23,0)</f>
        <v>0</v>
      </c>
      <c r="N137" s="307">
        <f t="shared" si="48"/>
        <v>0</v>
      </c>
      <c r="O137" s="297">
        <f>IF($C137='1C TSsalarié10'!$B$8,'1C TSsalarié10'!I$31)</f>
        <v>0</v>
      </c>
      <c r="P137" s="73">
        <f>IF($C137='1C TSsalarié10'!$B$8,'1C TSsalarié10'!$I$32)</f>
        <v>0</v>
      </c>
      <c r="Q137" s="73">
        <f>IF($C137='1C TSsalarié10'!$B$8,'1C TSsalarié10'!$I$33)</f>
        <v>0</v>
      </c>
      <c r="R137" s="73">
        <f>IF($C137='1C TSsalarié10'!$B$8,'1C TSsalarié10'!$I$34)</f>
        <v>0</v>
      </c>
      <c r="S137" s="73">
        <f>IF($C137='1C TSsalarié10'!$B$8,'1C TSsalarié10'!$I$35)</f>
        <v>0</v>
      </c>
      <c r="T137" s="73">
        <f>IF($C137='1C TSsalarié10'!$B$8,'1C TSsalarié10'!$I$36)</f>
        <v>0</v>
      </c>
      <c r="U137" s="73">
        <f>IF($C137='1C TSsalarié10'!$B$8,'1C TSsalarié10'!$I$37)</f>
        <v>0</v>
      </c>
      <c r="V137" s="73">
        <f>IF($C137='1C TSsalarié10'!$B$8,'1C TSsalarié10'!$I$38)</f>
        <v>0</v>
      </c>
      <c r="W137" s="73">
        <f>IF($C137='1C TSsalarié10'!$B$8,'1C TSsalarié10'!$I$39)</f>
        <v>0</v>
      </c>
      <c r="X137" s="73">
        <f>IF($C137='1C TSsalarié10'!$B$8,'1C TSsalarié10'!$I$40)</f>
        <v>0</v>
      </c>
      <c r="Y137" s="73">
        <f>IF($C137='1C TSsalarié10'!$B$8,'1C TSsalarié10'!$I$41)</f>
        <v>0</v>
      </c>
      <c r="Z137" s="73">
        <f>IF($C137='1C TSsalarié10'!$B$8,'1C TSsalarié10'!$I$42)</f>
        <v>0</v>
      </c>
      <c r="AA137" s="73">
        <f>IF($C137='1C TSsalarié10'!$B$8,'1C TSsalarié10'!$I$43)</f>
        <v>0</v>
      </c>
      <c r="AB137" s="73">
        <f>IF($C137='1C TSsalarié10'!$B$8,'1C TSsalarié10'!$I$44)</f>
        <v>0</v>
      </c>
      <c r="AC137" s="73">
        <f>IF($C137='1C TSsalarié10'!$B$8,'1C TSsalarié10'!$I$45)</f>
        <v>0</v>
      </c>
      <c r="AD137" s="73">
        <f>IF($C137='1C TSsalarié10'!$B$8,'1C TSsalarié10'!$I$46)</f>
        <v>0</v>
      </c>
      <c r="AE137" s="73">
        <f>IF($C137='1C TSsalarié10'!$B$8,'1C TSsalarié10'!$I$47)</f>
        <v>0</v>
      </c>
      <c r="AF137" s="73">
        <f>IF($C137='1C TSsalarié10'!$B$8,'1C TSsalarié10'!$I$48)</f>
        <v>0</v>
      </c>
      <c r="AG137" s="73">
        <f>IF($C137='1C TSsalarié10'!$B$8,'1C TSsalarié10'!$I$49)</f>
        <v>0</v>
      </c>
      <c r="AH137" s="73">
        <f>IF($C137='1C TSsalarié10'!$B$8,'1C TSsalarié10'!$I$50)</f>
        <v>0</v>
      </c>
      <c r="AI137" s="73">
        <f>IF($C137='1C TSsalarié10'!$B$8,'1C TSsalarié10'!$I$51)</f>
        <v>0</v>
      </c>
      <c r="AJ137" s="73">
        <f>IF($C137='1C TSsalarié10'!$B$8,'1C TSsalarié10'!$I$52)</f>
        <v>0</v>
      </c>
      <c r="AK137" s="73">
        <f>'1C TSsalarié10'!I$53</f>
        <v>0</v>
      </c>
      <c r="AL137" s="73">
        <f t="shared" si="40"/>
        <v>0</v>
      </c>
      <c r="AM137" s="303">
        <f t="shared" si="41"/>
        <v>0</v>
      </c>
      <c r="AN137" s="592">
        <f t="shared" si="42"/>
        <v>0</v>
      </c>
      <c r="AO137" s="301">
        <f t="shared" si="47"/>
        <v>0</v>
      </c>
      <c r="AP137" s="601">
        <f t="shared" si="49"/>
        <v>0</v>
      </c>
      <c r="AQ137" s="609">
        <f t="shared" si="43"/>
        <v>0</v>
      </c>
      <c r="AR137" s="605"/>
      <c r="AS137" s="104"/>
      <c r="AT137" s="27"/>
      <c r="AU137" s="618"/>
    </row>
    <row r="138" spans="1:54" hidden="1">
      <c r="A138" s="312"/>
      <c r="B138" s="313"/>
      <c r="C138" s="22" t="str">
        <f>IF('1C TSsalarié10'!J$11&lt;&gt;"",'1C TSsalarié10'!$B$8,"")</f>
        <v/>
      </c>
      <c r="D138" s="714" t="str">
        <f>IF(E138="","",DATEDIF('1C TSsalarié10'!$B$10,E138,"y"))</f>
        <v/>
      </c>
      <c r="E138" s="95" t="str">
        <f>IF(AND('1C TSsalarié10'!J$11&lt;&gt;"",C138='1C TSsalarié10'!$B$8),'1C TSsalarié10'!$J$16,"")</f>
        <v/>
      </c>
      <c r="F138" s="320"/>
      <c r="G138" s="321"/>
      <c r="H138" s="901"/>
      <c r="I138" s="902"/>
      <c r="J138" s="903"/>
      <c r="K138" s="685">
        <f t="shared" si="44"/>
        <v>0</v>
      </c>
      <c r="L138" s="306">
        <f>IF(AND($K$2="Pôle",C138='1C TSsalarié10'!$B$8),'1C TSsalarié10'!J$17+'1C TSsalarié10'!J$18+'1C TSsalarié10'!J$19+'1C TSsalarié10'!J$20+'1C TSsalarié10'!J$24,'1C TSsalarié10'!J$17+'1C TSsalarié10'!J$18+'1C TSsalarié10'!J$19+'1C TSsalarié10'!J$20+'1C TSsalarié10'!J$21+'1C TSsalarié10'!J$22+'1C TSsalarié10'!J$23+'1C TSsalarié10'!J$24)</f>
        <v>0</v>
      </c>
      <c r="M138" s="306">
        <f>IF(AND($K$2="Pôle",C138='1C TSsalarié10'!$B$8),'1C TSsalarié10'!J$21+'1C TSsalarié10'!J$22+'1C TSsalarié10'!J$23,0)</f>
        <v>0</v>
      </c>
      <c r="N138" s="307">
        <f t="shared" si="48"/>
        <v>0</v>
      </c>
      <c r="O138" s="297">
        <f>IF($C138='1C TSsalarié10'!$B$8,'1C TSsalarié10'!J$31)</f>
        <v>0</v>
      </c>
      <c r="P138" s="73">
        <f>IF($C138='1C TSsalarié10'!$B$8,'1C TSsalarié10'!$J$32)</f>
        <v>0</v>
      </c>
      <c r="Q138" s="73">
        <f>IF($C138='1C TSsalarié10'!$B$8,'1C TSsalarié10'!$J$33)</f>
        <v>0</v>
      </c>
      <c r="R138" s="73">
        <f>IF($C138='1C TSsalarié10'!$B$8,'1C TSsalarié10'!$J$34)</f>
        <v>0</v>
      </c>
      <c r="S138" s="73">
        <f>IF($C138='1C TSsalarié10'!$B$8,'1C TSsalarié10'!$J$35)</f>
        <v>0</v>
      </c>
      <c r="T138" s="73">
        <f>IF($C138='1C TSsalarié10'!$B$8,'1C TSsalarié10'!$J$36)</f>
        <v>0</v>
      </c>
      <c r="U138" s="73">
        <f>IF($C138='1C TSsalarié10'!$B$8,'1C TSsalarié10'!$J$37)</f>
        <v>0</v>
      </c>
      <c r="V138" s="73">
        <f>IF($C138='1C TSsalarié10'!$B$8,'1C TSsalarié10'!$J$38)</f>
        <v>0</v>
      </c>
      <c r="W138" s="73">
        <f>IF($C138='1C TSsalarié10'!$B$8,'1C TSsalarié10'!$J$39)</f>
        <v>0</v>
      </c>
      <c r="X138" s="73">
        <f>IF($C138='1C TSsalarié10'!$B$8,'1C TSsalarié10'!$J$40)</f>
        <v>0</v>
      </c>
      <c r="Y138" s="73">
        <f>IF($C138='1C TSsalarié10'!$B$8,'1C TSsalarié10'!$J$41)</f>
        <v>0</v>
      </c>
      <c r="Z138" s="73">
        <f>IF($C138='1C TSsalarié10'!$B$8,'1C TSsalarié10'!$J$42)</f>
        <v>0</v>
      </c>
      <c r="AA138" s="73">
        <f>IF($C138='1C TSsalarié10'!$B$8,'1C TSsalarié10'!$J$43)</f>
        <v>0</v>
      </c>
      <c r="AB138" s="73">
        <f>IF($C138='1C TSsalarié10'!$B$8,'1C TSsalarié10'!$J$44)</f>
        <v>0</v>
      </c>
      <c r="AC138" s="73">
        <f>IF($C138='1C TSsalarié10'!$B$8,'1C TSsalarié10'!$J$45)</f>
        <v>0</v>
      </c>
      <c r="AD138" s="73">
        <f>IF($C138='1C TSsalarié10'!$B$8,'1C TSsalarié10'!$J$46)</f>
        <v>0</v>
      </c>
      <c r="AE138" s="73">
        <f>IF($C138='1C TSsalarié10'!$B$8,'1C TSsalarié10'!$J$47)</f>
        <v>0</v>
      </c>
      <c r="AF138" s="73">
        <f>IF($C138='1C TSsalarié10'!$B$8,'1C TSsalarié10'!$J$48)</f>
        <v>0</v>
      </c>
      <c r="AG138" s="73">
        <f>IF($C138='1C TSsalarié10'!$B$8,'1C TSsalarié10'!$J$49)</f>
        <v>0</v>
      </c>
      <c r="AH138" s="73">
        <f>IF($C138='1C TSsalarié10'!$B$8,'1C TSsalarié10'!$J$50)</f>
        <v>0</v>
      </c>
      <c r="AI138" s="73">
        <f>IF($C138='1C TSsalarié10'!$B$8,'1C TSsalarié10'!$J$51)</f>
        <v>0</v>
      </c>
      <c r="AJ138" s="73">
        <f>IF($C138='1C TSsalarié10'!$B$8,'1C TSsalarié10'!$J$52)</f>
        <v>0</v>
      </c>
      <c r="AK138" s="73">
        <f>'1C TSsalarié10'!J$53</f>
        <v>0</v>
      </c>
      <c r="AL138" s="73">
        <f t="shared" si="40"/>
        <v>0</v>
      </c>
      <c r="AM138" s="303">
        <f t="shared" si="41"/>
        <v>0</v>
      </c>
      <c r="AN138" s="592">
        <f t="shared" si="42"/>
        <v>0</v>
      </c>
      <c r="AO138" s="301">
        <f t="shared" si="47"/>
        <v>0</v>
      </c>
      <c r="AP138" s="601">
        <f t="shared" si="49"/>
        <v>0</v>
      </c>
      <c r="AQ138" s="609">
        <f t="shared" si="43"/>
        <v>0</v>
      </c>
      <c r="AR138" s="605"/>
      <c r="AS138" s="104"/>
      <c r="AT138" s="27"/>
      <c r="AU138" s="618"/>
    </row>
    <row r="139" spans="1:54" hidden="1">
      <c r="A139" s="312"/>
      <c r="B139" s="313"/>
      <c r="C139" s="22" t="str">
        <f>IF('1C TSsalarié10'!K$11&lt;&gt;"",'1C TSsalarié10'!$B$8,"")</f>
        <v/>
      </c>
      <c r="D139" s="714" t="str">
        <f>IF(E139="","",DATEDIF('1C TSsalarié10'!$B$10,E139,"y"))</f>
        <v/>
      </c>
      <c r="E139" s="95" t="str">
        <f>IF(AND('1C TSsalarié10'!K$11&lt;&gt;"",C139='1C TSsalarié10'!$B$8),'1C TSsalarié10'!$K$16,"")</f>
        <v/>
      </c>
      <c r="F139" s="320"/>
      <c r="G139" s="321"/>
      <c r="H139" s="901"/>
      <c r="I139" s="902"/>
      <c r="J139" s="903"/>
      <c r="K139" s="685">
        <f t="shared" si="44"/>
        <v>0</v>
      </c>
      <c r="L139" s="306">
        <f>IF(AND($K$2="Pôle",C139='1C TSsalarié10'!$B$8),'1C TSsalarié10'!K$17+'1C TSsalarié10'!K$18+'1C TSsalarié10'!K$19+'1C TSsalarié10'!K$20+'1C TSsalarié10'!K$24,'1C TSsalarié10'!K$17+'1C TSsalarié10'!K$18+'1C TSsalarié10'!K$19+'1C TSsalarié10'!K$20+'1C TSsalarié10'!K$21+'1C TSsalarié10'!K$22+'1C TSsalarié10'!K$23+'1C TSsalarié10'!K$24)</f>
        <v>0</v>
      </c>
      <c r="M139" s="306">
        <f>IF(AND($K$2="Pôle",C139='1C TSsalarié10'!$B$8),'1C TSsalarié10'!K$21+'1C TSsalarié10'!K$22+'1C TSsalarié10'!K$23,0)</f>
        <v>0</v>
      </c>
      <c r="N139" s="307">
        <f t="shared" si="48"/>
        <v>0</v>
      </c>
      <c r="O139" s="297">
        <f>IF($C139='1C TSsalarié10'!$B$8,'1C TSsalarié10'!K$31)</f>
        <v>0</v>
      </c>
      <c r="P139" s="73">
        <f>IF($C139='1C TSsalarié10'!$B$8,'1C TSsalarié10'!$K$32)</f>
        <v>0</v>
      </c>
      <c r="Q139" s="73">
        <f>IF($C139='1C TSsalarié10'!$B$8,'1C TSsalarié10'!$K$33)</f>
        <v>0</v>
      </c>
      <c r="R139" s="73">
        <f>IF($C139='1C TSsalarié10'!$B$8,'1C TSsalarié10'!$K$34)</f>
        <v>0</v>
      </c>
      <c r="S139" s="73">
        <f>IF($C139='1C TSsalarié10'!$B$8,'1C TSsalarié10'!$K$35)</f>
        <v>0</v>
      </c>
      <c r="T139" s="73">
        <f>IF($C139='1C TSsalarié10'!$B$8,'1C TSsalarié10'!$K$36)</f>
        <v>0</v>
      </c>
      <c r="U139" s="73">
        <f>IF($C139='1C TSsalarié10'!$B$8,'1C TSsalarié10'!$K$37)</f>
        <v>0</v>
      </c>
      <c r="V139" s="73">
        <f>IF($C139='1C TSsalarié10'!$B$8,'1C TSsalarié10'!$K$38)</f>
        <v>0</v>
      </c>
      <c r="W139" s="73">
        <f>IF($C139='1C TSsalarié10'!$B$8,'1C TSsalarié10'!$K$39)</f>
        <v>0</v>
      </c>
      <c r="X139" s="73">
        <f>IF($C139='1C TSsalarié10'!$B$8,'1C TSsalarié10'!$K$40)</f>
        <v>0</v>
      </c>
      <c r="Y139" s="73">
        <f>IF($C139='1C TSsalarié10'!$B$8,'1C TSsalarié10'!$K$41)</f>
        <v>0</v>
      </c>
      <c r="Z139" s="73">
        <f>IF($C139='1C TSsalarié10'!$B$8,'1C TSsalarié10'!$K$42)</f>
        <v>0</v>
      </c>
      <c r="AA139" s="73">
        <f>IF($C139='1C TSsalarié10'!$B$8,'1C TSsalarié10'!$K$43)</f>
        <v>0</v>
      </c>
      <c r="AB139" s="73">
        <f>IF($C139='1C TSsalarié10'!$B$8,'1C TSsalarié10'!$K$44)</f>
        <v>0</v>
      </c>
      <c r="AC139" s="73">
        <f>IF($C139='1C TSsalarié10'!$B$8,'1C TSsalarié10'!$K$45)</f>
        <v>0</v>
      </c>
      <c r="AD139" s="73">
        <f>IF($C139='1C TSsalarié10'!$B$8,'1C TSsalarié10'!$K$46)</f>
        <v>0</v>
      </c>
      <c r="AE139" s="73">
        <f>IF($C139='1C TSsalarié10'!$B$8,'1C TSsalarié10'!$K$47)</f>
        <v>0</v>
      </c>
      <c r="AF139" s="73">
        <f>IF($C139='1C TSsalarié10'!$B$8,'1C TSsalarié10'!$K$48)</f>
        <v>0</v>
      </c>
      <c r="AG139" s="73">
        <f>IF($C139='1C TSsalarié10'!$B$8,'1C TSsalarié10'!$K$49)</f>
        <v>0</v>
      </c>
      <c r="AH139" s="73">
        <f>IF($C139='1C TSsalarié10'!$B$8,'1C TSsalarié10'!$K$50)</f>
        <v>0</v>
      </c>
      <c r="AI139" s="73">
        <f>IF($C139='1C TSsalarié10'!$B$8,'1C TSsalarié10'!$K$51)</f>
        <v>0</v>
      </c>
      <c r="AJ139" s="73">
        <f>IF($C139='1C TSsalarié10'!$B$8,'1C TSsalarié10'!$K$52)</f>
        <v>0</v>
      </c>
      <c r="AK139" s="73">
        <f>'1C TSsalarié10'!K$53</f>
        <v>0</v>
      </c>
      <c r="AL139" s="73">
        <f t="shared" si="40"/>
        <v>0</v>
      </c>
      <c r="AM139" s="303">
        <f t="shared" si="41"/>
        <v>0</v>
      </c>
      <c r="AN139" s="592">
        <f t="shared" si="42"/>
        <v>0</v>
      </c>
      <c r="AO139" s="301">
        <f t="shared" si="47"/>
        <v>0</v>
      </c>
      <c r="AP139" s="601">
        <f t="shared" si="49"/>
        <v>0</v>
      </c>
      <c r="AQ139" s="609">
        <f t="shared" si="43"/>
        <v>0</v>
      </c>
      <c r="AR139" s="605"/>
      <c r="AS139" s="104"/>
      <c r="AT139" s="27"/>
      <c r="AU139" s="618"/>
    </row>
    <row r="140" spans="1:54" hidden="1">
      <c r="A140" s="312"/>
      <c r="B140" s="313"/>
      <c r="C140" s="22" t="str">
        <f>IF('1C TSsalarié10'!L$11&lt;&gt;"",'1C TSsalarié10'!$B$8,"")</f>
        <v/>
      </c>
      <c r="D140" s="714" t="str">
        <f>IF(E140="","",DATEDIF('1C TSsalarié10'!$B$10,E140,"y"))</f>
        <v/>
      </c>
      <c r="E140" s="95" t="str">
        <f>IF(AND('1C TSsalarié10'!L$11&lt;&gt;"",C140='1C TSsalarié10'!$B$8),'1C TSsalarié10'!$L$16,"")</f>
        <v/>
      </c>
      <c r="F140" s="320"/>
      <c r="G140" s="321"/>
      <c r="H140" s="901"/>
      <c r="I140" s="902"/>
      <c r="J140" s="903"/>
      <c r="K140" s="685">
        <f t="shared" si="44"/>
        <v>0</v>
      </c>
      <c r="L140" s="306">
        <f>IF(AND($K$2="Pôle",C140='1C TSsalarié10'!$B$8),'1C TSsalarié10'!L$17+'1C TSsalarié10'!L$18+'1C TSsalarié10'!L$19+'1C TSsalarié10'!L$20+'1C TSsalarié10'!L$24,'1C TSsalarié10'!L$17+'1C TSsalarié10'!L$18+'1C TSsalarié10'!L$19+'1C TSsalarié10'!L$20+'1C TSsalarié10'!L$21+'1C TSsalarié10'!L$22+'1C TSsalarié10'!L$23+'1C TSsalarié10'!L$24)</f>
        <v>0</v>
      </c>
      <c r="M140" s="306">
        <f>IF(AND($K$2="Pôle",C140='1C TSsalarié10'!$B$8),'1C TSsalarié10'!L$21+'1C TSsalarié10'!L$22+'1C TSsalarié10'!L$23,0)</f>
        <v>0</v>
      </c>
      <c r="N140" s="307">
        <f t="shared" si="48"/>
        <v>0</v>
      </c>
      <c r="O140" s="297">
        <f>IF($C140='1C TSsalarié10'!$B$8,'1C TSsalarié10'!L$31)</f>
        <v>0</v>
      </c>
      <c r="P140" s="73">
        <f>IF($C140='1C TSsalarié10'!$B$8,'1C TSsalarié10'!$L$32)</f>
        <v>0</v>
      </c>
      <c r="Q140" s="73">
        <f>IF($C140='1C TSsalarié10'!$B$8,'1C TSsalarié10'!$L$33)</f>
        <v>0</v>
      </c>
      <c r="R140" s="73">
        <f>IF($C140='1C TSsalarié10'!$B$8,'1C TSsalarié10'!$L$34)</f>
        <v>0</v>
      </c>
      <c r="S140" s="73">
        <f>IF($C140='1C TSsalarié10'!$B$8,'1C TSsalarié10'!$L$35)</f>
        <v>0</v>
      </c>
      <c r="T140" s="73">
        <f>IF($C140='1C TSsalarié10'!$B$8,'1C TSsalarié10'!$L$36)</f>
        <v>0</v>
      </c>
      <c r="U140" s="73">
        <f>IF($C140='1C TSsalarié10'!$B$8,'1C TSsalarié10'!$L$37)</f>
        <v>0</v>
      </c>
      <c r="V140" s="73">
        <f>IF($C140='1C TSsalarié10'!$B$8,'1C TSsalarié10'!$L$38)</f>
        <v>0</v>
      </c>
      <c r="W140" s="73">
        <f>IF($C140='1C TSsalarié10'!$B$8,'1C TSsalarié10'!$L$39)</f>
        <v>0</v>
      </c>
      <c r="X140" s="73">
        <f>IF($C140='1C TSsalarié10'!$B$8,'1C TSsalarié10'!$L$40)</f>
        <v>0</v>
      </c>
      <c r="Y140" s="73">
        <f>IF($C140='1C TSsalarié10'!$B$8,'1C TSsalarié10'!$L$41)</f>
        <v>0</v>
      </c>
      <c r="Z140" s="73">
        <f>IF($C140='1C TSsalarié10'!$B$8,'1C TSsalarié10'!$L$42)</f>
        <v>0</v>
      </c>
      <c r="AA140" s="73">
        <f>IF($C140='1C TSsalarié10'!$B$8,'1C TSsalarié10'!$L$43)</f>
        <v>0</v>
      </c>
      <c r="AB140" s="73">
        <f>IF($C140='1C TSsalarié10'!$B$8,'1C TSsalarié10'!$L$44)</f>
        <v>0</v>
      </c>
      <c r="AC140" s="73">
        <f>IF($C140='1C TSsalarié10'!$B$8,'1C TSsalarié10'!$L$45)</f>
        <v>0</v>
      </c>
      <c r="AD140" s="73">
        <f>IF($C140='1C TSsalarié10'!$B$8,'1C TSsalarié10'!$L$46)</f>
        <v>0</v>
      </c>
      <c r="AE140" s="73">
        <f>IF($C140='1C TSsalarié10'!$B$8,'1C TSsalarié10'!$L$47)</f>
        <v>0</v>
      </c>
      <c r="AF140" s="73">
        <f>IF($C140='1C TSsalarié10'!$B$8,'1C TSsalarié10'!$L$48)</f>
        <v>0</v>
      </c>
      <c r="AG140" s="73">
        <f>IF($C140='1C TSsalarié10'!$B$8,'1C TSsalarié10'!$L$49)</f>
        <v>0</v>
      </c>
      <c r="AH140" s="73">
        <f>IF($C140='1C TSsalarié10'!$B$8,'1C TSsalarié10'!$L$50)</f>
        <v>0</v>
      </c>
      <c r="AI140" s="73">
        <f>IF($C140='1C TSsalarié10'!$B$8,'1C TSsalarié10'!$L$51)</f>
        <v>0</v>
      </c>
      <c r="AJ140" s="73">
        <f>IF($C140='1C TSsalarié10'!$B$8,'1C TSsalarié10'!$L$52)</f>
        <v>0</v>
      </c>
      <c r="AK140" s="73">
        <f>'1C TSsalarié10'!L$53</f>
        <v>0</v>
      </c>
      <c r="AL140" s="73">
        <f t="shared" si="40"/>
        <v>0</v>
      </c>
      <c r="AM140" s="303">
        <f t="shared" si="41"/>
        <v>0</v>
      </c>
      <c r="AN140" s="592">
        <f t="shared" si="42"/>
        <v>0</v>
      </c>
      <c r="AO140" s="301">
        <f t="shared" si="47"/>
        <v>0</v>
      </c>
      <c r="AP140" s="601">
        <f t="shared" si="49"/>
        <v>0</v>
      </c>
      <c r="AQ140" s="609">
        <f t="shared" si="43"/>
        <v>0</v>
      </c>
      <c r="AR140" s="605"/>
      <c r="AS140" s="104"/>
      <c r="AT140" s="27"/>
      <c r="AU140" s="618"/>
    </row>
    <row r="141" spans="1:54" hidden="1">
      <c r="A141" s="312"/>
      <c r="B141" s="313"/>
      <c r="C141" s="22" t="str">
        <f>IF('1C TSsalarié10'!M$11&lt;&gt;"",'1C TSsalarié10'!$B$8,"")</f>
        <v/>
      </c>
      <c r="D141" s="714" t="str">
        <f>IF(E141="","",DATEDIF('1C TSsalarié10'!$B$10,E141,"y"))</f>
        <v/>
      </c>
      <c r="E141" s="95" t="str">
        <f>IF(AND('1C TSsalarié10'!M$11&lt;&gt;"",C141='1C TSsalarié10'!$B$8),'1C TSsalarié10'!$M$16,"")</f>
        <v/>
      </c>
      <c r="F141" s="320"/>
      <c r="G141" s="321"/>
      <c r="H141" s="901"/>
      <c r="I141" s="902"/>
      <c r="J141" s="903"/>
      <c r="K141" s="685">
        <f t="shared" si="44"/>
        <v>0</v>
      </c>
      <c r="L141" s="306">
        <f>IF(AND($K$2="Pôle",C141='1C TSsalarié10'!$B$8),'1C TSsalarié10'!M$17+'1C TSsalarié10'!M$18+'1C TSsalarié10'!M$19+'1C TSsalarié10'!M$20+'1C TSsalarié10'!M$24,'1C TSsalarié10'!M$17+'1C TSsalarié10'!M$18+'1C TSsalarié10'!M$19+'1C TSsalarié10'!M$20+'1C TSsalarié10'!M$21+'1C TSsalarié10'!M$22+'1C TSsalarié10'!M$23+'1C TSsalarié10'!M$24)</f>
        <v>0</v>
      </c>
      <c r="M141" s="306">
        <f>IF(AND($K$2="Pôle",C141='1C TSsalarié10'!$B$8),'1C TSsalarié10'!M$21+'1C TSsalarié10'!M$22+'1C TSsalarié10'!M$23,0)</f>
        <v>0</v>
      </c>
      <c r="N141" s="307">
        <f t="shared" si="48"/>
        <v>0</v>
      </c>
      <c r="O141" s="297">
        <f>IF($C141='1C TSsalarié10'!$B$8,'1C TSsalarié10'!M$31)</f>
        <v>0</v>
      </c>
      <c r="P141" s="73">
        <f>IF($C141='1C TSsalarié10'!$B$8,'1C TSsalarié10'!$M$32)</f>
        <v>0</v>
      </c>
      <c r="Q141" s="73">
        <f>IF($C141='1C TSsalarié10'!$B$8,'1C TSsalarié10'!$M$33)</f>
        <v>0</v>
      </c>
      <c r="R141" s="73">
        <f>IF($C141='1C TSsalarié10'!$B$8,'1C TSsalarié10'!$M$34)</f>
        <v>0</v>
      </c>
      <c r="S141" s="73">
        <f>IF($C141='1C TSsalarié10'!$B$8,'1C TSsalarié10'!$M$35)</f>
        <v>0</v>
      </c>
      <c r="T141" s="73">
        <f>IF($C141='1C TSsalarié10'!$B$8,'1C TSsalarié10'!$M$36)</f>
        <v>0</v>
      </c>
      <c r="U141" s="73">
        <f>IF($C141='1C TSsalarié10'!$B$8,'1C TSsalarié10'!$M$37)</f>
        <v>0</v>
      </c>
      <c r="V141" s="73">
        <f>IF($C141='1C TSsalarié10'!$B$8,'1C TSsalarié10'!$M$38)</f>
        <v>0</v>
      </c>
      <c r="W141" s="73">
        <f>IF($C141='1C TSsalarié10'!$B$8,'1C TSsalarié10'!$M$39)</f>
        <v>0</v>
      </c>
      <c r="X141" s="73">
        <f>IF($C141='1C TSsalarié10'!$B$8,'1C TSsalarié10'!$M$40)</f>
        <v>0</v>
      </c>
      <c r="Y141" s="73">
        <f>IF($C141='1C TSsalarié10'!$B$8,'1C TSsalarié10'!$M$41)</f>
        <v>0</v>
      </c>
      <c r="Z141" s="73">
        <f>IF($C141='1C TSsalarié10'!$B$8,'1C TSsalarié10'!$M$42)</f>
        <v>0</v>
      </c>
      <c r="AA141" s="73">
        <f>IF($C141='1C TSsalarié10'!$B$8,'1C TSsalarié10'!$M$43)</f>
        <v>0</v>
      </c>
      <c r="AB141" s="73">
        <f>IF($C141='1C TSsalarié10'!$B$8,'1C TSsalarié10'!$M$44)</f>
        <v>0</v>
      </c>
      <c r="AC141" s="73">
        <f>IF($C141='1C TSsalarié10'!$B$8,'1C TSsalarié10'!$M$45)</f>
        <v>0</v>
      </c>
      <c r="AD141" s="73">
        <f>IF($C141='1C TSsalarié10'!$B$8,'1C TSsalarié10'!$M$46)</f>
        <v>0</v>
      </c>
      <c r="AE141" s="73">
        <f>IF($C141='1C TSsalarié10'!$B$8,'1C TSsalarié10'!$M$47)</f>
        <v>0</v>
      </c>
      <c r="AF141" s="73">
        <f>IF($C141='1C TSsalarié10'!$B$8,'1C TSsalarié10'!$M$48)</f>
        <v>0</v>
      </c>
      <c r="AG141" s="73">
        <f>IF($C141='1C TSsalarié10'!$B$8,'1C TSsalarié10'!$M$49)</f>
        <v>0</v>
      </c>
      <c r="AH141" s="73">
        <f>IF($C141='1C TSsalarié10'!$B$8,'1C TSsalarié10'!$M$50)</f>
        <v>0</v>
      </c>
      <c r="AI141" s="73">
        <f>IF($C141='1C TSsalarié10'!$B$8,'1C TSsalarié10'!$M$51)</f>
        <v>0</v>
      </c>
      <c r="AJ141" s="73">
        <f>IF($C141='1C TSsalarié10'!$B$8,'1C TSsalarié10'!$M$52)</f>
        <v>0</v>
      </c>
      <c r="AK141" s="73">
        <f>'1C TSsalarié10'!M$53</f>
        <v>0</v>
      </c>
      <c r="AL141" s="73">
        <f t="shared" si="40"/>
        <v>0</v>
      </c>
      <c r="AM141" s="303">
        <f t="shared" si="41"/>
        <v>0</v>
      </c>
      <c r="AN141" s="592">
        <f t="shared" si="42"/>
        <v>0</v>
      </c>
      <c r="AO141" s="301">
        <f t="shared" si="47"/>
        <v>0</v>
      </c>
      <c r="AP141" s="601">
        <f t="shared" si="49"/>
        <v>0</v>
      </c>
      <c r="AQ141" s="609">
        <f t="shared" si="43"/>
        <v>0</v>
      </c>
      <c r="AR141" s="605"/>
      <c r="AS141" s="104"/>
      <c r="AT141" s="27"/>
      <c r="AU141" s="618"/>
    </row>
    <row r="142" spans="1:54" s="676" customFormat="1" hidden="1">
      <c r="A142" s="662"/>
      <c r="B142" s="663"/>
      <c r="C142" s="212" t="str">
        <f>IF('1C TSsalarié10'!N$11&lt;&gt;"",'1C TSsalarié10'!$B$8,"")</f>
        <v/>
      </c>
      <c r="D142" s="718" t="str">
        <f>IF(E142="","",DATEDIF('1C TSsalarié10'!$B$10,E142,"y"))</f>
        <v/>
      </c>
      <c r="E142" s="213" t="str">
        <f>IF(AND('1C TSsalarié10'!N$11&lt;&gt;"",C142='1C TSsalarié10'!$B$8),'1C TSsalarié10'!$N$16,"")</f>
        <v/>
      </c>
      <c r="F142" s="664"/>
      <c r="G142" s="665"/>
      <c r="H142" s="904"/>
      <c r="I142" s="905"/>
      <c r="J142" s="906"/>
      <c r="K142" s="730">
        <f t="shared" si="44"/>
        <v>0</v>
      </c>
      <c r="L142" s="666">
        <f>IF(AND($K$2="Pôle",C142='1C TSsalarié10'!$B$8),'1C TSsalarié10'!N$17+'1C TSsalarié10'!N$18+'1C TSsalarié10'!N$19+'1C TSsalarié10'!N$20+'1C TSsalarié10'!N$24,'1C TSsalarié10'!N$17+'1C TSsalarié10'!N$18+'1C TSsalarié10'!N$19+'1C TSsalarié10'!N$20+'1C TSsalarié10'!N$21+'1C TSsalarié10'!N$22+'1C TSsalarié10'!N$23+'1C TSsalarié10'!N$24)</f>
        <v>0</v>
      </c>
      <c r="M142" s="666">
        <f>IF(AND($K$2="Pôle",C142='1C TSsalarié10'!$B$8),'1C TSsalarié10'!N$21+'1C TSsalarié10'!N$22+'1C TSsalarié10'!N$23,0)</f>
        <v>0</v>
      </c>
      <c r="N142" s="667">
        <f t="shared" si="48"/>
        <v>0</v>
      </c>
      <c r="O142" s="668">
        <f>IF($C142='1C TSsalarié10'!$B$8,'1C TSsalarié10'!N$31)</f>
        <v>0</v>
      </c>
      <c r="P142" s="669">
        <f>IF($C142='1C TSsalarié10'!$B$8,'1C TSsalarié10'!$N$32)</f>
        <v>0</v>
      </c>
      <c r="Q142" s="669">
        <f>IF($C142='1C TSsalarié10'!$B$8,'1C TSsalarié10'!$N$33)</f>
        <v>0</v>
      </c>
      <c r="R142" s="669">
        <f>IF($C142='1C TSsalarié10'!$B$8,'1C TSsalarié10'!$N$34)</f>
        <v>0</v>
      </c>
      <c r="S142" s="669">
        <f>IF($C142='1C TSsalarié10'!$B$8,'1C TSsalarié10'!$N$35)</f>
        <v>0</v>
      </c>
      <c r="T142" s="669">
        <f>IF($C142='1C TSsalarié10'!$B$8,'1C TSsalarié10'!$N$36)</f>
        <v>0</v>
      </c>
      <c r="U142" s="669">
        <f>IF($C142='1C TSsalarié10'!$B$8,'1C TSsalarié10'!$N$37)</f>
        <v>0</v>
      </c>
      <c r="V142" s="669">
        <f>IF($C142='1C TSsalarié10'!$B$8,'1C TSsalarié10'!$N$38)</f>
        <v>0</v>
      </c>
      <c r="W142" s="669">
        <f>IF($C142='1C TSsalarié10'!$B$8,'1C TSsalarié10'!$N$39)</f>
        <v>0</v>
      </c>
      <c r="X142" s="669">
        <f>IF($C142='1C TSsalarié10'!$B$8,'1C TSsalarié10'!$N$40)</f>
        <v>0</v>
      </c>
      <c r="Y142" s="669">
        <f>IF($C142='1C TSsalarié10'!$B$8,'1C TSsalarié10'!$N$41)</f>
        <v>0</v>
      </c>
      <c r="Z142" s="669">
        <f>IF($C142='1C TSsalarié10'!$B$8,'1C TSsalarié10'!$N$42)</f>
        <v>0</v>
      </c>
      <c r="AA142" s="669">
        <f>IF($C142='1C TSsalarié10'!$B$8,'1C TSsalarié10'!$N$43)</f>
        <v>0</v>
      </c>
      <c r="AB142" s="669">
        <f>IF($C142='1C TSsalarié10'!$B$8,'1C TSsalarié10'!$N$44)</f>
        <v>0</v>
      </c>
      <c r="AC142" s="669">
        <f>IF($C142='1C TSsalarié10'!$B$8,'1C TSsalarié10'!$N$45)</f>
        <v>0</v>
      </c>
      <c r="AD142" s="669">
        <f>IF($C142='1C TSsalarié10'!$B$8,'1C TSsalarié10'!$N$46)</f>
        <v>0</v>
      </c>
      <c r="AE142" s="669">
        <f>IF($C142='1C TSsalarié10'!$B$8,'1C TSsalarié10'!$N$47)</f>
        <v>0</v>
      </c>
      <c r="AF142" s="669">
        <f>IF($C142='1C TSsalarié10'!$B$8,'1C TSsalarié10'!$N$48)</f>
        <v>0</v>
      </c>
      <c r="AG142" s="669">
        <f>IF($C142='1C TSsalarié10'!$B$8,'1C TSsalarié10'!$N$49)</f>
        <v>0</v>
      </c>
      <c r="AH142" s="669">
        <f>IF($C142='1C TSsalarié10'!$B$8,'1C TSsalarié10'!$N$50)</f>
        <v>0</v>
      </c>
      <c r="AI142" s="669">
        <f>IF($C142='1C TSsalarié10'!$B$8,'1C TSsalarié10'!$N$51)</f>
        <v>0</v>
      </c>
      <c r="AJ142" s="669">
        <f>IF($C142='1C TSsalarié10'!$B$8,'1C TSsalarié10'!$N$52)</f>
        <v>0</v>
      </c>
      <c r="AK142" s="669">
        <f>'1C TSsalarié10'!N$53</f>
        <v>0</v>
      </c>
      <c r="AL142" s="669">
        <f t="shared" si="40"/>
        <v>0</v>
      </c>
      <c r="AM142" s="591">
        <f t="shared" si="41"/>
        <v>0</v>
      </c>
      <c r="AN142" s="694">
        <f t="shared" si="42"/>
        <v>0</v>
      </c>
      <c r="AO142" s="670">
        <f t="shared" si="47"/>
        <v>0</v>
      </c>
      <c r="AP142" s="691">
        <f t="shared" si="49"/>
        <v>0</v>
      </c>
      <c r="AQ142" s="671">
        <f t="shared" si="43"/>
        <v>0</v>
      </c>
      <c r="AR142" s="672"/>
      <c r="AS142" s="673"/>
      <c r="AT142" s="674"/>
      <c r="AU142" s="675"/>
      <c r="AX142" s="823"/>
      <c r="AY142" s="823"/>
      <c r="AZ142" s="823"/>
      <c r="BA142" s="823"/>
      <c r="BB142" s="823"/>
    </row>
    <row r="143" spans="1:54" ht="15" hidden="1">
      <c r="A143" s="316"/>
      <c r="B143" s="317"/>
      <c r="C143" s="651" t="str">
        <f>IF('1C TSsalarié11'!C$11&lt;&gt;"",'1C TSsalarié11'!$B$8,"")</f>
        <v/>
      </c>
      <c r="D143" s="719" t="str">
        <f>IF(E143="","",DATEDIF('1C TSsalarié11'!$B$10,E143,"y"))</f>
        <v/>
      </c>
      <c r="E143" s="208" t="str">
        <f>IF(AND('1C TSsalarié11'!C$11&lt;&gt;"",C144='1C TSsalarié11'!$B$8),'1C TSsalarié11'!$C$16,"")</f>
        <v/>
      </c>
      <c r="F143" s="324"/>
      <c r="G143" s="325"/>
      <c r="H143" s="907"/>
      <c r="I143" s="908"/>
      <c r="J143" s="909"/>
      <c r="K143" s="729">
        <f t="shared" si="44"/>
        <v>0</v>
      </c>
      <c r="L143" s="657">
        <f>IF(AND($K$2="Pôle",C143='1C TSsalarié11'!$B$8),'1C TSsalarié11'!C$17+'1C TSsalarié11'!C$18+'1C TSsalarié11'!C$19+'1C TSsalarié11'!C$20+'1C TSsalarié11'!C$24,'1C TSsalarié11'!C$17+'1C TSsalarié11'!C$18+'1C TSsalarié11'!C$19+'1C TSsalarié11'!C$20+'1C TSsalarié11'!C$21+'1C TSsalarié11'!C$22+'1C TSsalarié11'!C$23+'1C TSsalarié11'!C$24)</f>
        <v>0</v>
      </c>
      <c r="M143" s="658">
        <f>IF(AND($K$2="Pôle",C143='1C TSsalarié11'!$B$8),'1C TSsalarié11'!C$21+'1C TSsalarié11'!C$22+'1C TSsalarié11'!C$23,0)</f>
        <v>0</v>
      </c>
      <c r="N143" s="310">
        <f>L143+M143</f>
        <v>0</v>
      </c>
      <c r="O143" s="299">
        <f>IF($C143='1C TSsalarié11'!$B$8,'1C TSsalarié11'!C$31)</f>
        <v>0</v>
      </c>
      <c r="P143" s="74">
        <f>IF($C143='1C TSsalarié11'!$B$8,'1C TSsalarié11'!$C$32)</f>
        <v>0</v>
      </c>
      <c r="Q143" s="74">
        <f>IF($C143='1C TSsalarié11'!$B$8,'1C TSsalarié11'!$C$33)</f>
        <v>0</v>
      </c>
      <c r="R143" s="74">
        <f>IF($C143='1C TSsalarié11'!$B$8,'1C TSsalarié11'!$C$34)</f>
        <v>0</v>
      </c>
      <c r="S143" s="74">
        <f>IF($C143='1C TSsalarié11'!$B$8,'1C TSsalarié11'!$C$35)</f>
        <v>0</v>
      </c>
      <c r="T143" s="74">
        <f>IF($C143='1C TSsalarié11'!$B$8,'1C TSsalarié11'!$C$36)</f>
        <v>0</v>
      </c>
      <c r="U143" s="74">
        <f>IF($C143='1C TSsalarié11'!$B$8,'1C TSsalarié11'!$C$37)</f>
        <v>0</v>
      </c>
      <c r="V143" s="74">
        <f>IF($C143='1C TSsalarié11'!$B$8,'1C TSsalarié11'!$C$38)</f>
        <v>0</v>
      </c>
      <c r="W143" s="74">
        <f>IF($C143='1C TSsalarié11'!$B$8,'1C TSsalarié11'!$C$39)</f>
        <v>0</v>
      </c>
      <c r="X143" s="74">
        <f>IF($C143='1C TSsalarié11'!$B$8,'1C TSsalarié11'!$C$40)</f>
        <v>0</v>
      </c>
      <c r="Y143" s="74">
        <f>IF($C143='1C TSsalarié11'!$B$8,'1C TSsalarié11'!$C$41)</f>
        <v>0</v>
      </c>
      <c r="Z143" s="74">
        <f>IF($C143='1C TSsalarié11'!$B$8,'1C TSsalarié11'!$C$42)</f>
        <v>0</v>
      </c>
      <c r="AA143" s="74">
        <f>IF($C143='1C TSsalarié11'!$B$8,'1C TSsalarié11'!$C$43)</f>
        <v>0</v>
      </c>
      <c r="AB143" s="74">
        <f>IF($C143='1C TSsalarié11'!$B$8,'1C TSsalarié11'!$C$44)</f>
        <v>0</v>
      </c>
      <c r="AC143" s="74">
        <f>IF($C143='1C TSsalarié11'!$B$8,'1C TSsalarié11'!$C$45)</f>
        <v>0</v>
      </c>
      <c r="AD143" s="74">
        <f>IF($C143='1C TSsalarié11'!$B$8,'1C TSsalarié11'!$C$46)</f>
        <v>0</v>
      </c>
      <c r="AE143" s="74">
        <f>IF($C143='1C TSsalarié11'!$B$8,'1C TSsalarié11'!$C$47)</f>
        <v>0</v>
      </c>
      <c r="AF143" s="74">
        <f>IF($C143='1C TSsalarié11'!$B$8,'1C TSsalarié11'!$C$48)</f>
        <v>0</v>
      </c>
      <c r="AG143" s="74">
        <f>IF($C143='1C TSsalarié11'!$B$8,'1C TSsalarié11'!$C$49)</f>
        <v>0</v>
      </c>
      <c r="AH143" s="74">
        <f>IF($C143='1C TSsalarié11'!$B$8,'1C TSsalarié11'!$C$50)</f>
        <v>0</v>
      </c>
      <c r="AI143" s="74">
        <f>IF($C143='1C TSsalarié11'!$B$8,'1C TSsalarié11'!$C$51)</f>
        <v>0</v>
      </c>
      <c r="AJ143" s="74">
        <f>IF($C143='1C TSsalarié11'!$B$8,'1C TSsalarié11'!$C$52)</f>
        <v>0</v>
      </c>
      <c r="AK143" s="74">
        <f>'1C TSsalarié11'!C$53</f>
        <v>0</v>
      </c>
      <c r="AL143" s="74">
        <f t="shared" ref="AL143:AL154" si="50">N143+AK143</f>
        <v>0</v>
      </c>
      <c r="AM143" s="303">
        <f t="shared" si="41"/>
        <v>0</v>
      </c>
      <c r="AN143" s="693">
        <f t="shared" si="42"/>
        <v>0</v>
      </c>
      <c r="AO143" s="659">
        <f>AM143+AN143</f>
        <v>0</v>
      </c>
      <c r="AP143" s="601">
        <f>IF(L143=0,0,AM143-AR143)</f>
        <v>0</v>
      </c>
      <c r="AQ143" s="610">
        <f t="shared" ref="AQ143:AQ154" si="51">IF(M143=0,0,AN143-AS143)</f>
        <v>0</v>
      </c>
      <c r="AR143" s="606"/>
      <c r="AS143" s="210"/>
      <c r="AT143" s="211"/>
      <c r="AU143" s="617"/>
    </row>
    <row r="144" spans="1:54" hidden="1">
      <c r="A144" s="312"/>
      <c r="B144" s="313"/>
      <c r="C144" s="22" t="str">
        <f>IF('1C TSsalarié11'!D$11&lt;&gt;"",'1C TSsalarié11'!$B$8,"")</f>
        <v/>
      </c>
      <c r="D144" s="714" t="str">
        <f>IF(E144="","",DATEDIF('1C TSsalarié11'!$B$10,E144,"y"))</f>
        <v/>
      </c>
      <c r="E144" s="95" t="str">
        <f>IF(AND('1C TSsalarié11'!D$11&lt;&gt;"",C144='1C TSsalarié11'!$B$8),'1C TSsalarié11'!$D$16,"")</f>
        <v/>
      </c>
      <c r="F144" s="320"/>
      <c r="G144" s="321"/>
      <c r="H144" s="901"/>
      <c r="I144" s="902"/>
      <c r="J144" s="903"/>
      <c r="K144" s="685">
        <f t="shared" si="44"/>
        <v>0</v>
      </c>
      <c r="L144" s="306">
        <f>IF(AND($K$2="Pôle",C144='1C TSsalarié11'!$B$8),'1C TSsalarié11'!D$17+'1C TSsalarié11'!D$18+'1C TSsalarié11'!D$19+'1C TSsalarié11'!D$20+'1C TSsalarié11'!D$24,'1C TSsalarié11'!D$17+'1C TSsalarié11'!D$18+'1C TSsalarié11'!D$19+'1C TSsalarié11'!D$20+'1C TSsalarié11'!D$21+'1C TSsalarié11'!D$22+'1C TSsalarié11'!D$23+'1C TSsalarié11'!D$24)</f>
        <v>0</v>
      </c>
      <c r="M144" s="306">
        <f>IF(AND($K$2="Pôle",C144='1C TSsalarié11'!$B$8),'1C TSsalarié11'!D$21+'1C TSsalarié11'!D$22+'1C TSsalarié11'!D$23,0)</f>
        <v>0</v>
      </c>
      <c r="N144" s="307">
        <f>L144+M144</f>
        <v>0</v>
      </c>
      <c r="O144" s="297">
        <f>IF($C144='1C TSsalarié11'!$B$8,'1C TSsalarié11'!D$31)</f>
        <v>0</v>
      </c>
      <c r="P144" s="73">
        <f>IF($C144='1C TSsalarié11'!$B$8,'1C TSsalarié11'!$D$32)</f>
        <v>0</v>
      </c>
      <c r="Q144" s="73">
        <f>IF($C144='1C TSsalarié11'!$B$8,'1C TSsalarié11'!$D$33)</f>
        <v>0</v>
      </c>
      <c r="R144" s="73">
        <f>IF($C144='1C TSsalarié11'!$B$8,'1C TSsalarié11'!$D$34)</f>
        <v>0</v>
      </c>
      <c r="S144" s="73">
        <f>IF($C144='1C TSsalarié11'!$B$8,'1C TSsalarié11'!$D$35)</f>
        <v>0</v>
      </c>
      <c r="T144" s="73">
        <f>IF($C144='1C TSsalarié11'!$B$8,'1C TSsalarié11'!$D$36)</f>
        <v>0</v>
      </c>
      <c r="U144" s="73">
        <f>IF($C144='1C TSsalarié11'!$B$8,'1C TSsalarié11'!$D$37)</f>
        <v>0</v>
      </c>
      <c r="V144" s="73">
        <f>IF($C144='1C TSsalarié11'!$B$8,'1C TSsalarié11'!$D$38)</f>
        <v>0</v>
      </c>
      <c r="W144" s="73">
        <f>IF($C144='1C TSsalarié11'!$B$8,'1C TSsalarié11'!$D$39)</f>
        <v>0</v>
      </c>
      <c r="X144" s="73">
        <f>IF($C144='1C TSsalarié11'!$B$8,'1C TSsalarié11'!$D$40)</f>
        <v>0</v>
      </c>
      <c r="Y144" s="73">
        <f>IF($C144='1C TSsalarié11'!$B$8,'1C TSsalarié11'!$D$41)</f>
        <v>0</v>
      </c>
      <c r="Z144" s="73">
        <f>IF($C144='1C TSsalarié11'!$B$8,'1C TSsalarié11'!$D$42)</f>
        <v>0</v>
      </c>
      <c r="AA144" s="73">
        <f>IF($C144='1C TSsalarié11'!$B$8,'1C TSsalarié11'!$D$43)</f>
        <v>0</v>
      </c>
      <c r="AB144" s="73">
        <f>IF($C144='1C TSsalarié11'!$B$8,'1C TSsalarié11'!$D$44)</f>
        <v>0</v>
      </c>
      <c r="AC144" s="73">
        <f>IF($C144='1C TSsalarié11'!$B$8,'1C TSsalarié11'!$D$45)</f>
        <v>0</v>
      </c>
      <c r="AD144" s="73">
        <f>IF($C144='1C TSsalarié11'!$B$8,'1C TSsalarié11'!$D$46)</f>
        <v>0</v>
      </c>
      <c r="AE144" s="73">
        <f>IF($C144='1C TSsalarié11'!$B$8,'1C TSsalarié11'!$D$47)</f>
        <v>0</v>
      </c>
      <c r="AF144" s="73">
        <f>IF($C144='1C TSsalarié11'!$B$8,'1C TSsalarié11'!$D$48)</f>
        <v>0</v>
      </c>
      <c r="AG144" s="73">
        <f>IF($C144='1C TSsalarié11'!$B$8,'1C TSsalarié11'!$D$49)</f>
        <v>0</v>
      </c>
      <c r="AH144" s="73">
        <f>IF($C144='1C TSsalarié11'!$B$8,'1C TSsalarié11'!$D$50)</f>
        <v>0</v>
      </c>
      <c r="AI144" s="73">
        <f>IF($C144='1C TSsalarié11'!$B$8,'1C TSsalarié11'!$D$51)</f>
        <v>0</v>
      </c>
      <c r="AJ144" s="73">
        <f>IF($C144='1C TSsalarié11'!$B$8,'1C TSsalarié11'!$D$52)</f>
        <v>0</v>
      </c>
      <c r="AK144" s="73">
        <f>'1C TSsalarié11'!D$53</f>
        <v>0</v>
      </c>
      <c r="AL144" s="73">
        <f t="shared" si="50"/>
        <v>0</v>
      </c>
      <c r="AM144" s="303">
        <f t="shared" si="41"/>
        <v>0</v>
      </c>
      <c r="AN144" s="592">
        <f t="shared" si="42"/>
        <v>0</v>
      </c>
      <c r="AO144" s="301">
        <f t="shared" ref="AO144:AO154" si="52">AM144+AN144</f>
        <v>0</v>
      </c>
      <c r="AP144" s="601">
        <f t="shared" ref="AP144:AP154" si="53">IF(L144=0,0,AM144-AR144)</f>
        <v>0</v>
      </c>
      <c r="AQ144" s="609">
        <f t="shared" si="51"/>
        <v>0</v>
      </c>
      <c r="AR144" s="605"/>
      <c r="AS144" s="104"/>
      <c r="AT144" s="27"/>
      <c r="AU144" s="618"/>
    </row>
    <row r="145" spans="1:54" hidden="1">
      <c r="A145" s="312"/>
      <c r="B145" s="313"/>
      <c r="C145" s="22" t="str">
        <f>IF('1C TSsalarié11'!E$11&lt;&gt;"",'1C TSsalarié11'!$B$8,"")</f>
        <v/>
      </c>
      <c r="D145" s="714" t="str">
        <f>IF(E145="","",DATEDIF('1C TSsalarié11'!$B$10,E145,"y"))</f>
        <v/>
      </c>
      <c r="E145" s="95" t="str">
        <f>IF(AND('1C TSsalarié11'!E$11&lt;&gt;"",C145='1C TSsalarié11'!$B$8),'1C TSsalarié11'!$E$16,"")</f>
        <v/>
      </c>
      <c r="F145" s="320"/>
      <c r="G145" s="321"/>
      <c r="H145" s="901"/>
      <c r="I145" s="902"/>
      <c r="J145" s="903"/>
      <c r="K145" s="685">
        <f t="shared" si="44"/>
        <v>0</v>
      </c>
      <c r="L145" s="306">
        <f>IF(AND($K$2="Pôle",C145='1C TSsalarié11'!$B$8),'1C TSsalarié11'!E$17+'1C TSsalarié11'!E$18+'1C TSsalarié11'!E$19+'1C TSsalarié11'!E$20+'1C TSsalarié11'!E$24,'1C TSsalarié11'!E$17+'1C TSsalarié11'!E$18+'1C TSsalarié11'!E$19+'1C TSsalarié11'!E$20+'1C TSsalarié11'!E$21+'1C TSsalarié11'!E$22+'1C TSsalarié11'!E$23+'1C TSsalarié11'!E$24)</f>
        <v>0</v>
      </c>
      <c r="M145" s="306">
        <f>IF(AND($K$2="Pôle",C145='1C TSsalarié11'!$B$8),'1C TSsalarié11'!E$21+'1C TSsalarié11'!E$22+'1C TSsalarié11'!E$23,0)</f>
        <v>0</v>
      </c>
      <c r="N145" s="307">
        <f t="shared" ref="N145:N154" si="54">L145+M145</f>
        <v>0</v>
      </c>
      <c r="O145" s="297">
        <f>IF($C145='1C TSsalarié11'!$B$8,'1C TSsalarié11'!E$31)</f>
        <v>0</v>
      </c>
      <c r="P145" s="73">
        <f>IF($C145='1C TSsalarié11'!$B$8,'1C TSsalarié11'!$E$32)</f>
        <v>0</v>
      </c>
      <c r="Q145" s="73">
        <f>IF($C145='1C TSsalarié11'!$B$8,'1C TSsalarié11'!$E$33)</f>
        <v>0</v>
      </c>
      <c r="R145" s="73">
        <f>IF($C145='1C TSsalarié11'!$B$8,'1C TSsalarié11'!$E$34)</f>
        <v>0</v>
      </c>
      <c r="S145" s="73">
        <f>IF($C145='1C TSsalarié11'!$B$8,'1C TSsalarié11'!$E$35)</f>
        <v>0</v>
      </c>
      <c r="T145" s="73">
        <f>IF($C145='1C TSsalarié11'!$B$8,'1C TSsalarié11'!$E$36)</f>
        <v>0</v>
      </c>
      <c r="U145" s="73">
        <f>IF($C145='1C TSsalarié11'!$B$8,'1C TSsalarié11'!$E$37)</f>
        <v>0</v>
      </c>
      <c r="V145" s="73">
        <f>IF($C145='1C TSsalarié11'!$B$8,'1C TSsalarié11'!$E$38)</f>
        <v>0</v>
      </c>
      <c r="W145" s="73">
        <f>IF($C145='1C TSsalarié11'!$B$8,'1C TSsalarié11'!$E$39)</f>
        <v>0</v>
      </c>
      <c r="X145" s="73">
        <f>IF($C145='1C TSsalarié11'!$B$8,'1C TSsalarié11'!$E$40)</f>
        <v>0</v>
      </c>
      <c r="Y145" s="73">
        <f>IF($C145='1C TSsalarié11'!$B$8,'1C TSsalarié11'!$E$41)</f>
        <v>0</v>
      </c>
      <c r="Z145" s="73">
        <f>IF($C145='1C TSsalarié11'!$B$8,'1C TSsalarié11'!$E$42)</f>
        <v>0</v>
      </c>
      <c r="AA145" s="73">
        <f>IF($C145='1C TSsalarié11'!$B$8,'1C TSsalarié11'!$E$43)</f>
        <v>0</v>
      </c>
      <c r="AB145" s="73">
        <f>IF($C145='1C TSsalarié11'!$B$8,'1C TSsalarié11'!$E$44)</f>
        <v>0</v>
      </c>
      <c r="AC145" s="73">
        <f>IF($C145='1C TSsalarié11'!$B$8,'1C TSsalarié11'!$E$45)</f>
        <v>0</v>
      </c>
      <c r="AD145" s="73">
        <f>IF($C145='1C TSsalarié11'!$B$8,'1C TSsalarié11'!$E$46)</f>
        <v>0</v>
      </c>
      <c r="AE145" s="73">
        <f>IF($C145='1C TSsalarié11'!$B$8,'1C TSsalarié11'!$E$47)</f>
        <v>0</v>
      </c>
      <c r="AF145" s="73">
        <f>IF($C145='1C TSsalarié11'!$B$8,'1C TSsalarié11'!$E$48)</f>
        <v>0</v>
      </c>
      <c r="AG145" s="73">
        <f>IF($C145='1C TSsalarié11'!$B$8,'1C TSsalarié11'!$E$49)</f>
        <v>0</v>
      </c>
      <c r="AH145" s="73">
        <f>IF($C145='1C TSsalarié11'!$B$8,'1C TSsalarié11'!$E$50)</f>
        <v>0</v>
      </c>
      <c r="AI145" s="73">
        <f>IF($C145='1C TSsalarié11'!$B$8,'1C TSsalarié11'!$E$51)</f>
        <v>0</v>
      </c>
      <c r="AJ145" s="73">
        <f>IF($C145='1C TSsalarié11'!$B$8,'1C TSsalarié11'!$E$52)</f>
        <v>0</v>
      </c>
      <c r="AK145" s="73">
        <f>'1C TSsalarié11'!E$53</f>
        <v>0</v>
      </c>
      <c r="AL145" s="73">
        <f t="shared" si="50"/>
        <v>0</v>
      </c>
      <c r="AM145" s="303">
        <f t="shared" si="41"/>
        <v>0</v>
      </c>
      <c r="AN145" s="592">
        <f t="shared" si="42"/>
        <v>0</v>
      </c>
      <c r="AO145" s="301">
        <f t="shared" si="52"/>
        <v>0</v>
      </c>
      <c r="AP145" s="601">
        <f t="shared" si="53"/>
        <v>0</v>
      </c>
      <c r="AQ145" s="609">
        <f t="shared" si="51"/>
        <v>0</v>
      </c>
      <c r="AR145" s="605"/>
      <c r="AS145" s="104"/>
      <c r="AT145" s="27"/>
      <c r="AU145" s="618"/>
    </row>
    <row r="146" spans="1:54" hidden="1">
      <c r="A146" s="312"/>
      <c r="B146" s="313"/>
      <c r="C146" s="22" t="str">
        <f>IF('1C TSsalarié11'!F$11&lt;&gt;"",'1C TSsalarié11'!$B$8,"")</f>
        <v/>
      </c>
      <c r="D146" s="714" t="str">
        <f>IF(E146="","",DATEDIF('1C TSsalarié11'!$B$10,E146,"y"))</f>
        <v/>
      </c>
      <c r="E146" s="95" t="str">
        <f>IF(AND('1C TSsalarié11'!F$11&lt;&gt;"",C146='1C TSsalarié11'!$B$8),'1C TSsalarié11'!$F$16,"")</f>
        <v/>
      </c>
      <c r="F146" s="320"/>
      <c r="G146" s="321"/>
      <c r="H146" s="901"/>
      <c r="I146" s="902"/>
      <c r="J146" s="903"/>
      <c r="K146" s="685">
        <f t="shared" si="44"/>
        <v>0</v>
      </c>
      <c r="L146" s="306">
        <f>IF(AND($K$2="Pôle",C146='1C TSsalarié11'!$B$8),'1C TSsalarié11'!F$17+'1C TSsalarié11'!F$18+'1C TSsalarié11'!F$19+'1C TSsalarié11'!F$20+'1C TSsalarié11'!F$24,'1C TSsalarié11'!F$17+'1C TSsalarié11'!F$18+'1C TSsalarié11'!F$19+'1C TSsalarié11'!F$20+'1C TSsalarié11'!F$21+'1C TSsalarié11'!F$22+'1C TSsalarié11'!F$23+'1C TSsalarié11'!F$24)</f>
        <v>0</v>
      </c>
      <c r="M146" s="306">
        <f>IF(AND($K$2="Pôle",C146='1C TSsalarié11'!$B$8),'1C TSsalarié11'!F$21+'1C TSsalarié11'!F$22+'1C TSsalarié11'!F$23,0)</f>
        <v>0</v>
      </c>
      <c r="N146" s="307">
        <f t="shared" si="54"/>
        <v>0</v>
      </c>
      <c r="O146" s="297">
        <f>IF($C146='1C TSsalarié11'!$B$8,'1C TSsalarié11'!F$31)</f>
        <v>0</v>
      </c>
      <c r="P146" s="73">
        <f>IF($C146='1C TSsalarié11'!$B$8,'1C TSsalarié11'!$F$32)</f>
        <v>0</v>
      </c>
      <c r="Q146" s="73">
        <f>IF($C146='1C TSsalarié11'!$B$8,'1C TSsalarié11'!$F$33)</f>
        <v>0</v>
      </c>
      <c r="R146" s="73">
        <f>IF($C146='1C TSsalarié11'!$B$8,'1C TSsalarié11'!$F$34)</f>
        <v>0</v>
      </c>
      <c r="S146" s="73">
        <f>IF($C146='1C TSsalarié11'!$B$8,'1C TSsalarié11'!$F$35)</f>
        <v>0</v>
      </c>
      <c r="T146" s="73">
        <f>IF($C146='1C TSsalarié11'!$B$8,'1C TSsalarié11'!$F$36)</f>
        <v>0</v>
      </c>
      <c r="U146" s="73">
        <f>IF($C146='1C TSsalarié11'!$B$8,'1C TSsalarié11'!$F$37)</f>
        <v>0</v>
      </c>
      <c r="V146" s="73">
        <f>IF($C146='1C TSsalarié11'!$B$8,'1C TSsalarié11'!$F$38)</f>
        <v>0</v>
      </c>
      <c r="W146" s="73">
        <f>IF($C146='1C TSsalarié11'!$B$8,'1C TSsalarié11'!$F$39)</f>
        <v>0</v>
      </c>
      <c r="X146" s="73">
        <f>IF($C146='1C TSsalarié11'!$B$8,'1C TSsalarié11'!$F$40)</f>
        <v>0</v>
      </c>
      <c r="Y146" s="73">
        <f>IF($C146='1C TSsalarié11'!$B$8,'1C TSsalarié11'!$F$41)</f>
        <v>0</v>
      </c>
      <c r="Z146" s="73">
        <f>IF($C146='1C TSsalarié11'!$B$8,'1C TSsalarié11'!$F$42)</f>
        <v>0</v>
      </c>
      <c r="AA146" s="73">
        <f>IF($C146='1C TSsalarié11'!$B$8,'1C TSsalarié11'!$F$43)</f>
        <v>0</v>
      </c>
      <c r="AB146" s="73">
        <f>IF($C146='1C TSsalarié11'!$B$8,'1C TSsalarié11'!$F$44)</f>
        <v>0</v>
      </c>
      <c r="AC146" s="73">
        <f>IF($C146='1C TSsalarié11'!$B$8,'1C TSsalarié11'!$F$45)</f>
        <v>0</v>
      </c>
      <c r="AD146" s="73">
        <f>IF($C146='1C TSsalarié11'!$B$8,'1C TSsalarié11'!$F$46)</f>
        <v>0</v>
      </c>
      <c r="AE146" s="73">
        <f>IF($C146='1C TSsalarié11'!$B$8,'1C TSsalarié11'!$F$47)</f>
        <v>0</v>
      </c>
      <c r="AF146" s="73">
        <f>IF($C146='1C TSsalarié11'!$B$8,'1C TSsalarié11'!$F$48)</f>
        <v>0</v>
      </c>
      <c r="AG146" s="73">
        <f>IF($C146='1C TSsalarié11'!$B$8,'1C TSsalarié11'!$F$49)</f>
        <v>0</v>
      </c>
      <c r="AH146" s="73">
        <f>IF($C146='1C TSsalarié11'!$B$8,'1C TSsalarié11'!$F$50)</f>
        <v>0</v>
      </c>
      <c r="AI146" s="73">
        <f>IF($C146='1C TSsalarié11'!$B$8,'1C TSsalarié11'!$F$51)</f>
        <v>0</v>
      </c>
      <c r="AJ146" s="73">
        <f>IF($C146='1C TSsalarié11'!$B$8,'1C TSsalarié11'!$F$52)</f>
        <v>0</v>
      </c>
      <c r="AK146" s="73">
        <f>'1C TSsalarié11'!F$53</f>
        <v>0</v>
      </c>
      <c r="AL146" s="73">
        <f t="shared" si="50"/>
        <v>0</v>
      </c>
      <c r="AM146" s="303">
        <f t="shared" si="41"/>
        <v>0</v>
      </c>
      <c r="AN146" s="592">
        <f t="shared" si="42"/>
        <v>0</v>
      </c>
      <c r="AO146" s="301">
        <f t="shared" si="52"/>
        <v>0</v>
      </c>
      <c r="AP146" s="601">
        <f t="shared" si="53"/>
        <v>0</v>
      </c>
      <c r="AQ146" s="609">
        <f t="shared" si="51"/>
        <v>0</v>
      </c>
      <c r="AR146" s="605"/>
      <c r="AS146" s="104"/>
      <c r="AT146" s="27"/>
      <c r="AU146" s="618"/>
    </row>
    <row r="147" spans="1:54" hidden="1">
      <c r="A147" s="312"/>
      <c r="B147" s="313"/>
      <c r="C147" s="22" t="str">
        <f>IF('1C TSsalarié11'!G$11&lt;&gt;"",'1C TSsalarié11'!$B$8,"")</f>
        <v/>
      </c>
      <c r="D147" s="714" t="str">
        <f>IF(E147="","",DATEDIF('1C TSsalarié11'!$B$10,E147,"y"))</f>
        <v/>
      </c>
      <c r="E147" s="95" t="str">
        <f>IF(AND('1C TSsalarié11'!G$11&lt;&gt;"",C147='1C TSsalarié11'!$B$8),'1C TSsalarié11'!$G$16,"")</f>
        <v/>
      </c>
      <c r="F147" s="320"/>
      <c r="G147" s="321"/>
      <c r="H147" s="901"/>
      <c r="I147" s="902"/>
      <c r="J147" s="903"/>
      <c r="K147" s="685">
        <f t="shared" si="44"/>
        <v>0</v>
      </c>
      <c r="L147" s="306">
        <f>IF(AND($K$2="Pôle",C147='1C TSsalarié11'!$B$8),'1C TSsalarié11'!G$17+'1C TSsalarié11'!G$18+'1C TSsalarié11'!G$19+'1C TSsalarié11'!G$20+'1C TSsalarié11'!G$24,'1C TSsalarié11'!G$17+'1C TSsalarié11'!G$18+'1C TSsalarié11'!G$19+'1C TSsalarié11'!G$20+'1C TSsalarié11'!G$21+'1C TSsalarié11'!G$22+'1C TSsalarié11'!G$23+'1C TSsalarié11'!G$24)</f>
        <v>0</v>
      </c>
      <c r="M147" s="306">
        <f>IF(AND($K$2="Pôle",C147='1C TSsalarié11'!$B$8),'1C TSsalarié11'!G$21+'1C TSsalarié11'!G$22+'1C TSsalarié11'!G$23,0)</f>
        <v>0</v>
      </c>
      <c r="N147" s="307">
        <f t="shared" si="54"/>
        <v>0</v>
      </c>
      <c r="O147" s="297">
        <f>IF($C147='1C TSsalarié11'!$B$8,'1C TSsalarié11'!G$31)</f>
        <v>0</v>
      </c>
      <c r="P147" s="73">
        <f>IF($C147='1C TSsalarié11'!$B$8,'1C TSsalarié11'!$G$32)</f>
        <v>0</v>
      </c>
      <c r="Q147" s="73">
        <f>IF($C147='1C TSsalarié11'!$B$8,'1C TSsalarié11'!$G$33)</f>
        <v>0</v>
      </c>
      <c r="R147" s="73">
        <f>IF($C147='1C TSsalarié11'!$B$8,'1C TSsalarié11'!$G$34)</f>
        <v>0</v>
      </c>
      <c r="S147" s="73">
        <f>IF($C147='1C TSsalarié11'!$B$8,'1C TSsalarié11'!$G$35)</f>
        <v>0</v>
      </c>
      <c r="T147" s="73">
        <f>IF($C147='1C TSsalarié11'!$B$8,'1C TSsalarié11'!$G$36)</f>
        <v>0</v>
      </c>
      <c r="U147" s="73">
        <f>IF($C147='1C TSsalarié11'!$B$8,'1C TSsalarié11'!$G$37)</f>
        <v>0</v>
      </c>
      <c r="V147" s="73">
        <f>IF($C147='1C TSsalarié11'!$B$8,'1C TSsalarié11'!$G$38)</f>
        <v>0</v>
      </c>
      <c r="W147" s="73">
        <f>IF($C147='1C TSsalarié11'!$B$8,'1C TSsalarié11'!$G$39)</f>
        <v>0</v>
      </c>
      <c r="X147" s="73">
        <f>IF($C147='1C TSsalarié11'!$B$8,'1C TSsalarié11'!$G$40)</f>
        <v>0</v>
      </c>
      <c r="Y147" s="73">
        <f>IF($C147='1C TSsalarié11'!$B$8,'1C TSsalarié11'!$G$41)</f>
        <v>0</v>
      </c>
      <c r="Z147" s="73">
        <f>IF($C147='1C TSsalarié11'!$B$8,'1C TSsalarié11'!$G$42)</f>
        <v>0</v>
      </c>
      <c r="AA147" s="73">
        <f>IF($C147='1C TSsalarié11'!$B$8,'1C TSsalarié11'!$G$43)</f>
        <v>0</v>
      </c>
      <c r="AB147" s="73">
        <f>IF($C147='1C TSsalarié11'!$B$8,'1C TSsalarié11'!$G$44)</f>
        <v>0</v>
      </c>
      <c r="AC147" s="73">
        <f>IF($C147='1C TSsalarié11'!$B$8,'1C TSsalarié11'!$G$45)</f>
        <v>0</v>
      </c>
      <c r="AD147" s="73">
        <f>IF($C147='1C TSsalarié11'!$B$8,'1C TSsalarié11'!$G$46)</f>
        <v>0</v>
      </c>
      <c r="AE147" s="73">
        <f>IF($C147='1C TSsalarié11'!$B$8,'1C TSsalarié11'!$G$47)</f>
        <v>0</v>
      </c>
      <c r="AF147" s="73">
        <f>IF($C147='1C TSsalarié11'!$B$8,'1C TSsalarié11'!$G$48)</f>
        <v>0</v>
      </c>
      <c r="AG147" s="73">
        <f>IF($C147='1C TSsalarié11'!$B$8,'1C TSsalarié11'!$G$49)</f>
        <v>0</v>
      </c>
      <c r="AH147" s="73">
        <f>IF($C147='1C TSsalarié11'!$B$8,'1C TSsalarié11'!$G$50)</f>
        <v>0</v>
      </c>
      <c r="AI147" s="73">
        <f>IF($C147='1C TSsalarié11'!$B$8,'1C TSsalarié11'!$G$51)</f>
        <v>0</v>
      </c>
      <c r="AJ147" s="73">
        <f>IF($C147='1C TSsalarié11'!$B$8,'1C TSsalarié11'!$G$52)</f>
        <v>0</v>
      </c>
      <c r="AK147" s="73">
        <f>'1C TSsalarié11'!G$53</f>
        <v>0</v>
      </c>
      <c r="AL147" s="73">
        <f t="shared" si="50"/>
        <v>0</v>
      </c>
      <c r="AM147" s="303">
        <f t="shared" si="41"/>
        <v>0</v>
      </c>
      <c r="AN147" s="592">
        <f t="shared" si="42"/>
        <v>0</v>
      </c>
      <c r="AO147" s="301">
        <f t="shared" si="52"/>
        <v>0</v>
      </c>
      <c r="AP147" s="601">
        <f t="shared" si="53"/>
        <v>0</v>
      </c>
      <c r="AQ147" s="609">
        <f t="shared" si="51"/>
        <v>0</v>
      </c>
      <c r="AR147" s="605"/>
      <c r="AS147" s="104"/>
      <c r="AT147" s="27"/>
      <c r="AU147" s="618"/>
    </row>
    <row r="148" spans="1:54" hidden="1">
      <c r="A148" s="312"/>
      <c r="B148" s="313"/>
      <c r="C148" s="22" t="str">
        <f>IF('1C TSsalarié11'!H$11&lt;&gt;"",'1C TSsalarié11'!$B$8,"")</f>
        <v/>
      </c>
      <c r="D148" s="714" t="str">
        <f>IF(E148="","",DATEDIF('1C TSsalarié11'!$B$10,E148,"y"))</f>
        <v/>
      </c>
      <c r="E148" s="95" t="str">
        <f>IF(AND('1C TSsalarié11'!H$11&lt;&gt;"",C148='1C TSsalarié11'!$B$8),'1C TSsalarié11'!$H$16,"")</f>
        <v/>
      </c>
      <c r="F148" s="320"/>
      <c r="G148" s="321"/>
      <c r="H148" s="901"/>
      <c r="I148" s="902"/>
      <c r="J148" s="903"/>
      <c r="K148" s="685">
        <f t="shared" si="44"/>
        <v>0</v>
      </c>
      <c r="L148" s="306">
        <f>IF(AND($K$2="Pôle",C148='1C TSsalarié11'!$B$8),'1C TSsalarié11'!H$17+'1C TSsalarié11'!H$18+'1C TSsalarié11'!H$19+'1C TSsalarié11'!H$20+'1C TSsalarié11'!H$24,'1C TSsalarié11'!H$17+'1C TSsalarié11'!H$18+'1C TSsalarié11'!H$19+'1C TSsalarié11'!H$20+'1C TSsalarié11'!H$21+'1C TSsalarié11'!H$22+'1C TSsalarié11'!H$23+'1C TSsalarié11'!H$24)</f>
        <v>0</v>
      </c>
      <c r="M148" s="306">
        <f>IF(AND($K$2="Pôle",C148='1C TSsalarié11'!$B$8),'1C TSsalarié11'!H$21+'1C TSsalarié11'!H$22+'1C TSsalarié11'!H$23,0)</f>
        <v>0</v>
      </c>
      <c r="N148" s="307">
        <f t="shared" si="54"/>
        <v>0</v>
      </c>
      <c r="O148" s="297">
        <f>IF($C148='1C TSsalarié11'!$B$8,'1C TSsalarié11'!H$31)</f>
        <v>0</v>
      </c>
      <c r="P148" s="73">
        <f>IF($C148='1C TSsalarié11'!$B$8,'1C TSsalarié11'!$H$32)</f>
        <v>0</v>
      </c>
      <c r="Q148" s="73">
        <f>IF($C148='1C TSsalarié11'!$B$8,'1C TSsalarié11'!$H$33)</f>
        <v>0</v>
      </c>
      <c r="R148" s="73">
        <f>IF($C148='1C TSsalarié11'!$B$8,'1C TSsalarié11'!$H$34)</f>
        <v>0</v>
      </c>
      <c r="S148" s="73">
        <f>IF($C148='1C TSsalarié11'!$B$8,'1C TSsalarié11'!$H$35)</f>
        <v>0</v>
      </c>
      <c r="T148" s="73">
        <f>IF($C148='1C TSsalarié11'!$B$8,'1C TSsalarié11'!$H$36)</f>
        <v>0</v>
      </c>
      <c r="U148" s="73">
        <f>IF($C148='1C TSsalarié11'!$B$8,'1C TSsalarié11'!$H$37)</f>
        <v>0</v>
      </c>
      <c r="V148" s="73">
        <f>IF($C148='1C TSsalarié11'!$B$8,'1C TSsalarié11'!$H$38)</f>
        <v>0</v>
      </c>
      <c r="W148" s="73">
        <f>IF($C148='1C TSsalarié11'!$B$8,'1C TSsalarié11'!$H$39)</f>
        <v>0</v>
      </c>
      <c r="X148" s="73">
        <f>IF($C148='1C TSsalarié11'!$B$8,'1C TSsalarié11'!$H$40)</f>
        <v>0</v>
      </c>
      <c r="Y148" s="73">
        <f>IF($C148='1C TSsalarié11'!$B$8,'1C TSsalarié11'!$H$41)</f>
        <v>0</v>
      </c>
      <c r="Z148" s="73">
        <f>IF($C148='1C TSsalarié11'!$B$8,'1C TSsalarié11'!$H$42)</f>
        <v>0</v>
      </c>
      <c r="AA148" s="73">
        <f>IF($C148='1C TSsalarié11'!$B$8,'1C TSsalarié11'!$H$43)</f>
        <v>0</v>
      </c>
      <c r="AB148" s="73">
        <f>IF($C148='1C TSsalarié11'!$B$8,'1C TSsalarié11'!$H$44)</f>
        <v>0</v>
      </c>
      <c r="AC148" s="73">
        <f>IF($C148='1C TSsalarié11'!$B$8,'1C TSsalarié11'!$H$45)</f>
        <v>0</v>
      </c>
      <c r="AD148" s="73">
        <f>IF($C148='1C TSsalarié11'!$B$8,'1C TSsalarié11'!$H$46)</f>
        <v>0</v>
      </c>
      <c r="AE148" s="73">
        <f>IF($C148='1C TSsalarié11'!$B$8,'1C TSsalarié11'!$H$47)</f>
        <v>0</v>
      </c>
      <c r="AF148" s="73">
        <f>IF($C148='1C TSsalarié11'!$B$8,'1C TSsalarié11'!$H$48)</f>
        <v>0</v>
      </c>
      <c r="AG148" s="73">
        <f>IF($C148='1C TSsalarié11'!$B$8,'1C TSsalarié11'!$H$49)</f>
        <v>0</v>
      </c>
      <c r="AH148" s="73">
        <f>IF($C148='1C TSsalarié11'!$B$8,'1C TSsalarié11'!$H$50)</f>
        <v>0</v>
      </c>
      <c r="AI148" s="73">
        <f>IF($C148='1C TSsalarié11'!$B$8,'1C TSsalarié11'!$H$51)</f>
        <v>0</v>
      </c>
      <c r="AJ148" s="73">
        <f>IF($C148='1C TSsalarié11'!$B$8,'1C TSsalarié11'!$H$52)</f>
        <v>0</v>
      </c>
      <c r="AK148" s="73">
        <f>'1C TSsalarié11'!H$53</f>
        <v>0</v>
      </c>
      <c r="AL148" s="73">
        <f t="shared" si="50"/>
        <v>0</v>
      </c>
      <c r="AM148" s="303">
        <f t="shared" si="41"/>
        <v>0</v>
      </c>
      <c r="AN148" s="592">
        <f t="shared" si="42"/>
        <v>0</v>
      </c>
      <c r="AO148" s="301">
        <f t="shared" si="52"/>
        <v>0</v>
      </c>
      <c r="AP148" s="601">
        <f t="shared" si="53"/>
        <v>0</v>
      </c>
      <c r="AQ148" s="609">
        <f t="shared" si="51"/>
        <v>0</v>
      </c>
      <c r="AR148" s="605"/>
      <c r="AS148" s="104"/>
      <c r="AT148" s="27"/>
      <c r="AU148" s="618"/>
    </row>
    <row r="149" spans="1:54" hidden="1">
      <c r="A149" s="312"/>
      <c r="B149" s="313"/>
      <c r="C149" s="22" t="str">
        <f>IF('1C TSsalarié11'!I$11&lt;&gt;"",'1C TSsalarié11'!$B$8,"")</f>
        <v/>
      </c>
      <c r="D149" s="714" t="str">
        <f>IF(E149="","",DATEDIF('1C TSsalarié11'!$B$10,E149,"y"))</f>
        <v/>
      </c>
      <c r="E149" s="95" t="str">
        <f>IF(AND('1C TSsalarié11'!I$11&lt;&gt;"",C149='1C TSsalarié11'!$B$8),'1C TSsalarié11'!$I$16,"")</f>
        <v/>
      </c>
      <c r="F149" s="320"/>
      <c r="G149" s="321"/>
      <c r="H149" s="901"/>
      <c r="I149" s="902"/>
      <c r="J149" s="903"/>
      <c r="K149" s="685">
        <f t="shared" si="44"/>
        <v>0</v>
      </c>
      <c r="L149" s="306">
        <f>IF(AND($K$2="Pôle",C149='1C TSsalarié11'!$B$8),'1C TSsalarié11'!I$17+'1C TSsalarié11'!I$18+'1C TSsalarié11'!I$19+'1C TSsalarié11'!I$20+'1C TSsalarié11'!I$24,'1C TSsalarié11'!I$17+'1C TSsalarié11'!I$18+'1C TSsalarié11'!I$19+'1C TSsalarié11'!I$20+'1C TSsalarié11'!I$21+'1C TSsalarié11'!I$22+'1C TSsalarié11'!I$23+'1C TSsalarié11'!I$24)</f>
        <v>0</v>
      </c>
      <c r="M149" s="306">
        <f>IF(AND($K$2="Pôle",C149='1C TSsalarié11'!$B$8),'1C TSsalarié11'!I$21+'1C TSsalarié11'!I$22+'1C TSsalarié11'!I$23,0)</f>
        <v>0</v>
      </c>
      <c r="N149" s="307">
        <f t="shared" si="54"/>
        <v>0</v>
      </c>
      <c r="O149" s="297">
        <f>IF($C149='1C TSsalarié11'!$B$8,'1C TSsalarié11'!I$31)</f>
        <v>0</v>
      </c>
      <c r="P149" s="73">
        <f>IF($C149='1C TSsalarié11'!$B$8,'1C TSsalarié11'!$I$32)</f>
        <v>0</v>
      </c>
      <c r="Q149" s="73">
        <f>IF($C149='1C TSsalarié11'!$B$8,'1C TSsalarié11'!$I$33)</f>
        <v>0</v>
      </c>
      <c r="R149" s="73">
        <f>IF($C149='1C TSsalarié11'!$B$8,'1C TSsalarié11'!$I$34)</f>
        <v>0</v>
      </c>
      <c r="S149" s="73">
        <f>IF($C149='1C TSsalarié11'!$B$8,'1C TSsalarié11'!$I$35)</f>
        <v>0</v>
      </c>
      <c r="T149" s="73">
        <f>IF($C149='1C TSsalarié11'!$B$8,'1C TSsalarié11'!$I$36)</f>
        <v>0</v>
      </c>
      <c r="U149" s="73">
        <f>IF($C149='1C TSsalarié11'!$B$8,'1C TSsalarié11'!$I$37)</f>
        <v>0</v>
      </c>
      <c r="V149" s="73">
        <f>IF($C149='1C TSsalarié11'!$B$8,'1C TSsalarié11'!$I$38)</f>
        <v>0</v>
      </c>
      <c r="W149" s="73">
        <f>IF($C149='1C TSsalarié11'!$B$8,'1C TSsalarié11'!$I$39)</f>
        <v>0</v>
      </c>
      <c r="X149" s="73">
        <f>IF($C149='1C TSsalarié11'!$B$8,'1C TSsalarié11'!$I$40)</f>
        <v>0</v>
      </c>
      <c r="Y149" s="73">
        <f>IF($C149='1C TSsalarié11'!$B$8,'1C TSsalarié11'!$I$41)</f>
        <v>0</v>
      </c>
      <c r="Z149" s="73">
        <f>IF($C149='1C TSsalarié11'!$B$8,'1C TSsalarié11'!$I$42)</f>
        <v>0</v>
      </c>
      <c r="AA149" s="73">
        <f>IF($C149='1C TSsalarié11'!$B$8,'1C TSsalarié11'!$I$43)</f>
        <v>0</v>
      </c>
      <c r="AB149" s="73">
        <f>IF($C149='1C TSsalarié11'!$B$8,'1C TSsalarié11'!$I$44)</f>
        <v>0</v>
      </c>
      <c r="AC149" s="73">
        <f>IF($C149='1C TSsalarié11'!$B$8,'1C TSsalarié11'!$I$45)</f>
        <v>0</v>
      </c>
      <c r="AD149" s="73">
        <f>IF($C149='1C TSsalarié11'!$B$8,'1C TSsalarié11'!$I$46)</f>
        <v>0</v>
      </c>
      <c r="AE149" s="73">
        <f>IF($C149='1C TSsalarié11'!$B$8,'1C TSsalarié11'!$I$47)</f>
        <v>0</v>
      </c>
      <c r="AF149" s="73">
        <f>IF($C149='1C TSsalarié11'!$B$8,'1C TSsalarié11'!$I$48)</f>
        <v>0</v>
      </c>
      <c r="AG149" s="73">
        <f>IF($C149='1C TSsalarié11'!$B$8,'1C TSsalarié11'!$I$49)</f>
        <v>0</v>
      </c>
      <c r="AH149" s="73">
        <f>IF($C149='1C TSsalarié11'!$B$8,'1C TSsalarié11'!$I$50)</f>
        <v>0</v>
      </c>
      <c r="AI149" s="73">
        <f>IF($C149='1C TSsalarié11'!$B$8,'1C TSsalarié11'!$I$51)</f>
        <v>0</v>
      </c>
      <c r="AJ149" s="73">
        <f>IF($C149='1C TSsalarié11'!$B$8,'1C TSsalarié11'!$I$52)</f>
        <v>0</v>
      </c>
      <c r="AK149" s="73">
        <f>'1C TSsalarié11'!I$53</f>
        <v>0</v>
      </c>
      <c r="AL149" s="73">
        <f t="shared" si="50"/>
        <v>0</v>
      </c>
      <c r="AM149" s="303">
        <f t="shared" si="41"/>
        <v>0</v>
      </c>
      <c r="AN149" s="592">
        <f t="shared" si="42"/>
        <v>0</v>
      </c>
      <c r="AO149" s="301">
        <f t="shared" si="52"/>
        <v>0</v>
      </c>
      <c r="AP149" s="601">
        <f t="shared" si="53"/>
        <v>0</v>
      </c>
      <c r="AQ149" s="609">
        <f t="shared" si="51"/>
        <v>0</v>
      </c>
      <c r="AR149" s="605"/>
      <c r="AS149" s="104"/>
      <c r="AT149" s="27"/>
      <c r="AU149" s="618"/>
    </row>
    <row r="150" spans="1:54" hidden="1">
      <c r="A150" s="312"/>
      <c r="B150" s="313"/>
      <c r="C150" s="22" t="str">
        <f>IF('1C TSsalarié11'!J$11&lt;&gt;"",'1C TSsalarié11'!$B$8,"")</f>
        <v/>
      </c>
      <c r="D150" s="714" t="str">
        <f>IF(E150="","",DATEDIF('1C TSsalarié11'!$B$10,E150,"y"))</f>
        <v/>
      </c>
      <c r="E150" s="95" t="str">
        <f>IF(AND('1C TSsalarié11'!J$11&lt;&gt;"",C150='1C TSsalarié11'!$B$8),'1C TSsalarié11'!$J$16,"")</f>
        <v/>
      </c>
      <c r="F150" s="320"/>
      <c r="G150" s="321"/>
      <c r="H150" s="901"/>
      <c r="I150" s="902"/>
      <c r="J150" s="903"/>
      <c r="K150" s="685">
        <f t="shared" si="44"/>
        <v>0</v>
      </c>
      <c r="L150" s="306">
        <f>IF(AND($K$2="Pôle",C150='1C TSsalarié11'!$B$8),'1C TSsalarié11'!J$17+'1C TSsalarié11'!J$18+'1C TSsalarié11'!J$19+'1C TSsalarié11'!J$20+'1C TSsalarié11'!J$24,'1C TSsalarié11'!J$17+'1C TSsalarié11'!J$18+'1C TSsalarié11'!J$19+'1C TSsalarié11'!J$20+'1C TSsalarié11'!J$21+'1C TSsalarié11'!J$22+'1C TSsalarié11'!J$23+'1C TSsalarié11'!J$24)</f>
        <v>0</v>
      </c>
      <c r="M150" s="306">
        <f>IF(AND($K$2="Pôle",C150='1C TSsalarié11'!$B$8),'1C TSsalarié11'!J$21+'1C TSsalarié11'!J$22+'1C TSsalarié11'!J$23,0)</f>
        <v>0</v>
      </c>
      <c r="N150" s="307">
        <f t="shared" si="54"/>
        <v>0</v>
      </c>
      <c r="O150" s="297">
        <f>IF($C150='1C TSsalarié11'!$B$8,'1C TSsalarié11'!J$31)</f>
        <v>0</v>
      </c>
      <c r="P150" s="73">
        <f>IF($C150='1C TSsalarié11'!$B$8,'1C TSsalarié11'!$J$32)</f>
        <v>0</v>
      </c>
      <c r="Q150" s="73">
        <f>IF($C150='1C TSsalarié11'!$B$8,'1C TSsalarié11'!$J$33)</f>
        <v>0</v>
      </c>
      <c r="R150" s="73">
        <f>IF($C150='1C TSsalarié11'!$B$8,'1C TSsalarié11'!$J$34)</f>
        <v>0</v>
      </c>
      <c r="S150" s="73">
        <f>IF($C150='1C TSsalarié11'!$B$8,'1C TSsalarié11'!$J$35)</f>
        <v>0</v>
      </c>
      <c r="T150" s="73">
        <f>IF($C150='1C TSsalarié11'!$B$8,'1C TSsalarié11'!$J$36)</f>
        <v>0</v>
      </c>
      <c r="U150" s="73">
        <f>IF($C150='1C TSsalarié11'!$B$8,'1C TSsalarié11'!$J$37)</f>
        <v>0</v>
      </c>
      <c r="V150" s="73">
        <f>IF($C150='1C TSsalarié11'!$B$8,'1C TSsalarié11'!$J$38)</f>
        <v>0</v>
      </c>
      <c r="W150" s="73">
        <f>IF($C150='1C TSsalarié11'!$B$8,'1C TSsalarié11'!$J$39)</f>
        <v>0</v>
      </c>
      <c r="X150" s="73">
        <f>IF($C150='1C TSsalarié11'!$B$8,'1C TSsalarié11'!$J$40)</f>
        <v>0</v>
      </c>
      <c r="Y150" s="73">
        <f>IF($C150='1C TSsalarié11'!$B$8,'1C TSsalarié11'!$J$41)</f>
        <v>0</v>
      </c>
      <c r="Z150" s="73">
        <f>IF($C150='1C TSsalarié11'!$B$8,'1C TSsalarié11'!$J$42)</f>
        <v>0</v>
      </c>
      <c r="AA150" s="73">
        <f>IF($C150='1C TSsalarié11'!$B$8,'1C TSsalarié11'!$J$43)</f>
        <v>0</v>
      </c>
      <c r="AB150" s="73">
        <f>IF($C150='1C TSsalarié11'!$B$8,'1C TSsalarié11'!$J$44)</f>
        <v>0</v>
      </c>
      <c r="AC150" s="73">
        <f>IF($C150='1C TSsalarié11'!$B$8,'1C TSsalarié11'!$J$45)</f>
        <v>0</v>
      </c>
      <c r="AD150" s="73">
        <f>IF($C150='1C TSsalarié11'!$B$8,'1C TSsalarié11'!$J$46)</f>
        <v>0</v>
      </c>
      <c r="AE150" s="73">
        <f>IF($C150='1C TSsalarié11'!$B$8,'1C TSsalarié11'!$J$47)</f>
        <v>0</v>
      </c>
      <c r="AF150" s="73">
        <f>IF($C150='1C TSsalarié11'!$B$8,'1C TSsalarié11'!$J$48)</f>
        <v>0</v>
      </c>
      <c r="AG150" s="73">
        <f>IF($C150='1C TSsalarié11'!$B$8,'1C TSsalarié11'!$J$49)</f>
        <v>0</v>
      </c>
      <c r="AH150" s="73">
        <f>IF($C150='1C TSsalarié11'!$B$8,'1C TSsalarié11'!$J$50)</f>
        <v>0</v>
      </c>
      <c r="AI150" s="73">
        <f>IF($C150='1C TSsalarié11'!$B$8,'1C TSsalarié11'!$J$51)</f>
        <v>0</v>
      </c>
      <c r="AJ150" s="73">
        <f>IF($C150='1C TSsalarié11'!$B$8,'1C TSsalarié11'!$J$52)</f>
        <v>0</v>
      </c>
      <c r="AK150" s="73">
        <f>'1C TSsalarié11'!J$53</f>
        <v>0</v>
      </c>
      <c r="AL150" s="73">
        <f t="shared" si="50"/>
        <v>0</v>
      </c>
      <c r="AM150" s="303">
        <f t="shared" si="41"/>
        <v>0</v>
      </c>
      <c r="AN150" s="592">
        <f t="shared" si="42"/>
        <v>0</v>
      </c>
      <c r="AO150" s="301">
        <f t="shared" si="52"/>
        <v>0</v>
      </c>
      <c r="AP150" s="601">
        <f t="shared" si="53"/>
        <v>0</v>
      </c>
      <c r="AQ150" s="609">
        <f t="shared" si="51"/>
        <v>0</v>
      </c>
      <c r="AR150" s="605"/>
      <c r="AS150" s="104"/>
      <c r="AT150" s="27"/>
      <c r="AU150" s="618"/>
    </row>
    <row r="151" spans="1:54" hidden="1">
      <c r="A151" s="312"/>
      <c r="B151" s="313"/>
      <c r="C151" s="22" t="str">
        <f>IF('1C TSsalarié11'!K$11&lt;&gt;"",'1C TSsalarié11'!$B$8,"")</f>
        <v/>
      </c>
      <c r="D151" s="714" t="str">
        <f>IF(E151="","",DATEDIF('1C TSsalarié11'!$B$10,E151,"y"))</f>
        <v/>
      </c>
      <c r="E151" s="95" t="str">
        <f>IF(AND('1C TSsalarié11'!K$11&lt;&gt;"",C151='1C TSsalarié11'!$B$8),'1C TSsalarié11'!$K$16,"")</f>
        <v/>
      </c>
      <c r="F151" s="320"/>
      <c r="G151" s="321"/>
      <c r="H151" s="901"/>
      <c r="I151" s="902"/>
      <c r="J151" s="903"/>
      <c r="K151" s="685">
        <f t="shared" si="44"/>
        <v>0</v>
      </c>
      <c r="L151" s="306">
        <f>IF(AND($K$2="Pôle",C151='1C TSsalarié11'!$B$8),'1C TSsalarié11'!K$17+'1C TSsalarié11'!K$18+'1C TSsalarié11'!K$19+'1C TSsalarié11'!K$20+'1C TSsalarié11'!K$24,'1C TSsalarié11'!K$17+'1C TSsalarié11'!K$18+'1C TSsalarié11'!K$19+'1C TSsalarié11'!K$20+'1C TSsalarié11'!K$21+'1C TSsalarié11'!K$22+'1C TSsalarié11'!K$23+'1C TSsalarié11'!K$24)</f>
        <v>0</v>
      </c>
      <c r="M151" s="306">
        <f>IF(AND($K$2="Pôle",C151='1C TSsalarié11'!$B$8),'1C TSsalarié11'!K$21+'1C TSsalarié11'!K$22+'1C TSsalarié11'!K$23,0)</f>
        <v>0</v>
      </c>
      <c r="N151" s="307">
        <f t="shared" si="54"/>
        <v>0</v>
      </c>
      <c r="O151" s="297">
        <f>IF($C151='1C TSsalarié11'!$B$8,'1C TSsalarié11'!K$31)</f>
        <v>0</v>
      </c>
      <c r="P151" s="73">
        <f>IF($C151='1C TSsalarié11'!$B$8,'1C TSsalarié11'!$K$32)</f>
        <v>0</v>
      </c>
      <c r="Q151" s="73">
        <f>IF($C151='1C TSsalarié11'!$B$8,'1C TSsalarié11'!$K$33)</f>
        <v>0</v>
      </c>
      <c r="R151" s="73">
        <f>IF($C151='1C TSsalarié11'!$B$8,'1C TSsalarié11'!$K$34)</f>
        <v>0</v>
      </c>
      <c r="S151" s="73">
        <f>IF($C151='1C TSsalarié11'!$B$8,'1C TSsalarié11'!$K$35)</f>
        <v>0</v>
      </c>
      <c r="T151" s="73">
        <f>IF($C151='1C TSsalarié11'!$B$8,'1C TSsalarié11'!$K$36)</f>
        <v>0</v>
      </c>
      <c r="U151" s="73">
        <f>IF($C151='1C TSsalarié11'!$B$8,'1C TSsalarié11'!$K$37)</f>
        <v>0</v>
      </c>
      <c r="V151" s="73">
        <f>IF($C151='1C TSsalarié11'!$B$8,'1C TSsalarié11'!$K$38)</f>
        <v>0</v>
      </c>
      <c r="W151" s="73">
        <f>IF($C151='1C TSsalarié11'!$B$8,'1C TSsalarié11'!$K$39)</f>
        <v>0</v>
      </c>
      <c r="X151" s="73">
        <f>IF($C151='1C TSsalarié11'!$B$8,'1C TSsalarié11'!$K$40)</f>
        <v>0</v>
      </c>
      <c r="Y151" s="73">
        <f>IF($C151='1C TSsalarié11'!$B$8,'1C TSsalarié11'!$K$41)</f>
        <v>0</v>
      </c>
      <c r="Z151" s="73">
        <f>IF($C151='1C TSsalarié11'!$B$8,'1C TSsalarié11'!$K$42)</f>
        <v>0</v>
      </c>
      <c r="AA151" s="73">
        <f>IF($C151='1C TSsalarié11'!$B$8,'1C TSsalarié11'!$K$43)</f>
        <v>0</v>
      </c>
      <c r="AB151" s="73">
        <f>IF($C151='1C TSsalarié11'!$B$8,'1C TSsalarié11'!$K$44)</f>
        <v>0</v>
      </c>
      <c r="AC151" s="73">
        <f>IF($C151='1C TSsalarié11'!$B$8,'1C TSsalarié11'!$K$45)</f>
        <v>0</v>
      </c>
      <c r="AD151" s="73">
        <f>IF($C151='1C TSsalarié11'!$B$8,'1C TSsalarié11'!$K$46)</f>
        <v>0</v>
      </c>
      <c r="AE151" s="73">
        <f>IF($C151='1C TSsalarié11'!$B$8,'1C TSsalarié11'!$K$47)</f>
        <v>0</v>
      </c>
      <c r="AF151" s="73">
        <f>IF($C151='1C TSsalarié11'!$B$8,'1C TSsalarié11'!$K$48)</f>
        <v>0</v>
      </c>
      <c r="AG151" s="73">
        <f>IF($C151='1C TSsalarié11'!$B$8,'1C TSsalarié11'!$K$49)</f>
        <v>0</v>
      </c>
      <c r="AH151" s="73">
        <f>IF($C151='1C TSsalarié11'!$B$8,'1C TSsalarié11'!$K$50)</f>
        <v>0</v>
      </c>
      <c r="AI151" s="73">
        <f>IF($C151='1C TSsalarié11'!$B$8,'1C TSsalarié11'!$K$51)</f>
        <v>0</v>
      </c>
      <c r="AJ151" s="73">
        <f>IF($C151='1C TSsalarié11'!$B$8,'1C TSsalarié11'!$K$52)</f>
        <v>0</v>
      </c>
      <c r="AK151" s="73">
        <f>'1C TSsalarié11'!K$53</f>
        <v>0</v>
      </c>
      <c r="AL151" s="73">
        <f t="shared" si="50"/>
        <v>0</v>
      </c>
      <c r="AM151" s="303">
        <f t="shared" ref="AM151:AM166" si="55">IF(L151=0,0,($F151-$G151)*$K151*L151)</f>
        <v>0</v>
      </c>
      <c r="AN151" s="592">
        <f t="shared" ref="AN151:AN166" si="56">IF(M151=0,0,($F151-$G151)*$K151*M151*50%)</f>
        <v>0</v>
      </c>
      <c r="AO151" s="301">
        <f t="shared" si="52"/>
        <v>0</v>
      </c>
      <c r="AP151" s="601">
        <f t="shared" si="53"/>
        <v>0</v>
      </c>
      <c r="AQ151" s="609">
        <f t="shared" si="51"/>
        <v>0</v>
      </c>
      <c r="AR151" s="605"/>
      <c r="AS151" s="104"/>
      <c r="AT151" s="27"/>
      <c r="AU151" s="618"/>
    </row>
    <row r="152" spans="1:54" hidden="1">
      <c r="A152" s="312"/>
      <c r="B152" s="313"/>
      <c r="C152" s="22" t="str">
        <f>IF('1C TSsalarié11'!L$11&lt;&gt;"",'1C TSsalarié11'!$B$8,"")</f>
        <v/>
      </c>
      <c r="D152" s="714" t="str">
        <f>IF(E152="","",DATEDIF('1C TSsalarié11'!$B$10,E152,"y"))</f>
        <v/>
      </c>
      <c r="E152" s="95" t="str">
        <f>IF(AND('1C TSsalarié11'!L$11&lt;&gt;"",C152='1C TSsalarié11'!$B$8),'1C TSsalarié11'!$L$16,"")</f>
        <v/>
      </c>
      <c r="F152" s="320"/>
      <c r="G152" s="321"/>
      <c r="H152" s="901"/>
      <c r="I152" s="902"/>
      <c r="J152" s="903"/>
      <c r="K152" s="685">
        <f t="shared" ref="K152:K166" si="57">IF(F152&lt;&gt;0,$K$23,0)</f>
        <v>0</v>
      </c>
      <c r="L152" s="306">
        <f>IF(AND($K$2="Pôle",C152='1C TSsalarié11'!$B$8),'1C TSsalarié11'!L$17+'1C TSsalarié11'!L$18+'1C TSsalarié11'!L$19+'1C TSsalarié11'!L$20+'1C TSsalarié11'!L$24,'1C TSsalarié11'!L$17+'1C TSsalarié11'!L$18+'1C TSsalarié11'!L$19+'1C TSsalarié11'!L$20+'1C TSsalarié11'!L$21+'1C TSsalarié11'!L$22+'1C TSsalarié11'!L$23+'1C TSsalarié11'!L$24)</f>
        <v>0</v>
      </c>
      <c r="M152" s="306">
        <f>IF(AND($K$2="Pôle",C152='1C TSsalarié11'!$B$8),'1C TSsalarié11'!L$21+'1C TSsalarié11'!L$22+'1C TSsalarié11'!L$23,0)</f>
        <v>0</v>
      </c>
      <c r="N152" s="307">
        <f t="shared" si="54"/>
        <v>0</v>
      </c>
      <c r="O152" s="297">
        <f>IF($C152='1C TSsalarié11'!$B$8,'1C TSsalarié11'!L$31)</f>
        <v>0</v>
      </c>
      <c r="P152" s="73">
        <f>IF($C152='1C TSsalarié11'!$B$8,'1C TSsalarié11'!$L$32)</f>
        <v>0</v>
      </c>
      <c r="Q152" s="73">
        <f>IF($C152='1C TSsalarié11'!$B$8,'1C TSsalarié11'!$L$33)</f>
        <v>0</v>
      </c>
      <c r="R152" s="73">
        <f>IF($C152='1C TSsalarié11'!$B$8,'1C TSsalarié11'!$L$34)</f>
        <v>0</v>
      </c>
      <c r="S152" s="73">
        <f>IF($C152='1C TSsalarié11'!$B$8,'1C TSsalarié11'!$L$35)</f>
        <v>0</v>
      </c>
      <c r="T152" s="73">
        <f>IF($C152='1C TSsalarié11'!$B$8,'1C TSsalarié11'!$L$36)</f>
        <v>0</v>
      </c>
      <c r="U152" s="73">
        <f>IF($C152='1C TSsalarié11'!$B$8,'1C TSsalarié11'!$L$37)</f>
        <v>0</v>
      </c>
      <c r="V152" s="73">
        <f>IF($C152='1C TSsalarié11'!$B$8,'1C TSsalarié11'!$L$38)</f>
        <v>0</v>
      </c>
      <c r="W152" s="73">
        <f>IF($C152='1C TSsalarié11'!$B$8,'1C TSsalarié11'!$L$39)</f>
        <v>0</v>
      </c>
      <c r="X152" s="73">
        <f>IF($C152='1C TSsalarié11'!$B$8,'1C TSsalarié11'!$L$40)</f>
        <v>0</v>
      </c>
      <c r="Y152" s="73">
        <f>IF($C152='1C TSsalarié11'!$B$8,'1C TSsalarié11'!$L$41)</f>
        <v>0</v>
      </c>
      <c r="Z152" s="73">
        <f>IF($C152='1C TSsalarié11'!$B$8,'1C TSsalarié11'!$L$42)</f>
        <v>0</v>
      </c>
      <c r="AA152" s="73">
        <f>IF($C152='1C TSsalarié11'!$B$8,'1C TSsalarié11'!$L$43)</f>
        <v>0</v>
      </c>
      <c r="AB152" s="73">
        <f>IF($C152='1C TSsalarié11'!$B$8,'1C TSsalarié11'!$L$44)</f>
        <v>0</v>
      </c>
      <c r="AC152" s="73">
        <f>IF($C152='1C TSsalarié11'!$B$8,'1C TSsalarié11'!$L$45)</f>
        <v>0</v>
      </c>
      <c r="AD152" s="73">
        <f>IF($C152='1C TSsalarié11'!$B$8,'1C TSsalarié11'!$L$46)</f>
        <v>0</v>
      </c>
      <c r="AE152" s="73">
        <f>IF($C152='1C TSsalarié11'!$B$8,'1C TSsalarié11'!$L$47)</f>
        <v>0</v>
      </c>
      <c r="AF152" s="73">
        <f>IF($C152='1C TSsalarié11'!$B$8,'1C TSsalarié11'!$L$48)</f>
        <v>0</v>
      </c>
      <c r="AG152" s="73">
        <f>IF($C152='1C TSsalarié11'!$B$8,'1C TSsalarié11'!$L$49)</f>
        <v>0</v>
      </c>
      <c r="AH152" s="73">
        <f>IF($C152='1C TSsalarié11'!$B$8,'1C TSsalarié11'!$L$50)</f>
        <v>0</v>
      </c>
      <c r="AI152" s="73">
        <f>IF($C152='1C TSsalarié11'!$B$8,'1C TSsalarié11'!$L$51)</f>
        <v>0</v>
      </c>
      <c r="AJ152" s="73">
        <f>IF($C152='1C TSsalarié11'!$B$8,'1C TSsalarié11'!$L$52)</f>
        <v>0</v>
      </c>
      <c r="AK152" s="73">
        <f>'1C TSsalarié11'!L$53</f>
        <v>0</v>
      </c>
      <c r="AL152" s="73">
        <f t="shared" si="50"/>
        <v>0</v>
      </c>
      <c r="AM152" s="303">
        <f t="shared" si="55"/>
        <v>0</v>
      </c>
      <c r="AN152" s="592">
        <f t="shared" si="56"/>
        <v>0</v>
      </c>
      <c r="AO152" s="301">
        <f t="shared" si="52"/>
        <v>0</v>
      </c>
      <c r="AP152" s="601">
        <f t="shared" si="53"/>
        <v>0</v>
      </c>
      <c r="AQ152" s="609">
        <f t="shared" si="51"/>
        <v>0</v>
      </c>
      <c r="AR152" s="605"/>
      <c r="AS152" s="104"/>
      <c r="AT152" s="27"/>
      <c r="AU152" s="618"/>
    </row>
    <row r="153" spans="1:54" hidden="1">
      <c r="A153" s="312"/>
      <c r="B153" s="313"/>
      <c r="C153" s="22" t="str">
        <f>IF('1C TSsalarié11'!M$11&lt;&gt;"",'1C TSsalarié11'!$B$8,"")</f>
        <v/>
      </c>
      <c r="D153" s="714" t="str">
        <f>IF(E153="","",DATEDIF('1C TSsalarié11'!$B$10,E153,"y"))</f>
        <v/>
      </c>
      <c r="E153" s="95" t="str">
        <f>IF(AND('1C TSsalarié11'!M$11&lt;&gt;"",C153='1C TSsalarié11'!$B$8),'1C TSsalarié11'!$M$16,"")</f>
        <v/>
      </c>
      <c r="F153" s="320"/>
      <c r="G153" s="321"/>
      <c r="H153" s="901"/>
      <c r="I153" s="902"/>
      <c r="J153" s="903"/>
      <c r="K153" s="685">
        <f t="shared" si="57"/>
        <v>0</v>
      </c>
      <c r="L153" s="306">
        <f>IF(AND($K$2="Pôle",C153='1C TSsalarié11'!$B$8),'1C TSsalarié11'!M$17+'1C TSsalarié11'!M$18+'1C TSsalarié11'!M$19+'1C TSsalarié11'!M$20+'1C TSsalarié11'!M$24,'1C TSsalarié11'!M$17+'1C TSsalarié11'!M$18+'1C TSsalarié11'!M$19+'1C TSsalarié11'!M$20+'1C TSsalarié11'!M$21+'1C TSsalarié11'!M$22+'1C TSsalarié11'!M$23+'1C TSsalarié11'!M$24)</f>
        <v>0</v>
      </c>
      <c r="M153" s="306">
        <f>IF(AND($K$2="Pôle",C153='1C TSsalarié11'!$B$8),'1C TSsalarié11'!M$21+'1C TSsalarié11'!M$22+'1C TSsalarié11'!M$23,0)</f>
        <v>0</v>
      </c>
      <c r="N153" s="307">
        <f t="shared" si="54"/>
        <v>0</v>
      </c>
      <c r="O153" s="297">
        <f>IF($C153='1C TSsalarié11'!$B$8,'1C TSsalarié11'!M$31)</f>
        <v>0</v>
      </c>
      <c r="P153" s="73">
        <f>IF($C153='1C TSsalarié11'!$B$8,'1C TSsalarié11'!$M$32)</f>
        <v>0</v>
      </c>
      <c r="Q153" s="73">
        <f>IF($C153='1C TSsalarié11'!$B$8,'1C TSsalarié11'!$M$33)</f>
        <v>0</v>
      </c>
      <c r="R153" s="73">
        <f>IF($C153='1C TSsalarié11'!$B$8,'1C TSsalarié11'!$M$34)</f>
        <v>0</v>
      </c>
      <c r="S153" s="73">
        <f>IF($C153='1C TSsalarié11'!$B$8,'1C TSsalarié11'!$M$35)</f>
        <v>0</v>
      </c>
      <c r="T153" s="73">
        <f>IF($C153='1C TSsalarié11'!$B$8,'1C TSsalarié11'!$M$36)</f>
        <v>0</v>
      </c>
      <c r="U153" s="73">
        <f>IF($C153='1C TSsalarié11'!$B$8,'1C TSsalarié11'!$M$37)</f>
        <v>0</v>
      </c>
      <c r="V153" s="73">
        <f>IF($C153='1C TSsalarié11'!$B$8,'1C TSsalarié11'!$M$38)</f>
        <v>0</v>
      </c>
      <c r="W153" s="73">
        <f>IF($C153='1C TSsalarié11'!$B$8,'1C TSsalarié11'!$M$39)</f>
        <v>0</v>
      </c>
      <c r="X153" s="73">
        <f>IF($C153='1C TSsalarié11'!$B$8,'1C TSsalarié11'!$M$40)</f>
        <v>0</v>
      </c>
      <c r="Y153" s="73">
        <f>IF($C153='1C TSsalarié11'!$B$8,'1C TSsalarié11'!$M$41)</f>
        <v>0</v>
      </c>
      <c r="Z153" s="73">
        <f>IF($C153='1C TSsalarié11'!$B$8,'1C TSsalarié11'!$M$42)</f>
        <v>0</v>
      </c>
      <c r="AA153" s="73">
        <f>IF($C153='1C TSsalarié11'!$B$8,'1C TSsalarié11'!$M$43)</f>
        <v>0</v>
      </c>
      <c r="AB153" s="73">
        <f>IF($C153='1C TSsalarié11'!$B$8,'1C TSsalarié11'!$M$44)</f>
        <v>0</v>
      </c>
      <c r="AC153" s="73">
        <f>IF($C153='1C TSsalarié11'!$B$8,'1C TSsalarié11'!$M$45)</f>
        <v>0</v>
      </c>
      <c r="AD153" s="73">
        <f>IF($C153='1C TSsalarié11'!$B$8,'1C TSsalarié11'!$M$46)</f>
        <v>0</v>
      </c>
      <c r="AE153" s="73">
        <f>IF($C153='1C TSsalarié11'!$B$8,'1C TSsalarié11'!$M$47)</f>
        <v>0</v>
      </c>
      <c r="AF153" s="73">
        <f>IF($C153='1C TSsalarié11'!$B$8,'1C TSsalarié11'!$M$48)</f>
        <v>0</v>
      </c>
      <c r="AG153" s="73">
        <f>IF($C153='1C TSsalarié11'!$B$8,'1C TSsalarié11'!$M$49)</f>
        <v>0</v>
      </c>
      <c r="AH153" s="73">
        <f>IF($C153='1C TSsalarié11'!$B$8,'1C TSsalarié11'!$M$50)</f>
        <v>0</v>
      </c>
      <c r="AI153" s="73">
        <f>IF($C153='1C TSsalarié11'!$B$8,'1C TSsalarié11'!$M$51)</f>
        <v>0</v>
      </c>
      <c r="AJ153" s="73">
        <f>IF($C153='1C TSsalarié11'!$B$8,'1C TSsalarié11'!$M$52)</f>
        <v>0</v>
      </c>
      <c r="AK153" s="73">
        <f>'1C TSsalarié11'!M$53</f>
        <v>0</v>
      </c>
      <c r="AL153" s="73">
        <f t="shared" si="50"/>
        <v>0</v>
      </c>
      <c r="AM153" s="303">
        <f t="shared" si="55"/>
        <v>0</v>
      </c>
      <c r="AN153" s="592">
        <f t="shared" si="56"/>
        <v>0</v>
      </c>
      <c r="AO153" s="301">
        <f t="shared" si="52"/>
        <v>0</v>
      </c>
      <c r="AP153" s="601">
        <f t="shared" si="53"/>
        <v>0</v>
      </c>
      <c r="AQ153" s="609">
        <f t="shared" si="51"/>
        <v>0</v>
      </c>
      <c r="AR153" s="605"/>
      <c r="AS153" s="104"/>
      <c r="AT153" s="27"/>
      <c r="AU153" s="618"/>
    </row>
    <row r="154" spans="1:54" s="358" customFormat="1" hidden="1">
      <c r="A154" s="314"/>
      <c r="B154" s="315"/>
      <c r="C154" s="212" t="str">
        <f>IF('1C TSsalarié11'!N$11&lt;&gt;"",'1C TSsalarié11'!$B$8,"")</f>
        <v/>
      </c>
      <c r="D154" s="718" t="str">
        <f>IF(E154="","",DATEDIF('1C TSsalarié11'!$B$10,E154,"y"))</f>
        <v/>
      </c>
      <c r="E154" s="213" t="str">
        <f>IF(AND('1C TSsalarié11'!N$11&lt;&gt;"",C154='1C TSsalarié11'!$B$8),'1C TSsalarié11'!$N$16,"")</f>
        <v/>
      </c>
      <c r="F154" s="322"/>
      <c r="G154" s="323"/>
      <c r="H154" s="904"/>
      <c r="I154" s="905"/>
      <c r="J154" s="906"/>
      <c r="K154" s="730">
        <f t="shared" si="57"/>
        <v>0</v>
      </c>
      <c r="L154" s="308">
        <f>IF(AND($K$2="Pôle",C154='1C TSsalarié11'!$B$8),'1C TSsalarié11'!N$17+'1C TSsalarié11'!N$18+'1C TSsalarié11'!N$19+'1C TSsalarié11'!N$20+'1C TSsalarié11'!N$24,'1C TSsalarié11'!N$17+'1C TSsalarié11'!N$18+'1C TSsalarié11'!N$19+'1C TSsalarié11'!N$20+'1C TSsalarié11'!N$21+'1C TSsalarié11'!N$22+'1C TSsalarié11'!N$23+'1C TSsalarié11'!N$24)</f>
        <v>0</v>
      </c>
      <c r="M154" s="308">
        <f>IF(AND($K$2="Pôle",C154='1C TSsalarié11'!$B$8),'1C TSsalarié11'!N$21+'1C TSsalarié11'!N$22+'1C TSsalarié11'!N$23,0)</f>
        <v>0</v>
      </c>
      <c r="N154" s="309">
        <f t="shared" si="54"/>
        <v>0</v>
      </c>
      <c r="O154" s="298">
        <f>IF($C154='1C TSsalarié11'!$B$8,'1C TSsalarié11'!N$31)</f>
        <v>0</v>
      </c>
      <c r="P154" s="214">
        <f>IF($C154='1C TSsalarié11'!$B$8,'1C TSsalarié11'!$N$32)</f>
        <v>0</v>
      </c>
      <c r="Q154" s="214">
        <f>IF($C154='1C TSsalarié11'!$B$8,'1C TSsalarié11'!$N$33)</f>
        <v>0</v>
      </c>
      <c r="R154" s="214">
        <f>IF($C154='1C TSsalarié11'!$B$8,'1C TSsalarié11'!$N$34)</f>
        <v>0</v>
      </c>
      <c r="S154" s="214">
        <f>IF($C154='1C TSsalarié11'!$B$8,'1C TSsalarié11'!$N$35)</f>
        <v>0</v>
      </c>
      <c r="T154" s="214">
        <f>IF($C154='1C TSsalarié11'!$B$8,'1C TSsalarié11'!$N$36)</f>
        <v>0</v>
      </c>
      <c r="U154" s="214">
        <f>IF($C154='1C TSsalarié11'!$B$8,'1C TSsalarié11'!$N$37)</f>
        <v>0</v>
      </c>
      <c r="V154" s="214">
        <f>IF($C154='1C TSsalarié11'!$B$8,'1C TSsalarié11'!$N$38)</f>
        <v>0</v>
      </c>
      <c r="W154" s="214">
        <f>IF($C154='1C TSsalarié11'!$B$8,'1C TSsalarié11'!$N$39)</f>
        <v>0</v>
      </c>
      <c r="X154" s="214">
        <f>IF($C154='1C TSsalarié11'!$B$8,'1C TSsalarié11'!$N$40)</f>
        <v>0</v>
      </c>
      <c r="Y154" s="214">
        <f>IF($C154='1C TSsalarié11'!$B$8,'1C TSsalarié11'!$N$41)</f>
        <v>0</v>
      </c>
      <c r="Z154" s="214">
        <f>IF($C154='1C TSsalarié11'!$B$8,'1C TSsalarié11'!$N$42)</f>
        <v>0</v>
      </c>
      <c r="AA154" s="214">
        <f>IF($C154='1C TSsalarié11'!$B$8,'1C TSsalarié11'!$N$43)</f>
        <v>0</v>
      </c>
      <c r="AB154" s="214">
        <f>IF($C154='1C TSsalarié11'!$B$8,'1C TSsalarié11'!$N$44)</f>
        <v>0</v>
      </c>
      <c r="AC154" s="214">
        <f>IF($C154='1C TSsalarié11'!$B$8,'1C TSsalarié11'!$N$45)</f>
        <v>0</v>
      </c>
      <c r="AD154" s="214">
        <f>IF($C154='1C TSsalarié11'!$B$8,'1C TSsalarié11'!$N$46)</f>
        <v>0</v>
      </c>
      <c r="AE154" s="214">
        <f>IF($C154='1C TSsalarié11'!$B$8,'1C TSsalarié11'!$N$47)</f>
        <v>0</v>
      </c>
      <c r="AF154" s="214">
        <f>IF($C154='1C TSsalarié11'!$B$8,'1C TSsalarié11'!$N$48)</f>
        <v>0</v>
      </c>
      <c r="AG154" s="214">
        <f>IF($C154='1C TSsalarié11'!$B$8,'1C TSsalarié11'!$N$49)</f>
        <v>0</v>
      </c>
      <c r="AH154" s="214">
        <f>IF($C154='1C TSsalarié11'!$B$8,'1C TSsalarié11'!$N$50)</f>
        <v>0</v>
      </c>
      <c r="AI154" s="214">
        <f>IF($C154='1C TSsalarié11'!$B$8,'1C TSsalarié11'!$N$51)</f>
        <v>0</v>
      </c>
      <c r="AJ154" s="214">
        <f>IF($C154='1C TSsalarié11'!$B$8,'1C TSsalarié11'!$N$52)</f>
        <v>0</v>
      </c>
      <c r="AK154" s="214">
        <f>'1C TSsalarié11'!N$53</f>
        <v>0</v>
      </c>
      <c r="AL154" s="214">
        <f t="shared" si="50"/>
        <v>0</v>
      </c>
      <c r="AM154" s="591">
        <f t="shared" si="55"/>
        <v>0</v>
      </c>
      <c r="AN154" s="694">
        <f t="shared" si="56"/>
        <v>0</v>
      </c>
      <c r="AO154" s="302">
        <f t="shared" si="52"/>
        <v>0</v>
      </c>
      <c r="AP154" s="691">
        <f t="shared" si="53"/>
        <v>0</v>
      </c>
      <c r="AQ154" s="655">
        <f t="shared" si="51"/>
        <v>0</v>
      </c>
      <c r="AR154" s="570"/>
      <c r="AS154" s="215"/>
      <c r="AT154" s="216"/>
      <c r="AU154" s="656"/>
      <c r="AX154" s="823"/>
      <c r="AY154" s="823"/>
      <c r="AZ154" s="823"/>
      <c r="BA154" s="823"/>
      <c r="BB154" s="823"/>
    </row>
    <row r="155" spans="1:54" ht="15" hidden="1">
      <c r="A155" s="316"/>
      <c r="B155" s="317"/>
      <c r="C155" s="651" t="str">
        <f>IF('1C TSsalarié12'!C$11&lt;&gt;"",'1C TSsalarié12'!$B$8,"")</f>
        <v/>
      </c>
      <c r="D155" s="719" t="str">
        <f>IF(E155="","",DATEDIF('1C TSsalarié12'!$B$10,E155,"y"))</f>
        <v/>
      </c>
      <c r="E155" s="208" t="str">
        <f>IF(AND('1C TSsalarié12'!C$11&lt;&gt;"",C156='1C TSsalarié12'!$B$8),'1C TSsalarié12'!$C$16,"")</f>
        <v/>
      </c>
      <c r="F155" s="324"/>
      <c r="G155" s="325"/>
      <c r="H155" s="907"/>
      <c r="I155" s="908"/>
      <c r="J155" s="909"/>
      <c r="K155" s="729">
        <f t="shared" si="57"/>
        <v>0</v>
      </c>
      <c r="L155" s="657">
        <f>IF(AND($K$2="Pôle",C155='1C TSsalarié12'!$B$8),'1C TSsalarié12'!C$17+'1C TSsalarié12'!C$18+'1C TSsalarié12'!C$19+'1C TSsalarié12'!C$20+'1C TSsalarié12'!C$24,'1C TSsalarié12'!C$17+'1C TSsalarié12'!C$18+'1C TSsalarié12'!C$19+'1C TSsalarié12'!C$20+'1C TSsalarié12'!C$21+'1C TSsalarié12'!C$22+'1C TSsalarié12'!C$23+'1C TSsalarié12'!C$24)</f>
        <v>0</v>
      </c>
      <c r="M155" s="658">
        <f>IF(AND($K$2="Pôle",C155='1C TSsalarié12'!$B$8),'1C TSsalarié12'!C$21+'1C TSsalarié12'!C$22+'1C TSsalarié12'!C$23,0)</f>
        <v>0</v>
      </c>
      <c r="N155" s="310">
        <f>L155+M155</f>
        <v>0</v>
      </c>
      <c r="O155" s="299">
        <f>IF($C155='1C TSsalarié12'!$B$8,'1C TSsalarié12'!C$31)</f>
        <v>0</v>
      </c>
      <c r="P155" s="74">
        <f>IF($C155='1C TSsalarié12'!$B$8,'1C TSsalarié12'!$C$32)</f>
        <v>0</v>
      </c>
      <c r="Q155" s="74">
        <f>IF($C155='1C TSsalarié12'!$B$8,'1C TSsalarié12'!$C$33)</f>
        <v>0</v>
      </c>
      <c r="R155" s="74">
        <f>IF($C155='1C TSsalarié12'!$B$8,'1C TSsalarié12'!$C$34)</f>
        <v>0</v>
      </c>
      <c r="S155" s="74">
        <f>IF($C155='1C TSsalarié12'!$B$8,'1C TSsalarié12'!$C$35)</f>
        <v>0</v>
      </c>
      <c r="T155" s="74">
        <f>IF($C155='1C TSsalarié12'!$B$8,'1C TSsalarié12'!$C$36)</f>
        <v>0</v>
      </c>
      <c r="U155" s="74">
        <f>IF($C155='1C TSsalarié12'!$B$8,'1C TSsalarié12'!$C$37)</f>
        <v>0</v>
      </c>
      <c r="V155" s="74">
        <f>IF($C155='1C TSsalarié12'!$B$8,'1C TSsalarié12'!$C$38)</f>
        <v>0</v>
      </c>
      <c r="W155" s="74">
        <f>IF($C155='1C TSsalarié12'!$B$8,'1C TSsalarié12'!$C$39)</f>
        <v>0</v>
      </c>
      <c r="X155" s="74">
        <f>IF($C155='1C TSsalarié12'!$B$8,'1C TSsalarié12'!$C$40)</f>
        <v>0</v>
      </c>
      <c r="Y155" s="74">
        <f>IF($C155='1C TSsalarié12'!$B$8,'1C TSsalarié12'!$C$41)</f>
        <v>0</v>
      </c>
      <c r="Z155" s="74">
        <f>IF($C155='1C TSsalarié12'!$B$8,'1C TSsalarié12'!$C$42)</f>
        <v>0</v>
      </c>
      <c r="AA155" s="74">
        <f>IF($C155='1C TSsalarié12'!$B$8,'1C TSsalarié12'!$C$43)</f>
        <v>0</v>
      </c>
      <c r="AB155" s="74">
        <f>IF($C155='1C TSsalarié12'!$B$8,'1C TSsalarié12'!$C$44)</f>
        <v>0</v>
      </c>
      <c r="AC155" s="74">
        <f>IF($C155='1C TSsalarié12'!$B$8,'1C TSsalarié12'!$C$45)</f>
        <v>0</v>
      </c>
      <c r="AD155" s="74">
        <f>IF($C155='1C TSsalarié12'!$B$8,'1C TSsalarié12'!$C$46)</f>
        <v>0</v>
      </c>
      <c r="AE155" s="74">
        <f>IF($C155='1C TSsalarié12'!$B$8,'1C TSsalarié12'!$C$47)</f>
        <v>0</v>
      </c>
      <c r="AF155" s="74">
        <f>IF($C155='1C TSsalarié12'!$B$8,'1C TSsalarié12'!$C$48)</f>
        <v>0</v>
      </c>
      <c r="AG155" s="74">
        <f>IF($C155='1C TSsalarié12'!$B$8,'1C TSsalarié12'!$C$49)</f>
        <v>0</v>
      </c>
      <c r="AH155" s="74">
        <f>IF($C155='1C TSsalarié12'!$B$8,'1C TSsalarié12'!$C$50)</f>
        <v>0</v>
      </c>
      <c r="AI155" s="74">
        <f>IF($C155='1C TSsalarié12'!$B$8,'1C TSsalarié12'!$C$51)</f>
        <v>0</v>
      </c>
      <c r="AJ155" s="74">
        <f>IF($C155='1C TSsalarié12'!$B$8,'1C TSsalarié12'!$C$52)</f>
        <v>0</v>
      </c>
      <c r="AK155" s="74">
        <f>'1C TSsalarié12'!C$53</f>
        <v>0</v>
      </c>
      <c r="AL155" s="74">
        <f t="shared" ref="AL155:AL166" si="58">N155+AK155</f>
        <v>0</v>
      </c>
      <c r="AM155" s="303">
        <f t="shared" si="55"/>
        <v>0</v>
      </c>
      <c r="AN155" s="693">
        <f t="shared" si="56"/>
        <v>0</v>
      </c>
      <c r="AO155" s="659">
        <f>AM155+AN155</f>
        <v>0</v>
      </c>
      <c r="AP155" s="601">
        <f>IF(L155=0,0,AM155-AR155)</f>
        <v>0</v>
      </c>
      <c r="AQ155" s="610">
        <f t="shared" ref="AQ155:AQ166" si="59">IF(M155=0,0,AN155-AS155)</f>
        <v>0</v>
      </c>
      <c r="AR155" s="606"/>
      <c r="AS155" s="210"/>
      <c r="AT155" s="211"/>
      <c r="AU155" s="617"/>
    </row>
    <row r="156" spans="1:54" hidden="1">
      <c r="A156" s="312"/>
      <c r="B156" s="313"/>
      <c r="C156" s="22" t="str">
        <f>IF('1C TSsalarié12'!D$11&lt;&gt;"",'1C TSsalarié12'!$B$8,"")</f>
        <v/>
      </c>
      <c r="D156" s="714" t="str">
        <f>IF(E156="","",DATEDIF('1C TSsalarié12'!$B$10,E156,"y"))</f>
        <v/>
      </c>
      <c r="E156" s="95" t="str">
        <f>IF(AND('1C TSsalarié12'!D$11&lt;&gt;"",C156='1C TSsalarié12'!$B$8),'1C TSsalarié12'!$D$16,"")</f>
        <v/>
      </c>
      <c r="F156" s="320"/>
      <c r="G156" s="321"/>
      <c r="H156" s="901"/>
      <c r="I156" s="902"/>
      <c r="J156" s="903"/>
      <c r="K156" s="685">
        <f t="shared" si="57"/>
        <v>0</v>
      </c>
      <c r="L156" s="306">
        <f>IF(AND($K$2="Pôle",C156='1C TSsalarié12'!$B$8),'1C TSsalarié12'!D$17+'1C TSsalarié12'!D$18+'1C TSsalarié12'!D$19+'1C TSsalarié12'!D$20+'1C TSsalarié12'!D$24,'1C TSsalarié12'!D$17+'1C TSsalarié12'!D$18+'1C TSsalarié12'!D$19+'1C TSsalarié12'!D$20+'1C TSsalarié12'!D$21+'1C TSsalarié12'!D$22+'1C TSsalarié12'!D$23+'1C TSsalarié12'!D$24)</f>
        <v>0</v>
      </c>
      <c r="M156" s="306">
        <f>IF(AND($K$2="Pôle",C156='1C TSsalarié12'!$B$8),'1C TSsalarié12'!D$21+'1C TSsalarié12'!D$22+'1C TSsalarié12'!D$23,0)</f>
        <v>0</v>
      </c>
      <c r="N156" s="307">
        <f>L156+M156</f>
        <v>0</v>
      </c>
      <c r="O156" s="297">
        <f>IF($C156='1C TSsalarié12'!$B$8,'1C TSsalarié12'!D$31)</f>
        <v>0</v>
      </c>
      <c r="P156" s="73">
        <f>IF($C156='1C TSsalarié12'!$B$8,'1C TSsalarié12'!$D$32)</f>
        <v>0</v>
      </c>
      <c r="Q156" s="73">
        <f>IF($C156='1C TSsalarié12'!$B$8,'1C TSsalarié12'!$D$33)</f>
        <v>0</v>
      </c>
      <c r="R156" s="73">
        <f>IF($C156='1C TSsalarié12'!$B$8,'1C TSsalarié12'!$D$34)</f>
        <v>0</v>
      </c>
      <c r="S156" s="73">
        <f>IF($C156='1C TSsalarié12'!$B$8,'1C TSsalarié12'!$D$35)</f>
        <v>0</v>
      </c>
      <c r="T156" s="73">
        <f>IF($C156='1C TSsalarié12'!$B$8,'1C TSsalarié12'!$D$36)</f>
        <v>0</v>
      </c>
      <c r="U156" s="73">
        <f>IF($C156='1C TSsalarié12'!$B$8,'1C TSsalarié12'!$D$37)</f>
        <v>0</v>
      </c>
      <c r="V156" s="73">
        <f>IF($C156='1C TSsalarié12'!$B$8,'1C TSsalarié12'!$D$38)</f>
        <v>0</v>
      </c>
      <c r="W156" s="73">
        <f>IF($C156='1C TSsalarié12'!$B$8,'1C TSsalarié12'!$D$39)</f>
        <v>0</v>
      </c>
      <c r="X156" s="73">
        <f>IF($C156='1C TSsalarié12'!$B$8,'1C TSsalarié12'!$D$40)</f>
        <v>0</v>
      </c>
      <c r="Y156" s="73">
        <f>IF($C156='1C TSsalarié12'!$B$8,'1C TSsalarié12'!$D$41)</f>
        <v>0</v>
      </c>
      <c r="Z156" s="73">
        <f>IF($C156='1C TSsalarié12'!$B$8,'1C TSsalarié12'!$D$42)</f>
        <v>0</v>
      </c>
      <c r="AA156" s="73">
        <f>IF($C156='1C TSsalarié12'!$B$8,'1C TSsalarié12'!$D$43)</f>
        <v>0</v>
      </c>
      <c r="AB156" s="73">
        <f>IF($C156='1C TSsalarié12'!$B$8,'1C TSsalarié12'!$D$44)</f>
        <v>0</v>
      </c>
      <c r="AC156" s="73">
        <f>IF($C156='1C TSsalarié12'!$B$8,'1C TSsalarié12'!$D$45)</f>
        <v>0</v>
      </c>
      <c r="AD156" s="73">
        <f>IF($C156='1C TSsalarié12'!$B$8,'1C TSsalarié12'!$D$46)</f>
        <v>0</v>
      </c>
      <c r="AE156" s="73">
        <f>IF($C156='1C TSsalarié12'!$B$8,'1C TSsalarié12'!$D$47)</f>
        <v>0</v>
      </c>
      <c r="AF156" s="73">
        <f>IF($C156='1C TSsalarié12'!$B$8,'1C TSsalarié12'!$D$48)</f>
        <v>0</v>
      </c>
      <c r="AG156" s="73">
        <f>IF($C156='1C TSsalarié12'!$B$8,'1C TSsalarié12'!$D$49)</f>
        <v>0</v>
      </c>
      <c r="AH156" s="73">
        <f>IF($C156='1C TSsalarié12'!$B$8,'1C TSsalarié12'!$D$50)</f>
        <v>0</v>
      </c>
      <c r="AI156" s="73">
        <f>IF($C156='1C TSsalarié12'!$B$8,'1C TSsalarié12'!$D$51)</f>
        <v>0</v>
      </c>
      <c r="AJ156" s="73">
        <f>IF($C156='1C TSsalarié12'!$B$8,'1C TSsalarié12'!$D$52)</f>
        <v>0</v>
      </c>
      <c r="AK156" s="73">
        <f>'1C TSsalarié12'!D$53</f>
        <v>0</v>
      </c>
      <c r="AL156" s="73">
        <f t="shared" si="58"/>
        <v>0</v>
      </c>
      <c r="AM156" s="303">
        <f t="shared" si="55"/>
        <v>0</v>
      </c>
      <c r="AN156" s="592">
        <f t="shared" si="56"/>
        <v>0</v>
      </c>
      <c r="AO156" s="301">
        <f t="shared" ref="AO156:AO166" si="60">AM156+AN156</f>
        <v>0</v>
      </c>
      <c r="AP156" s="601">
        <f t="shared" ref="AP156:AP166" si="61">IF(L156=0,0,AM156-AR156)</f>
        <v>0</v>
      </c>
      <c r="AQ156" s="609">
        <f t="shared" si="59"/>
        <v>0</v>
      </c>
      <c r="AR156" s="605"/>
      <c r="AS156" s="104"/>
      <c r="AT156" s="27"/>
      <c r="AU156" s="618"/>
    </row>
    <row r="157" spans="1:54" hidden="1">
      <c r="A157" s="312"/>
      <c r="B157" s="313"/>
      <c r="C157" s="22" t="str">
        <f>IF('1C TSsalarié12'!E$11&lt;&gt;"",'1C TSsalarié12'!$B$8,"")</f>
        <v/>
      </c>
      <c r="D157" s="714" t="str">
        <f>IF(E157="","",DATEDIF('1C TSsalarié12'!$B$10,E157,"y"))</f>
        <v/>
      </c>
      <c r="E157" s="95" t="str">
        <f>IF(AND('1C TSsalarié12'!E$11&lt;&gt;"",C157='1C TSsalarié12'!$B$8),'1C TSsalarié12'!$E$16,"")</f>
        <v/>
      </c>
      <c r="F157" s="320"/>
      <c r="G157" s="321"/>
      <c r="H157" s="901"/>
      <c r="I157" s="902"/>
      <c r="J157" s="903"/>
      <c r="K157" s="685">
        <f t="shared" si="57"/>
        <v>0</v>
      </c>
      <c r="L157" s="306">
        <f>IF(AND($K$2="Pôle",C157='1C TSsalarié12'!$B$8),'1C TSsalarié12'!E$17+'1C TSsalarié12'!E$18+'1C TSsalarié12'!E$19+'1C TSsalarié12'!E$20+'1C TSsalarié12'!E$24,'1C TSsalarié12'!E$17+'1C TSsalarié12'!E$18+'1C TSsalarié12'!E$19+'1C TSsalarié12'!E$20+'1C TSsalarié12'!E$21+'1C TSsalarié12'!E$22+'1C TSsalarié12'!E$23+'1C TSsalarié12'!E$24)</f>
        <v>0</v>
      </c>
      <c r="M157" s="306">
        <f>IF(AND($K$2="Pôle",C157='1C TSsalarié12'!$B$8),'1C TSsalarié12'!E$21+'1C TSsalarié12'!E$22+'1C TSsalarié12'!E$23,0)</f>
        <v>0</v>
      </c>
      <c r="N157" s="307">
        <f t="shared" ref="N157:N166" si="62">L157+M157</f>
        <v>0</v>
      </c>
      <c r="O157" s="297">
        <f>IF($C157='1C TSsalarié12'!$B$8,'1C TSsalarié12'!E$31)</f>
        <v>0</v>
      </c>
      <c r="P157" s="73">
        <f>IF($C157='1C TSsalarié12'!$B$8,'1C TSsalarié12'!$E$32)</f>
        <v>0</v>
      </c>
      <c r="Q157" s="73">
        <f>IF($C157='1C TSsalarié12'!$B$8,'1C TSsalarié12'!$E$33)</f>
        <v>0</v>
      </c>
      <c r="R157" s="73">
        <f>IF($C157='1C TSsalarié12'!$B$8,'1C TSsalarié12'!$E$34)</f>
        <v>0</v>
      </c>
      <c r="S157" s="73">
        <f>IF($C157='1C TSsalarié12'!$B$8,'1C TSsalarié12'!$E$35)</f>
        <v>0</v>
      </c>
      <c r="T157" s="73">
        <f>IF($C157='1C TSsalarié12'!$B$8,'1C TSsalarié12'!$E$36)</f>
        <v>0</v>
      </c>
      <c r="U157" s="73">
        <f>IF($C157='1C TSsalarié12'!$B$8,'1C TSsalarié12'!$E$37)</f>
        <v>0</v>
      </c>
      <c r="V157" s="73">
        <f>IF($C157='1C TSsalarié12'!$B$8,'1C TSsalarié12'!$E$38)</f>
        <v>0</v>
      </c>
      <c r="W157" s="73">
        <f>IF($C157='1C TSsalarié12'!$B$8,'1C TSsalarié12'!$E$39)</f>
        <v>0</v>
      </c>
      <c r="X157" s="73">
        <f>IF($C157='1C TSsalarié12'!$B$8,'1C TSsalarié12'!$E$40)</f>
        <v>0</v>
      </c>
      <c r="Y157" s="73">
        <f>IF($C157='1C TSsalarié12'!$B$8,'1C TSsalarié12'!$E$41)</f>
        <v>0</v>
      </c>
      <c r="Z157" s="73">
        <f>IF($C157='1C TSsalarié12'!$B$8,'1C TSsalarié12'!$E$42)</f>
        <v>0</v>
      </c>
      <c r="AA157" s="73">
        <f>IF($C157='1C TSsalarié12'!$B$8,'1C TSsalarié12'!$E$43)</f>
        <v>0</v>
      </c>
      <c r="AB157" s="73">
        <f>IF($C157='1C TSsalarié12'!$B$8,'1C TSsalarié12'!$E$44)</f>
        <v>0</v>
      </c>
      <c r="AC157" s="73">
        <f>IF($C157='1C TSsalarié12'!$B$8,'1C TSsalarié12'!$E$45)</f>
        <v>0</v>
      </c>
      <c r="AD157" s="73">
        <f>IF($C157='1C TSsalarié12'!$B$8,'1C TSsalarié12'!$E$46)</f>
        <v>0</v>
      </c>
      <c r="AE157" s="73">
        <f>IF($C157='1C TSsalarié12'!$B$8,'1C TSsalarié12'!$E$47)</f>
        <v>0</v>
      </c>
      <c r="AF157" s="73">
        <f>IF($C157='1C TSsalarié12'!$B$8,'1C TSsalarié12'!$E$48)</f>
        <v>0</v>
      </c>
      <c r="AG157" s="73">
        <f>IF($C157='1C TSsalarié12'!$B$8,'1C TSsalarié12'!$E$49)</f>
        <v>0</v>
      </c>
      <c r="AH157" s="73">
        <f>IF($C157='1C TSsalarié12'!$B$8,'1C TSsalarié12'!$E$50)</f>
        <v>0</v>
      </c>
      <c r="AI157" s="73">
        <f>IF($C157='1C TSsalarié12'!$B$8,'1C TSsalarié12'!$E$51)</f>
        <v>0</v>
      </c>
      <c r="AJ157" s="73">
        <f>IF($C157='1C TSsalarié12'!$B$8,'1C TSsalarié12'!$E$52)</f>
        <v>0</v>
      </c>
      <c r="AK157" s="73">
        <f>'1C TSsalarié12'!E$53</f>
        <v>0</v>
      </c>
      <c r="AL157" s="73">
        <f t="shared" si="58"/>
        <v>0</v>
      </c>
      <c r="AM157" s="303">
        <f t="shared" si="55"/>
        <v>0</v>
      </c>
      <c r="AN157" s="592">
        <f t="shared" si="56"/>
        <v>0</v>
      </c>
      <c r="AO157" s="301">
        <f t="shared" si="60"/>
        <v>0</v>
      </c>
      <c r="AP157" s="601">
        <f t="shared" si="61"/>
        <v>0</v>
      </c>
      <c r="AQ157" s="609">
        <f t="shared" si="59"/>
        <v>0</v>
      </c>
      <c r="AR157" s="605"/>
      <c r="AS157" s="104"/>
      <c r="AT157" s="27"/>
      <c r="AU157" s="618"/>
    </row>
    <row r="158" spans="1:54" hidden="1">
      <c r="A158" s="312"/>
      <c r="B158" s="313"/>
      <c r="C158" s="22" t="str">
        <f>IF('1C TSsalarié12'!F$11&lt;&gt;"",'1C TSsalarié12'!$B$8,"")</f>
        <v/>
      </c>
      <c r="D158" s="714" t="str">
        <f>IF(E158="","",DATEDIF('1C TSsalarié12'!$B$10,E158,"y"))</f>
        <v/>
      </c>
      <c r="E158" s="95" t="str">
        <f>IF(AND('1C TSsalarié12'!F$11&lt;&gt;"",C158='1C TSsalarié12'!$B$8),'1C TSsalarié12'!$F$16,"")</f>
        <v/>
      </c>
      <c r="F158" s="320"/>
      <c r="G158" s="321"/>
      <c r="H158" s="901"/>
      <c r="I158" s="902"/>
      <c r="J158" s="903"/>
      <c r="K158" s="685">
        <f t="shared" si="57"/>
        <v>0</v>
      </c>
      <c r="L158" s="306">
        <f>IF(AND($K$2="Pôle",C158='1C TSsalarié12'!$B$8),'1C TSsalarié12'!F$17+'1C TSsalarié12'!F$18+'1C TSsalarié12'!F$19+'1C TSsalarié12'!F$20+'1C TSsalarié12'!F$24,'1C TSsalarié12'!F$17+'1C TSsalarié12'!F$18+'1C TSsalarié12'!F$19+'1C TSsalarié12'!F$20+'1C TSsalarié12'!F$21+'1C TSsalarié12'!F$22+'1C TSsalarié12'!F$23+'1C TSsalarié12'!F$24)</f>
        <v>0</v>
      </c>
      <c r="M158" s="306">
        <f>IF(AND($K$2="Pôle",C158='1C TSsalarié12'!$B$8),'1C TSsalarié12'!F$21+'1C TSsalarié12'!F$22+'1C TSsalarié12'!F$23,0)</f>
        <v>0</v>
      </c>
      <c r="N158" s="307">
        <f t="shared" si="62"/>
        <v>0</v>
      </c>
      <c r="O158" s="297">
        <f>IF($C158='1C TSsalarié12'!$B$8,'1C TSsalarié12'!F$31)</f>
        <v>0</v>
      </c>
      <c r="P158" s="73">
        <f>IF($C158='1C TSsalarié12'!$B$8,'1C TSsalarié12'!$F$32)</f>
        <v>0</v>
      </c>
      <c r="Q158" s="73">
        <f>IF($C158='1C TSsalarié12'!$B$8,'1C TSsalarié12'!$F$33)</f>
        <v>0</v>
      </c>
      <c r="R158" s="73">
        <f>IF($C158='1C TSsalarié12'!$B$8,'1C TSsalarié12'!$F$34)</f>
        <v>0</v>
      </c>
      <c r="S158" s="73">
        <f>IF($C158='1C TSsalarié12'!$B$8,'1C TSsalarié12'!$F$35)</f>
        <v>0</v>
      </c>
      <c r="T158" s="73">
        <f>IF($C158='1C TSsalarié12'!$B$8,'1C TSsalarié12'!$F$36)</f>
        <v>0</v>
      </c>
      <c r="U158" s="73">
        <f>IF($C158='1C TSsalarié12'!$B$8,'1C TSsalarié12'!$F$37)</f>
        <v>0</v>
      </c>
      <c r="V158" s="73">
        <f>IF($C158='1C TSsalarié12'!$B$8,'1C TSsalarié12'!$F$38)</f>
        <v>0</v>
      </c>
      <c r="W158" s="73">
        <f>IF($C158='1C TSsalarié12'!$B$8,'1C TSsalarié12'!$F$39)</f>
        <v>0</v>
      </c>
      <c r="X158" s="73">
        <f>IF($C158='1C TSsalarié12'!$B$8,'1C TSsalarié12'!$F$40)</f>
        <v>0</v>
      </c>
      <c r="Y158" s="73">
        <f>IF($C158='1C TSsalarié12'!$B$8,'1C TSsalarié12'!$F$41)</f>
        <v>0</v>
      </c>
      <c r="Z158" s="73">
        <f>IF($C158='1C TSsalarié12'!$B$8,'1C TSsalarié12'!$F$42)</f>
        <v>0</v>
      </c>
      <c r="AA158" s="73">
        <f>IF($C158='1C TSsalarié12'!$B$8,'1C TSsalarié12'!$F$43)</f>
        <v>0</v>
      </c>
      <c r="AB158" s="73">
        <f>IF($C158='1C TSsalarié12'!$B$8,'1C TSsalarié12'!$F$44)</f>
        <v>0</v>
      </c>
      <c r="AC158" s="73">
        <f>IF($C158='1C TSsalarié12'!$B$8,'1C TSsalarié12'!$F$45)</f>
        <v>0</v>
      </c>
      <c r="AD158" s="73">
        <f>IF($C158='1C TSsalarié12'!$B$8,'1C TSsalarié12'!$F$46)</f>
        <v>0</v>
      </c>
      <c r="AE158" s="73">
        <f>IF($C158='1C TSsalarié12'!$B$8,'1C TSsalarié12'!$F$47)</f>
        <v>0</v>
      </c>
      <c r="AF158" s="73">
        <f>IF($C158='1C TSsalarié12'!$B$8,'1C TSsalarié12'!$F$48)</f>
        <v>0</v>
      </c>
      <c r="AG158" s="73">
        <f>IF($C158='1C TSsalarié12'!$B$8,'1C TSsalarié12'!$F$49)</f>
        <v>0</v>
      </c>
      <c r="AH158" s="73">
        <f>IF($C158='1C TSsalarié12'!$B$8,'1C TSsalarié12'!$F$50)</f>
        <v>0</v>
      </c>
      <c r="AI158" s="73">
        <f>IF($C158='1C TSsalarié12'!$B$8,'1C TSsalarié12'!$F$51)</f>
        <v>0</v>
      </c>
      <c r="AJ158" s="73">
        <f>IF($C158='1C TSsalarié12'!$B$8,'1C TSsalarié12'!$F$52)</f>
        <v>0</v>
      </c>
      <c r="AK158" s="73">
        <f>'1C TSsalarié12'!F$53</f>
        <v>0</v>
      </c>
      <c r="AL158" s="73">
        <f t="shared" si="58"/>
        <v>0</v>
      </c>
      <c r="AM158" s="303">
        <f t="shared" si="55"/>
        <v>0</v>
      </c>
      <c r="AN158" s="592">
        <f t="shared" si="56"/>
        <v>0</v>
      </c>
      <c r="AO158" s="301">
        <f t="shared" si="60"/>
        <v>0</v>
      </c>
      <c r="AP158" s="601">
        <f t="shared" si="61"/>
        <v>0</v>
      </c>
      <c r="AQ158" s="609">
        <f t="shared" si="59"/>
        <v>0</v>
      </c>
      <c r="AR158" s="605"/>
      <c r="AS158" s="104"/>
      <c r="AT158" s="27"/>
      <c r="AU158" s="618"/>
    </row>
    <row r="159" spans="1:54" hidden="1">
      <c r="A159" s="312"/>
      <c r="B159" s="313"/>
      <c r="C159" s="22" t="str">
        <f>IF('1C TSsalarié12'!G$11&lt;&gt;"",'1C TSsalarié12'!$B$8,"")</f>
        <v/>
      </c>
      <c r="D159" s="714" t="str">
        <f>IF(E159="","",DATEDIF('1C TSsalarié12'!$B$10,E159,"y"))</f>
        <v/>
      </c>
      <c r="E159" s="95" t="str">
        <f>IF(AND('1C TSsalarié12'!G$11&lt;&gt;"",C159='1C TSsalarié12'!$B$8),'1C TSsalarié12'!$G$16,"")</f>
        <v/>
      </c>
      <c r="F159" s="320"/>
      <c r="G159" s="321"/>
      <c r="H159" s="901"/>
      <c r="I159" s="902"/>
      <c r="J159" s="903"/>
      <c r="K159" s="685">
        <f t="shared" si="57"/>
        <v>0</v>
      </c>
      <c r="L159" s="306">
        <f>IF(AND($K$2="Pôle",C159='1C TSsalarié12'!$B$8),'1C TSsalarié12'!G$17+'1C TSsalarié12'!G$18+'1C TSsalarié12'!G$19+'1C TSsalarié12'!G$20+'1C TSsalarié12'!G$24,'1C TSsalarié12'!G$17+'1C TSsalarié12'!G$18+'1C TSsalarié12'!G$19+'1C TSsalarié12'!G$20+'1C TSsalarié12'!G$21+'1C TSsalarié12'!G$22+'1C TSsalarié12'!G$23+'1C TSsalarié12'!G$24)</f>
        <v>0</v>
      </c>
      <c r="M159" s="306">
        <f>IF(AND($K$2="Pôle",C159='1C TSsalarié12'!$B$8),'1C TSsalarié12'!G$21+'1C TSsalarié12'!G$22+'1C TSsalarié12'!G$23,0)</f>
        <v>0</v>
      </c>
      <c r="N159" s="307">
        <f t="shared" si="62"/>
        <v>0</v>
      </c>
      <c r="O159" s="297">
        <f>IF($C159='1C TSsalarié12'!$B$8,'1C TSsalarié12'!G$31)</f>
        <v>0</v>
      </c>
      <c r="P159" s="73">
        <f>IF($C159='1C TSsalarié12'!$B$8,'1C TSsalarié12'!$G$32)</f>
        <v>0</v>
      </c>
      <c r="Q159" s="73">
        <f>IF($C159='1C TSsalarié12'!$B$8,'1C TSsalarié12'!$G$33)</f>
        <v>0</v>
      </c>
      <c r="R159" s="73">
        <f>IF($C159='1C TSsalarié12'!$B$8,'1C TSsalarié12'!$G$34)</f>
        <v>0</v>
      </c>
      <c r="S159" s="73">
        <f>IF($C159='1C TSsalarié12'!$B$8,'1C TSsalarié12'!$G$35)</f>
        <v>0</v>
      </c>
      <c r="T159" s="73">
        <f>IF($C159='1C TSsalarié12'!$B$8,'1C TSsalarié12'!$G$36)</f>
        <v>0</v>
      </c>
      <c r="U159" s="73">
        <f>IF($C159='1C TSsalarié12'!$B$8,'1C TSsalarié12'!$G$37)</f>
        <v>0</v>
      </c>
      <c r="V159" s="73">
        <f>IF($C159='1C TSsalarié12'!$B$8,'1C TSsalarié12'!$G$38)</f>
        <v>0</v>
      </c>
      <c r="W159" s="73">
        <f>IF($C159='1C TSsalarié12'!$B$8,'1C TSsalarié12'!$G$39)</f>
        <v>0</v>
      </c>
      <c r="X159" s="73">
        <f>IF($C159='1C TSsalarié12'!$B$8,'1C TSsalarié12'!$G$40)</f>
        <v>0</v>
      </c>
      <c r="Y159" s="73">
        <f>IF($C159='1C TSsalarié12'!$B$8,'1C TSsalarié12'!$G$41)</f>
        <v>0</v>
      </c>
      <c r="Z159" s="73">
        <f>IF($C159='1C TSsalarié12'!$B$8,'1C TSsalarié12'!$G$42)</f>
        <v>0</v>
      </c>
      <c r="AA159" s="73">
        <f>IF($C159='1C TSsalarié12'!$B$8,'1C TSsalarié12'!$G$43)</f>
        <v>0</v>
      </c>
      <c r="AB159" s="73">
        <f>IF($C159='1C TSsalarié12'!$B$8,'1C TSsalarié12'!$G$44)</f>
        <v>0</v>
      </c>
      <c r="AC159" s="73">
        <f>IF($C159='1C TSsalarié12'!$B$8,'1C TSsalarié12'!$G$45)</f>
        <v>0</v>
      </c>
      <c r="AD159" s="73">
        <f>IF($C159='1C TSsalarié12'!$B$8,'1C TSsalarié12'!$G$46)</f>
        <v>0</v>
      </c>
      <c r="AE159" s="73">
        <f>IF($C159='1C TSsalarié12'!$B$8,'1C TSsalarié12'!$G$47)</f>
        <v>0</v>
      </c>
      <c r="AF159" s="73">
        <f>IF($C159='1C TSsalarié12'!$B$8,'1C TSsalarié12'!$G$48)</f>
        <v>0</v>
      </c>
      <c r="AG159" s="73">
        <f>IF($C159='1C TSsalarié12'!$B$8,'1C TSsalarié12'!$G$49)</f>
        <v>0</v>
      </c>
      <c r="AH159" s="73">
        <f>IF($C159='1C TSsalarié12'!$B$8,'1C TSsalarié12'!$G$50)</f>
        <v>0</v>
      </c>
      <c r="AI159" s="73">
        <f>IF($C159='1C TSsalarié12'!$B$8,'1C TSsalarié12'!$G$51)</f>
        <v>0</v>
      </c>
      <c r="AJ159" s="73">
        <f>IF($C159='1C TSsalarié12'!$B$8,'1C TSsalarié12'!$G$52)</f>
        <v>0</v>
      </c>
      <c r="AK159" s="73">
        <f>'1C TSsalarié12'!G$53</f>
        <v>0</v>
      </c>
      <c r="AL159" s="73">
        <f t="shared" si="58"/>
        <v>0</v>
      </c>
      <c r="AM159" s="303">
        <f t="shared" si="55"/>
        <v>0</v>
      </c>
      <c r="AN159" s="592">
        <f t="shared" si="56"/>
        <v>0</v>
      </c>
      <c r="AO159" s="301">
        <f t="shared" si="60"/>
        <v>0</v>
      </c>
      <c r="AP159" s="601">
        <f t="shared" si="61"/>
        <v>0</v>
      </c>
      <c r="AQ159" s="609">
        <f t="shared" si="59"/>
        <v>0</v>
      </c>
      <c r="AR159" s="605"/>
      <c r="AS159" s="104"/>
      <c r="AT159" s="27"/>
      <c r="AU159" s="618"/>
    </row>
    <row r="160" spans="1:54" hidden="1">
      <c r="A160" s="312"/>
      <c r="B160" s="313"/>
      <c r="C160" s="22" t="str">
        <f>IF('1C TSsalarié12'!H$11&lt;&gt;"",'1C TSsalarié12'!$B$8,"")</f>
        <v/>
      </c>
      <c r="D160" s="714" t="str">
        <f>IF(E160="","",DATEDIF('1C TSsalarié12'!$B$10,E160,"y"))</f>
        <v/>
      </c>
      <c r="E160" s="95" t="str">
        <f>IF(AND('1C TSsalarié12'!H$11&lt;&gt;"",C160='1C TSsalarié12'!$B$8),'1C TSsalarié12'!$H$16,"")</f>
        <v/>
      </c>
      <c r="F160" s="320"/>
      <c r="G160" s="321"/>
      <c r="H160" s="901"/>
      <c r="I160" s="902"/>
      <c r="J160" s="903"/>
      <c r="K160" s="685">
        <f t="shared" si="57"/>
        <v>0</v>
      </c>
      <c r="L160" s="306">
        <f>IF(AND($K$2="Pôle",C160='1C TSsalarié12'!$B$8),'1C TSsalarié12'!H$17+'1C TSsalarié12'!H$18+'1C TSsalarié12'!H$19+'1C TSsalarié12'!H$20+'1C TSsalarié12'!H$24,'1C TSsalarié12'!H$17+'1C TSsalarié12'!H$18+'1C TSsalarié12'!H$19+'1C TSsalarié12'!H$20+'1C TSsalarié12'!H$21+'1C TSsalarié12'!H$22+'1C TSsalarié12'!H$23+'1C TSsalarié12'!H$24)</f>
        <v>0</v>
      </c>
      <c r="M160" s="306">
        <f>IF(AND($K$2="Pôle",C160='1C TSsalarié12'!$B$8),'1C TSsalarié12'!H$21+'1C TSsalarié12'!H$22+'1C TSsalarié12'!H$23,0)</f>
        <v>0</v>
      </c>
      <c r="N160" s="307">
        <f t="shared" si="62"/>
        <v>0</v>
      </c>
      <c r="O160" s="297">
        <f>IF($C160='1C TSsalarié12'!$B$8,'1C TSsalarié12'!H$31)</f>
        <v>0</v>
      </c>
      <c r="P160" s="73">
        <f>IF($C160='1C TSsalarié12'!$B$8,'1C TSsalarié12'!$H$32)</f>
        <v>0</v>
      </c>
      <c r="Q160" s="73">
        <f>IF($C160='1C TSsalarié12'!$B$8,'1C TSsalarié12'!$H$33)</f>
        <v>0</v>
      </c>
      <c r="R160" s="73">
        <f>IF($C160='1C TSsalarié12'!$B$8,'1C TSsalarié12'!$H$34)</f>
        <v>0</v>
      </c>
      <c r="S160" s="73">
        <f>IF($C160='1C TSsalarié12'!$B$8,'1C TSsalarié12'!$H$35)</f>
        <v>0</v>
      </c>
      <c r="T160" s="73">
        <f>IF($C160='1C TSsalarié12'!$B$8,'1C TSsalarié12'!$H$36)</f>
        <v>0</v>
      </c>
      <c r="U160" s="73">
        <f>IF($C160='1C TSsalarié12'!$B$8,'1C TSsalarié12'!$H$37)</f>
        <v>0</v>
      </c>
      <c r="V160" s="73">
        <f>IF($C160='1C TSsalarié12'!$B$8,'1C TSsalarié12'!$H$38)</f>
        <v>0</v>
      </c>
      <c r="W160" s="73">
        <f>IF($C160='1C TSsalarié12'!$B$8,'1C TSsalarié12'!$H$39)</f>
        <v>0</v>
      </c>
      <c r="X160" s="73">
        <f>IF($C160='1C TSsalarié12'!$B$8,'1C TSsalarié12'!$H$40)</f>
        <v>0</v>
      </c>
      <c r="Y160" s="73">
        <f>IF($C160='1C TSsalarié12'!$B$8,'1C TSsalarié12'!$H$41)</f>
        <v>0</v>
      </c>
      <c r="Z160" s="73">
        <f>IF($C160='1C TSsalarié12'!$B$8,'1C TSsalarié12'!$H$42)</f>
        <v>0</v>
      </c>
      <c r="AA160" s="73">
        <f>IF($C160='1C TSsalarié12'!$B$8,'1C TSsalarié12'!$H$43)</f>
        <v>0</v>
      </c>
      <c r="AB160" s="73">
        <f>IF($C160='1C TSsalarié12'!$B$8,'1C TSsalarié12'!$H$44)</f>
        <v>0</v>
      </c>
      <c r="AC160" s="73">
        <f>IF($C160='1C TSsalarié12'!$B$8,'1C TSsalarié12'!$H$45)</f>
        <v>0</v>
      </c>
      <c r="AD160" s="73">
        <f>IF($C160='1C TSsalarié12'!$B$8,'1C TSsalarié12'!$H$46)</f>
        <v>0</v>
      </c>
      <c r="AE160" s="73">
        <f>IF($C160='1C TSsalarié12'!$B$8,'1C TSsalarié12'!$H$47)</f>
        <v>0</v>
      </c>
      <c r="AF160" s="73">
        <f>IF($C160='1C TSsalarié12'!$B$8,'1C TSsalarié12'!$H$48)</f>
        <v>0</v>
      </c>
      <c r="AG160" s="73">
        <f>IF($C160='1C TSsalarié12'!$B$8,'1C TSsalarié12'!$H$49)</f>
        <v>0</v>
      </c>
      <c r="AH160" s="73">
        <f>IF($C160='1C TSsalarié12'!$B$8,'1C TSsalarié12'!$H$50)</f>
        <v>0</v>
      </c>
      <c r="AI160" s="73">
        <f>IF($C160='1C TSsalarié12'!$B$8,'1C TSsalarié12'!$H$51)</f>
        <v>0</v>
      </c>
      <c r="AJ160" s="73">
        <f>IF($C160='1C TSsalarié12'!$B$8,'1C TSsalarié12'!$H$52)</f>
        <v>0</v>
      </c>
      <c r="AK160" s="73">
        <f>'1C TSsalarié12'!H$53</f>
        <v>0</v>
      </c>
      <c r="AL160" s="73">
        <f t="shared" si="58"/>
        <v>0</v>
      </c>
      <c r="AM160" s="303">
        <f t="shared" si="55"/>
        <v>0</v>
      </c>
      <c r="AN160" s="592">
        <f t="shared" si="56"/>
        <v>0</v>
      </c>
      <c r="AO160" s="301">
        <f t="shared" si="60"/>
        <v>0</v>
      </c>
      <c r="AP160" s="601">
        <f t="shared" si="61"/>
        <v>0</v>
      </c>
      <c r="AQ160" s="609">
        <f t="shared" si="59"/>
        <v>0</v>
      </c>
      <c r="AR160" s="605"/>
      <c r="AS160" s="104"/>
      <c r="AT160" s="27"/>
      <c r="AU160" s="618"/>
    </row>
    <row r="161" spans="1:48" hidden="1">
      <c r="A161" s="312"/>
      <c r="B161" s="313"/>
      <c r="C161" s="22" t="str">
        <f>IF('1C TSsalarié12'!I$11&lt;&gt;"",'1C TSsalarié12'!$B$8,"")</f>
        <v/>
      </c>
      <c r="D161" s="714" t="str">
        <f>IF(E161="","",DATEDIF('1C TSsalarié12'!$B$10,E161,"y"))</f>
        <v/>
      </c>
      <c r="E161" s="95" t="str">
        <f>IF(AND('1C TSsalarié12'!I$11&lt;&gt;"",C161='1C TSsalarié12'!$B$8),'1C TSsalarié12'!$I$16,"")</f>
        <v/>
      </c>
      <c r="F161" s="320"/>
      <c r="G161" s="321"/>
      <c r="H161" s="901"/>
      <c r="I161" s="902"/>
      <c r="J161" s="903"/>
      <c r="K161" s="685">
        <f t="shared" si="57"/>
        <v>0</v>
      </c>
      <c r="L161" s="306">
        <f>IF(AND($K$2="Pôle",C161='1C TSsalarié12'!$B$8),'1C TSsalarié12'!I$17+'1C TSsalarié12'!I$18+'1C TSsalarié12'!I$19+'1C TSsalarié12'!I$20+'1C TSsalarié12'!I$24,'1C TSsalarié12'!I$17+'1C TSsalarié12'!I$18+'1C TSsalarié12'!I$19+'1C TSsalarié12'!I$20+'1C TSsalarié12'!I$21+'1C TSsalarié12'!I$22+'1C TSsalarié12'!I$23+'1C TSsalarié12'!I$24)</f>
        <v>0</v>
      </c>
      <c r="M161" s="306">
        <f>IF(AND($K$2="Pôle",C161='1C TSsalarié12'!$B$8),'1C TSsalarié12'!I$21+'1C TSsalarié12'!I$22+'1C TSsalarié12'!I$23,0)</f>
        <v>0</v>
      </c>
      <c r="N161" s="307">
        <f t="shared" si="62"/>
        <v>0</v>
      </c>
      <c r="O161" s="297">
        <f>IF($C161='1C TSsalarié12'!$B$8,'1C TSsalarié12'!I$31)</f>
        <v>0</v>
      </c>
      <c r="P161" s="73">
        <f>IF($C161='1C TSsalarié12'!$B$8,'1C TSsalarié12'!$I$32)</f>
        <v>0</v>
      </c>
      <c r="Q161" s="73">
        <f>IF($C161='1C TSsalarié12'!$B$8,'1C TSsalarié12'!$I$33)</f>
        <v>0</v>
      </c>
      <c r="R161" s="73">
        <f>IF($C161='1C TSsalarié12'!$B$8,'1C TSsalarié12'!$I$34)</f>
        <v>0</v>
      </c>
      <c r="S161" s="73">
        <f>IF($C161='1C TSsalarié12'!$B$8,'1C TSsalarié12'!$I$35)</f>
        <v>0</v>
      </c>
      <c r="T161" s="73">
        <f>IF($C161='1C TSsalarié12'!$B$8,'1C TSsalarié12'!$I$36)</f>
        <v>0</v>
      </c>
      <c r="U161" s="73">
        <f>IF($C161='1C TSsalarié12'!$B$8,'1C TSsalarié12'!$I$37)</f>
        <v>0</v>
      </c>
      <c r="V161" s="73">
        <f>IF($C161='1C TSsalarié12'!$B$8,'1C TSsalarié12'!$I$38)</f>
        <v>0</v>
      </c>
      <c r="W161" s="73">
        <f>IF($C161='1C TSsalarié12'!$B$8,'1C TSsalarié12'!$I$39)</f>
        <v>0</v>
      </c>
      <c r="X161" s="73">
        <f>IF($C161='1C TSsalarié12'!$B$8,'1C TSsalarié12'!$I$40)</f>
        <v>0</v>
      </c>
      <c r="Y161" s="73">
        <f>IF($C161='1C TSsalarié12'!$B$8,'1C TSsalarié12'!$I$41)</f>
        <v>0</v>
      </c>
      <c r="Z161" s="73">
        <f>IF($C161='1C TSsalarié12'!$B$8,'1C TSsalarié12'!$I$42)</f>
        <v>0</v>
      </c>
      <c r="AA161" s="73">
        <f>IF($C161='1C TSsalarié12'!$B$8,'1C TSsalarié12'!$I$43)</f>
        <v>0</v>
      </c>
      <c r="AB161" s="73">
        <f>IF($C161='1C TSsalarié12'!$B$8,'1C TSsalarié12'!$I$44)</f>
        <v>0</v>
      </c>
      <c r="AC161" s="73">
        <f>IF($C161='1C TSsalarié12'!$B$8,'1C TSsalarié12'!$I$45)</f>
        <v>0</v>
      </c>
      <c r="AD161" s="73">
        <f>IF($C161='1C TSsalarié12'!$B$8,'1C TSsalarié12'!$I$46)</f>
        <v>0</v>
      </c>
      <c r="AE161" s="73">
        <f>IF($C161='1C TSsalarié12'!$B$8,'1C TSsalarié12'!$I$47)</f>
        <v>0</v>
      </c>
      <c r="AF161" s="73">
        <f>IF($C161='1C TSsalarié12'!$B$8,'1C TSsalarié12'!$I$48)</f>
        <v>0</v>
      </c>
      <c r="AG161" s="73">
        <f>IF($C161='1C TSsalarié12'!$B$8,'1C TSsalarié12'!$I$49)</f>
        <v>0</v>
      </c>
      <c r="AH161" s="73">
        <f>IF($C161='1C TSsalarié12'!$B$8,'1C TSsalarié12'!$I$50)</f>
        <v>0</v>
      </c>
      <c r="AI161" s="73">
        <f>IF($C161='1C TSsalarié12'!$B$8,'1C TSsalarié12'!$I$51)</f>
        <v>0</v>
      </c>
      <c r="AJ161" s="73">
        <f>IF($C161='1C TSsalarié12'!$B$8,'1C TSsalarié12'!$I$52)</f>
        <v>0</v>
      </c>
      <c r="AK161" s="73">
        <f>'1C TSsalarié12'!I$53</f>
        <v>0</v>
      </c>
      <c r="AL161" s="73">
        <f t="shared" si="58"/>
        <v>0</v>
      </c>
      <c r="AM161" s="303">
        <f t="shared" si="55"/>
        <v>0</v>
      </c>
      <c r="AN161" s="592">
        <f t="shared" si="56"/>
        <v>0</v>
      </c>
      <c r="AO161" s="301">
        <f t="shared" si="60"/>
        <v>0</v>
      </c>
      <c r="AP161" s="601">
        <f t="shared" si="61"/>
        <v>0</v>
      </c>
      <c r="AQ161" s="609">
        <f t="shared" si="59"/>
        <v>0</v>
      </c>
      <c r="AR161" s="605"/>
      <c r="AS161" s="104"/>
      <c r="AT161" s="27"/>
      <c r="AU161" s="618"/>
    </row>
    <row r="162" spans="1:48" hidden="1">
      <c r="A162" s="312"/>
      <c r="B162" s="313"/>
      <c r="C162" s="22" t="str">
        <f>IF('1C TSsalarié12'!J$11&lt;&gt;"",'1C TSsalarié12'!$B$8,"")</f>
        <v/>
      </c>
      <c r="D162" s="714" t="str">
        <f>IF(E162="","",DATEDIF('1C TSsalarié12'!$B$10,E162,"y"))</f>
        <v/>
      </c>
      <c r="E162" s="95" t="str">
        <f>IF(AND('1C TSsalarié12'!J$11&lt;&gt;"",C162='1C TSsalarié12'!$B$8),'1C TSsalarié12'!$J$16,"")</f>
        <v/>
      </c>
      <c r="F162" s="320"/>
      <c r="G162" s="321"/>
      <c r="H162" s="901"/>
      <c r="I162" s="902"/>
      <c r="J162" s="903"/>
      <c r="K162" s="685">
        <f t="shared" si="57"/>
        <v>0</v>
      </c>
      <c r="L162" s="306">
        <f>IF(AND($K$2="Pôle",C162='1C TSsalarié12'!$B$8),'1C TSsalarié12'!J$17+'1C TSsalarié12'!J$18+'1C TSsalarié12'!J$19+'1C TSsalarié12'!J$20+'1C TSsalarié12'!J$24,'1C TSsalarié12'!J$17+'1C TSsalarié12'!J$18+'1C TSsalarié12'!J$19+'1C TSsalarié12'!J$20+'1C TSsalarié12'!J$21+'1C TSsalarié12'!J$22+'1C TSsalarié12'!J$23+'1C TSsalarié12'!J$24)</f>
        <v>0</v>
      </c>
      <c r="M162" s="306">
        <f>IF(AND($K$2="Pôle",C162='1C TSsalarié12'!$B$8),'1C TSsalarié12'!J$21+'1C TSsalarié12'!J$22+'1C TSsalarié12'!J$23,0)</f>
        <v>0</v>
      </c>
      <c r="N162" s="307">
        <f t="shared" si="62"/>
        <v>0</v>
      </c>
      <c r="O162" s="297">
        <f>IF($C162='1C TSsalarié12'!$B$8,'1C TSsalarié12'!J$31)</f>
        <v>0</v>
      </c>
      <c r="P162" s="73">
        <f>IF($C162='1C TSsalarié12'!$B$8,'1C TSsalarié12'!$J$32)</f>
        <v>0</v>
      </c>
      <c r="Q162" s="73">
        <f>IF($C162='1C TSsalarié12'!$B$8,'1C TSsalarié12'!$J$33)</f>
        <v>0</v>
      </c>
      <c r="R162" s="73">
        <f>IF($C162='1C TSsalarié12'!$B$8,'1C TSsalarié12'!$J$34)</f>
        <v>0</v>
      </c>
      <c r="S162" s="73">
        <f>IF($C162='1C TSsalarié12'!$B$8,'1C TSsalarié12'!$J$35)</f>
        <v>0</v>
      </c>
      <c r="T162" s="73">
        <f>IF($C162='1C TSsalarié12'!$B$8,'1C TSsalarié12'!$J$36)</f>
        <v>0</v>
      </c>
      <c r="U162" s="73">
        <f>IF($C162='1C TSsalarié12'!$B$8,'1C TSsalarié12'!$J$37)</f>
        <v>0</v>
      </c>
      <c r="V162" s="73">
        <f>IF($C162='1C TSsalarié12'!$B$8,'1C TSsalarié12'!$J$38)</f>
        <v>0</v>
      </c>
      <c r="W162" s="73">
        <f>IF($C162='1C TSsalarié12'!$B$8,'1C TSsalarié12'!$J$39)</f>
        <v>0</v>
      </c>
      <c r="X162" s="73">
        <f>IF($C162='1C TSsalarié12'!$B$8,'1C TSsalarié12'!$J$40)</f>
        <v>0</v>
      </c>
      <c r="Y162" s="73">
        <f>IF($C162='1C TSsalarié12'!$B$8,'1C TSsalarié12'!$J$41)</f>
        <v>0</v>
      </c>
      <c r="Z162" s="73">
        <f>IF($C162='1C TSsalarié12'!$B$8,'1C TSsalarié12'!$J$42)</f>
        <v>0</v>
      </c>
      <c r="AA162" s="73">
        <f>IF($C162='1C TSsalarié12'!$B$8,'1C TSsalarié12'!$J$43)</f>
        <v>0</v>
      </c>
      <c r="AB162" s="73">
        <f>IF($C162='1C TSsalarié12'!$B$8,'1C TSsalarié12'!$J$44)</f>
        <v>0</v>
      </c>
      <c r="AC162" s="73">
        <f>IF($C162='1C TSsalarié12'!$B$8,'1C TSsalarié12'!$J$45)</f>
        <v>0</v>
      </c>
      <c r="AD162" s="73">
        <f>IF($C162='1C TSsalarié12'!$B$8,'1C TSsalarié12'!$J$46)</f>
        <v>0</v>
      </c>
      <c r="AE162" s="73">
        <f>IF($C162='1C TSsalarié12'!$B$8,'1C TSsalarié12'!$J$47)</f>
        <v>0</v>
      </c>
      <c r="AF162" s="73">
        <f>IF($C162='1C TSsalarié12'!$B$8,'1C TSsalarié12'!$J$48)</f>
        <v>0</v>
      </c>
      <c r="AG162" s="73">
        <f>IF($C162='1C TSsalarié12'!$B$8,'1C TSsalarié12'!$J$49)</f>
        <v>0</v>
      </c>
      <c r="AH162" s="73">
        <f>IF($C162='1C TSsalarié12'!$B$8,'1C TSsalarié12'!$J$50)</f>
        <v>0</v>
      </c>
      <c r="AI162" s="73">
        <f>IF($C162='1C TSsalarié12'!$B$8,'1C TSsalarié12'!$J$51)</f>
        <v>0</v>
      </c>
      <c r="AJ162" s="73">
        <f>IF($C162='1C TSsalarié12'!$B$8,'1C TSsalarié12'!$J$52)</f>
        <v>0</v>
      </c>
      <c r="AK162" s="73">
        <f>'1C TSsalarié12'!J$53</f>
        <v>0</v>
      </c>
      <c r="AL162" s="73">
        <f t="shared" si="58"/>
        <v>0</v>
      </c>
      <c r="AM162" s="303">
        <f t="shared" si="55"/>
        <v>0</v>
      </c>
      <c r="AN162" s="592">
        <f t="shared" si="56"/>
        <v>0</v>
      </c>
      <c r="AO162" s="301">
        <f t="shared" si="60"/>
        <v>0</v>
      </c>
      <c r="AP162" s="601">
        <f t="shared" si="61"/>
        <v>0</v>
      </c>
      <c r="AQ162" s="609">
        <f t="shared" si="59"/>
        <v>0</v>
      </c>
      <c r="AR162" s="605"/>
      <c r="AS162" s="104"/>
      <c r="AT162" s="27"/>
      <c r="AU162" s="618"/>
    </row>
    <row r="163" spans="1:48" hidden="1">
      <c r="A163" s="312"/>
      <c r="B163" s="313"/>
      <c r="C163" s="22" t="str">
        <f>IF('1C TSsalarié12'!K$11&lt;&gt;"",'1C TSsalarié12'!$B$8,"")</f>
        <v/>
      </c>
      <c r="D163" s="714" t="str">
        <f>IF(E163="","",DATEDIF('1C TSsalarié12'!$B$10,E163,"y"))</f>
        <v/>
      </c>
      <c r="E163" s="95" t="str">
        <f>IF(AND('1C TSsalarié12'!K$11&lt;&gt;"",C163='1C TSsalarié12'!$B$8),'1C TSsalarié12'!$K$16,"")</f>
        <v/>
      </c>
      <c r="F163" s="320"/>
      <c r="G163" s="321"/>
      <c r="H163" s="901"/>
      <c r="I163" s="902"/>
      <c r="J163" s="903"/>
      <c r="K163" s="685">
        <f t="shared" si="57"/>
        <v>0</v>
      </c>
      <c r="L163" s="306">
        <f>IF(AND($K$2="Pôle",C163='1C TSsalarié12'!$B$8),'1C TSsalarié12'!K$17+'1C TSsalarié12'!K$18+'1C TSsalarié12'!K$19+'1C TSsalarié12'!K$20+'1C TSsalarié12'!K$24,'1C TSsalarié12'!K$17+'1C TSsalarié12'!K$18+'1C TSsalarié12'!K$19+'1C TSsalarié12'!K$20+'1C TSsalarié12'!K$21+'1C TSsalarié12'!K$22+'1C TSsalarié12'!K$23+'1C TSsalarié12'!K$24)</f>
        <v>0</v>
      </c>
      <c r="M163" s="306">
        <f>IF(AND($K$2="Pôle",C163='1C TSsalarié12'!$B$8),'1C TSsalarié12'!K$21+'1C TSsalarié12'!K$22+'1C TSsalarié12'!K$23,0)</f>
        <v>0</v>
      </c>
      <c r="N163" s="307">
        <f t="shared" si="62"/>
        <v>0</v>
      </c>
      <c r="O163" s="297">
        <f>IF($C163='1C TSsalarié12'!$B$8,'1C TSsalarié12'!K$31)</f>
        <v>0</v>
      </c>
      <c r="P163" s="73">
        <f>IF($C163='1C TSsalarié12'!$B$8,'1C TSsalarié12'!$K$32)</f>
        <v>0</v>
      </c>
      <c r="Q163" s="73">
        <f>IF($C163='1C TSsalarié12'!$B$8,'1C TSsalarié12'!$K$33)</f>
        <v>0</v>
      </c>
      <c r="R163" s="73">
        <f>IF($C163='1C TSsalarié12'!$B$8,'1C TSsalarié12'!$K$34)</f>
        <v>0</v>
      </c>
      <c r="S163" s="73">
        <f>IF($C163='1C TSsalarié12'!$B$8,'1C TSsalarié12'!$K$35)</f>
        <v>0</v>
      </c>
      <c r="T163" s="73">
        <f>IF($C163='1C TSsalarié12'!$B$8,'1C TSsalarié12'!$K$36)</f>
        <v>0</v>
      </c>
      <c r="U163" s="73">
        <f>IF($C163='1C TSsalarié12'!$B$8,'1C TSsalarié12'!$K$37)</f>
        <v>0</v>
      </c>
      <c r="V163" s="73">
        <f>IF($C163='1C TSsalarié12'!$B$8,'1C TSsalarié12'!$K$38)</f>
        <v>0</v>
      </c>
      <c r="W163" s="73">
        <f>IF($C163='1C TSsalarié12'!$B$8,'1C TSsalarié12'!$K$39)</f>
        <v>0</v>
      </c>
      <c r="X163" s="73">
        <f>IF($C163='1C TSsalarié12'!$B$8,'1C TSsalarié12'!$K$40)</f>
        <v>0</v>
      </c>
      <c r="Y163" s="73">
        <f>IF($C163='1C TSsalarié12'!$B$8,'1C TSsalarié12'!$K$41)</f>
        <v>0</v>
      </c>
      <c r="Z163" s="73">
        <f>IF($C163='1C TSsalarié12'!$B$8,'1C TSsalarié12'!$K$42)</f>
        <v>0</v>
      </c>
      <c r="AA163" s="73">
        <f>IF($C163='1C TSsalarié12'!$B$8,'1C TSsalarié12'!$K$43)</f>
        <v>0</v>
      </c>
      <c r="AB163" s="73">
        <f>IF($C163='1C TSsalarié12'!$B$8,'1C TSsalarié12'!$K$44)</f>
        <v>0</v>
      </c>
      <c r="AC163" s="73">
        <f>IF($C163='1C TSsalarié12'!$B$8,'1C TSsalarié12'!$K$45)</f>
        <v>0</v>
      </c>
      <c r="AD163" s="73">
        <f>IF($C163='1C TSsalarié12'!$B$8,'1C TSsalarié12'!$K$46)</f>
        <v>0</v>
      </c>
      <c r="AE163" s="73">
        <f>IF($C163='1C TSsalarié12'!$B$8,'1C TSsalarié12'!$K$47)</f>
        <v>0</v>
      </c>
      <c r="AF163" s="73">
        <f>IF($C163='1C TSsalarié12'!$B$8,'1C TSsalarié12'!$K$48)</f>
        <v>0</v>
      </c>
      <c r="AG163" s="73">
        <f>IF($C163='1C TSsalarié12'!$B$8,'1C TSsalarié12'!$K$49)</f>
        <v>0</v>
      </c>
      <c r="AH163" s="73">
        <f>IF($C163='1C TSsalarié12'!$B$8,'1C TSsalarié12'!$K$50)</f>
        <v>0</v>
      </c>
      <c r="AI163" s="73">
        <f>IF($C163='1C TSsalarié12'!$B$8,'1C TSsalarié12'!$K$51)</f>
        <v>0</v>
      </c>
      <c r="AJ163" s="73">
        <f>IF($C163='1C TSsalarié12'!$B$8,'1C TSsalarié12'!$K$52)</f>
        <v>0</v>
      </c>
      <c r="AK163" s="73">
        <f>'1C TSsalarié12'!K$53</f>
        <v>0</v>
      </c>
      <c r="AL163" s="73">
        <f t="shared" si="58"/>
        <v>0</v>
      </c>
      <c r="AM163" s="303">
        <f t="shared" si="55"/>
        <v>0</v>
      </c>
      <c r="AN163" s="592">
        <f t="shared" si="56"/>
        <v>0</v>
      </c>
      <c r="AO163" s="301">
        <f t="shared" si="60"/>
        <v>0</v>
      </c>
      <c r="AP163" s="601">
        <f t="shared" si="61"/>
        <v>0</v>
      </c>
      <c r="AQ163" s="609">
        <f t="shared" si="59"/>
        <v>0</v>
      </c>
      <c r="AR163" s="605"/>
      <c r="AS163" s="104"/>
      <c r="AT163" s="27"/>
      <c r="AU163" s="618"/>
    </row>
    <row r="164" spans="1:48" hidden="1">
      <c r="A164" s="312"/>
      <c r="B164" s="313"/>
      <c r="C164" s="22" t="str">
        <f>IF('1C TSsalarié12'!L$11&lt;&gt;"",'1C TSsalarié12'!$B$8,"")</f>
        <v/>
      </c>
      <c r="D164" s="714" t="str">
        <f>IF(E164="","",DATEDIF('1C TSsalarié12'!$B$10,E164,"y"))</f>
        <v/>
      </c>
      <c r="E164" s="95" t="str">
        <f>IF(AND('1C TSsalarié12'!L$11&lt;&gt;"",C164='1C TSsalarié12'!$B$8),'1C TSsalarié12'!$L$16,"")</f>
        <v/>
      </c>
      <c r="F164" s="320"/>
      <c r="G164" s="321"/>
      <c r="H164" s="901"/>
      <c r="I164" s="902"/>
      <c r="J164" s="903"/>
      <c r="K164" s="685">
        <f t="shared" si="57"/>
        <v>0</v>
      </c>
      <c r="L164" s="306">
        <f>IF(AND($K$2="Pôle",C164='1C TSsalarié12'!$B$8),'1C TSsalarié12'!L$17+'1C TSsalarié12'!L$18+'1C TSsalarié12'!L$19+'1C TSsalarié12'!L$20+'1C TSsalarié12'!L$24,'1C TSsalarié12'!L$17+'1C TSsalarié12'!L$18+'1C TSsalarié12'!L$19+'1C TSsalarié12'!L$20+'1C TSsalarié12'!L$21+'1C TSsalarié12'!L$22+'1C TSsalarié12'!L$23+'1C TSsalarié12'!L$24)</f>
        <v>0</v>
      </c>
      <c r="M164" s="306">
        <f>IF(AND($K$2="Pôle",C164='1C TSsalarié12'!$B$8),'1C TSsalarié12'!L$21+'1C TSsalarié12'!L$22+'1C TSsalarié12'!L$23,0)</f>
        <v>0</v>
      </c>
      <c r="N164" s="307">
        <f t="shared" si="62"/>
        <v>0</v>
      </c>
      <c r="O164" s="297">
        <f>IF($C164='1C TSsalarié12'!$B$8,'1C TSsalarié12'!L$31)</f>
        <v>0</v>
      </c>
      <c r="P164" s="73">
        <f>IF($C164='1C TSsalarié12'!$B$8,'1C TSsalarié12'!$L$32)</f>
        <v>0</v>
      </c>
      <c r="Q164" s="73">
        <f>IF($C164='1C TSsalarié12'!$B$8,'1C TSsalarié12'!$L$33)</f>
        <v>0</v>
      </c>
      <c r="R164" s="73">
        <f>IF($C164='1C TSsalarié12'!$B$8,'1C TSsalarié12'!$L$34)</f>
        <v>0</v>
      </c>
      <c r="S164" s="73">
        <f>IF($C164='1C TSsalarié12'!$B$8,'1C TSsalarié12'!$L$35)</f>
        <v>0</v>
      </c>
      <c r="T164" s="73">
        <f>IF($C164='1C TSsalarié12'!$B$8,'1C TSsalarié12'!$L$36)</f>
        <v>0</v>
      </c>
      <c r="U164" s="73">
        <f>IF($C164='1C TSsalarié12'!$B$8,'1C TSsalarié12'!$L$37)</f>
        <v>0</v>
      </c>
      <c r="V164" s="73">
        <f>IF($C164='1C TSsalarié12'!$B$8,'1C TSsalarié12'!$L$38)</f>
        <v>0</v>
      </c>
      <c r="W164" s="73">
        <f>IF($C164='1C TSsalarié12'!$B$8,'1C TSsalarié12'!$L$39)</f>
        <v>0</v>
      </c>
      <c r="X164" s="73">
        <f>IF($C164='1C TSsalarié12'!$B$8,'1C TSsalarié12'!$L$40)</f>
        <v>0</v>
      </c>
      <c r="Y164" s="73">
        <f>IF($C164='1C TSsalarié12'!$B$8,'1C TSsalarié12'!$L$41)</f>
        <v>0</v>
      </c>
      <c r="Z164" s="73">
        <f>IF($C164='1C TSsalarié12'!$B$8,'1C TSsalarié12'!$L$42)</f>
        <v>0</v>
      </c>
      <c r="AA164" s="73">
        <f>IF($C164='1C TSsalarié12'!$B$8,'1C TSsalarié12'!$L$43)</f>
        <v>0</v>
      </c>
      <c r="AB164" s="73">
        <f>IF($C164='1C TSsalarié12'!$B$8,'1C TSsalarié12'!$L$44)</f>
        <v>0</v>
      </c>
      <c r="AC164" s="73">
        <f>IF($C164='1C TSsalarié12'!$B$8,'1C TSsalarié12'!$L$45)</f>
        <v>0</v>
      </c>
      <c r="AD164" s="73">
        <f>IF($C164='1C TSsalarié12'!$B$8,'1C TSsalarié12'!$L$46)</f>
        <v>0</v>
      </c>
      <c r="AE164" s="73">
        <f>IF($C164='1C TSsalarié12'!$B$8,'1C TSsalarié12'!$L$47)</f>
        <v>0</v>
      </c>
      <c r="AF164" s="73">
        <f>IF($C164='1C TSsalarié12'!$B$8,'1C TSsalarié12'!$L$48)</f>
        <v>0</v>
      </c>
      <c r="AG164" s="73">
        <f>IF($C164='1C TSsalarié12'!$B$8,'1C TSsalarié12'!$L$49)</f>
        <v>0</v>
      </c>
      <c r="AH164" s="73">
        <f>IF($C164='1C TSsalarié12'!$B$8,'1C TSsalarié12'!$L$50)</f>
        <v>0</v>
      </c>
      <c r="AI164" s="73">
        <f>IF($C164='1C TSsalarié12'!$B$8,'1C TSsalarié12'!$L$51)</f>
        <v>0</v>
      </c>
      <c r="AJ164" s="73">
        <f>IF($C164='1C TSsalarié12'!$B$8,'1C TSsalarié12'!$L$52)</f>
        <v>0</v>
      </c>
      <c r="AK164" s="73">
        <f>'1C TSsalarié12'!L$53</f>
        <v>0</v>
      </c>
      <c r="AL164" s="73">
        <f t="shared" si="58"/>
        <v>0</v>
      </c>
      <c r="AM164" s="303">
        <f t="shared" si="55"/>
        <v>0</v>
      </c>
      <c r="AN164" s="592">
        <f t="shared" si="56"/>
        <v>0</v>
      </c>
      <c r="AO164" s="301">
        <f t="shared" si="60"/>
        <v>0</v>
      </c>
      <c r="AP164" s="601">
        <f t="shared" si="61"/>
        <v>0</v>
      </c>
      <c r="AQ164" s="609">
        <f t="shared" si="59"/>
        <v>0</v>
      </c>
      <c r="AR164" s="605"/>
      <c r="AS164" s="104"/>
      <c r="AT164" s="27"/>
      <c r="AU164" s="618"/>
    </row>
    <row r="165" spans="1:48" hidden="1">
      <c r="A165" s="312"/>
      <c r="B165" s="313"/>
      <c r="C165" s="22" t="str">
        <f>IF('1C TSsalarié12'!M$11&lt;&gt;"",'1C TSsalarié12'!$B$8,"")</f>
        <v/>
      </c>
      <c r="D165" s="714" t="str">
        <f>IF(E165="","",DATEDIF('1C TSsalarié12'!$B$10,E165,"y"))</f>
        <v/>
      </c>
      <c r="E165" s="95" t="str">
        <f>IF(AND('1C TSsalarié12'!M$11&lt;&gt;"",C165='1C TSsalarié12'!$B$8),'1C TSsalarié12'!$M$16,"")</f>
        <v/>
      </c>
      <c r="F165" s="320"/>
      <c r="G165" s="321"/>
      <c r="H165" s="901"/>
      <c r="I165" s="902"/>
      <c r="J165" s="903"/>
      <c r="K165" s="685">
        <f t="shared" si="57"/>
        <v>0</v>
      </c>
      <c r="L165" s="306">
        <f>IF(AND($K$2="Pôle",C165='1C TSsalarié12'!$B$8),'1C TSsalarié12'!M$17+'1C TSsalarié12'!M$18+'1C TSsalarié12'!M$19+'1C TSsalarié12'!M$20+'1C TSsalarié12'!M$24,'1C TSsalarié12'!M$17+'1C TSsalarié12'!M$18+'1C TSsalarié12'!M$19+'1C TSsalarié12'!M$20+'1C TSsalarié12'!M$21+'1C TSsalarié12'!M$22+'1C TSsalarié12'!M$23+'1C TSsalarié12'!M$24)</f>
        <v>0</v>
      </c>
      <c r="M165" s="306">
        <f>IF(AND($K$2="Pôle",C165='1C TSsalarié12'!$B$8),'1C TSsalarié12'!M$21+'1C TSsalarié12'!M$22+'1C TSsalarié12'!M$23,0)</f>
        <v>0</v>
      </c>
      <c r="N165" s="307">
        <f t="shared" si="62"/>
        <v>0</v>
      </c>
      <c r="O165" s="297">
        <f>IF($C165='1C TSsalarié12'!$B$8,'1C TSsalarié12'!M$31)</f>
        <v>0</v>
      </c>
      <c r="P165" s="73">
        <f>IF($C165='1C TSsalarié12'!$B$8,'1C TSsalarié12'!$M$32)</f>
        <v>0</v>
      </c>
      <c r="Q165" s="73">
        <f>IF($C165='1C TSsalarié12'!$B$8,'1C TSsalarié12'!$M$33)</f>
        <v>0</v>
      </c>
      <c r="R165" s="73">
        <f>IF($C165='1C TSsalarié12'!$B$8,'1C TSsalarié12'!$M$34)</f>
        <v>0</v>
      </c>
      <c r="S165" s="73">
        <f>IF($C165='1C TSsalarié12'!$B$8,'1C TSsalarié12'!$M$35)</f>
        <v>0</v>
      </c>
      <c r="T165" s="73">
        <f>IF($C165='1C TSsalarié12'!$B$8,'1C TSsalarié12'!$M$36)</f>
        <v>0</v>
      </c>
      <c r="U165" s="73">
        <f>IF($C165='1C TSsalarié12'!$B$8,'1C TSsalarié12'!$M$37)</f>
        <v>0</v>
      </c>
      <c r="V165" s="73">
        <f>IF($C165='1C TSsalarié12'!$B$8,'1C TSsalarié12'!$M$38)</f>
        <v>0</v>
      </c>
      <c r="W165" s="73">
        <f>IF($C165='1C TSsalarié12'!$B$8,'1C TSsalarié12'!$M$39)</f>
        <v>0</v>
      </c>
      <c r="X165" s="73">
        <f>IF($C165='1C TSsalarié12'!$B$8,'1C TSsalarié12'!$M$40)</f>
        <v>0</v>
      </c>
      <c r="Y165" s="73">
        <f>IF($C165='1C TSsalarié12'!$B$8,'1C TSsalarié12'!$M$41)</f>
        <v>0</v>
      </c>
      <c r="Z165" s="73">
        <f>IF($C165='1C TSsalarié12'!$B$8,'1C TSsalarié12'!$M$42)</f>
        <v>0</v>
      </c>
      <c r="AA165" s="73">
        <f>IF($C165='1C TSsalarié12'!$B$8,'1C TSsalarié12'!$M$43)</f>
        <v>0</v>
      </c>
      <c r="AB165" s="73">
        <f>IF($C165='1C TSsalarié12'!$B$8,'1C TSsalarié12'!$M$44)</f>
        <v>0</v>
      </c>
      <c r="AC165" s="73">
        <f>IF($C165='1C TSsalarié12'!$B$8,'1C TSsalarié12'!$M$45)</f>
        <v>0</v>
      </c>
      <c r="AD165" s="73">
        <f>IF($C165='1C TSsalarié12'!$B$8,'1C TSsalarié12'!$M$46)</f>
        <v>0</v>
      </c>
      <c r="AE165" s="73">
        <f>IF($C165='1C TSsalarié12'!$B$8,'1C TSsalarié12'!$M$47)</f>
        <v>0</v>
      </c>
      <c r="AF165" s="73">
        <f>IF($C165='1C TSsalarié12'!$B$8,'1C TSsalarié12'!$M$48)</f>
        <v>0</v>
      </c>
      <c r="AG165" s="73">
        <f>IF($C165='1C TSsalarié12'!$B$8,'1C TSsalarié12'!$M$49)</f>
        <v>0</v>
      </c>
      <c r="AH165" s="73">
        <f>IF($C165='1C TSsalarié12'!$B$8,'1C TSsalarié12'!$M$50)</f>
        <v>0</v>
      </c>
      <c r="AI165" s="73">
        <f>IF($C165='1C TSsalarié12'!$B$8,'1C TSsalarié12'!$M$51)</f>
        <v>0</v>
      </c>
      <c r="AJ165" s="73">
        <f>IF($C165='1C TSsalarié12'!$B$8,'1C TSsalarié12'!$M$52)</f>
        <v>0</v>
      </c>
      <c r="AK165" s="73">
        <f>'1C TSsalarié12'!M$53</f>
        <v>0</v>
      </c>
      <c r="AL165" s="73">
        <f t="shared" si="58"/>
        <v>0</v>
      </c>
      <c r="AM165" s="303">
        <f t="shared" si="55"/>
        <v>0</v>
      </c>
      <c r="AN165" s="592">
        <f t="shared" si="56"/>
        <v>0</v>
      </c>
      <c r="AO165" s="301">
        <f t="shared" si="60"/>
        <v>0</v>
      </c>
      <c r="AP165" s="601">
        <f t="shared" si="61"/>
        <v>0</v>
      </c>
      <c r="AQ165" s="609">
        <f t="shared" si="59"/>
        <v>0</v>
      </c>
      <c r="AR165" s="605"/>
      <c r="AS165" s="104"/>
      <c r="AT165" s="27"/>
      <c r="AU165" s="618"/>
    </row>
    <row r="166" spans="1:48" ht="13.5" hidden="1" thickBot="1">
      <c r="A166" s="314"/>
      <c r="B166" s="315"/>
      <c r="C166" s="212" t="str">
        <f>IF('1C TSsalarié12'!N$11&lt;&gt;"",'1C TSsalarié12'!$B$8,"")</f>
        <v/>
      </c>
      <c r="D166" s="718" t="str">
        <f>IF(E166="","",DATEDIF('1C TSsalarié12'!$B$10,E166,"y"))</f>
        <v/>
      </c>
      <c r="E166" s="213" t="str">
        <f>IF(AND('1C TSsalarié12'!N$11&lt;&gt;"",C166='1C TSsalarié12'!$B$8),'1C TSsalarié12'!$N$16,"")</f>
        <v/>
      </c>
      <c r="F166" s="322"/>
      <c r="G166" s="323"/>
      <c r="H166" s="904"/>
      <c r="I166" s="905"/>
      <c r="J166" s="906"/>
      <c r="K166" s="685">
        <f t="shared" si="57"/>
        <v>0</v>
      </c>
      <c r="L166" s="648">
        <f>IF(AND($K$2="Pôle",C166='1C TSsalarié12'!$B$8),'1C TSsalarié12'!N$17+'1C TSsalarié12'!N$18+'1C TSsalarié12'!N$19+'1C TSsalarié12'!N$20+'1C TSsalarié12'!N$24,'1C TSsalarié12'!N$17+'1C TSsalarié12'!N$18+'1C TSsalarié12'!N$19+'1C TSsalarié12'!N$20+'1C TSsalarié12'!N$21+'1C TSsalarié12'!N$22+'1C TSsalarié12'!N$23+'1C TSsalarié12'!N$24)</f>
        <v>0</v>
      </c>
      <c r="M166" s="648">
        <f>IF(AND($K$2="Pôle",C166='1C TSsalarié12'!$B$8),'1C TSsalarié12'!N$21+'1C TSsalarié12'!N$22+'1C TSsalarié12'!N$23,0)</f>
        <v>0</v>
      </c>
      <c r="N166" s="309">
        <f t="shared" si="62"/>
        <v>0</v>
      </c>
      <c r="O166" s="298">
        <f>IF($C166='1C TSsalarié12'!$B$8,'1C TSsalarié12'!N$31)</f>
        <v>0</v>
      </c>
      <c r="P166" s="214">
        <f>IF($C166='1C TSsalarié12'!$B$8,'1C TSsalarié12'!$N$32)</f>
        <v>0</v>
      </c>
      <c r="Q166" s="214">
        <f>IF($C166='1C TSsalarié12'!$B$8,'1C TSsalarié12'!$N$33)</f>
        <v>0</v>
      </c>
      <c r="R166" s="214">
        <f>IF($C166='1C TSsalarié12'!$B$8,'1C TSsalarié12'!$N$34)</f>
        <v>0</v>
      </c>
      <c r="S166" s="214">
        <f>IF($C166='1C TSsalarié12'!$B$8,'1C TSsalarié12'!$N$35)</f>
        <v>0</v>
      </c>
      <c r="T166" s="214">
        <f>IF($C166='1C TSsalarié12'!$B$8,'1C TSsalarié12'!$N$36)</f>
        <v>0</v>
      </c>
      <c r="U166" s="214">
        <f>IF($C166='1C TSsalarié12'!$B$8,'1C TSsalarié12'!$N$37)</f>
        <v>0</v>
      </c>
      <c r="V166" s="214">
        <f>IF($C166='1C TSsalarié12'!$B$8,'1C TSsalarié12'!$N$38)</f>
        <v>0</v>
      </c>
      <c r="W166" s="214">
        <f>IF($C166='1C TSsalarié12'!$B$8,'1C TSsalarié12'!$N$39)</f>
        <v>0</v>
      </c>
      <c r="X166" s="214">
        <f>IF($C166='1C TSsalarié12'!$B$8,'1C TSsalarié12'!$N$40)</f>
        <v>0</v>
      </c>
      <c r="Y166" s="214">
        <f>IF($C166='1C TSsalarié12'!$B$8,'1C TSsalarié12'!$N$41)</f>
        <v>0</v>
      </c>
      <c r="Z166" s="214">
        <f>IF($C166='1C TSsalarié12'!$B$8,'1C TSsalarié12'!$N$42)</f>
        <v>0</v>
      </c>
      <c r="AA166" s="214">
        <f>IF($C166='1C TSsalarié12'!$B$8,'1C TSsalarié12'!$N$43)</f>
        <v>0</v>
      </c>
      <c r="AB166" s="214">
        <f>IF($C166='1C TSsalarié12'!$B$8,'1C TSsalarié12'!$N$44)</f>
        <v>0</v>
      </c>
      <c r="AC166" s="214">
        <f>IF($C166='1C TSsalarié12'!$B$8,'1C TSsalarié12'!$N$45)</f>
        <v>0</v>
      </c>
      <c r="AD166" s="214">
        <f>IF($C166='1C TSsalarié12'!$B$8,'1C TSsalarié12'!$N$46)</f>
        <v>0</v>
      </c>
      <c r="AE166" s="214">
        <f>IF($C166='1C TSsalarié12'!$B$8,'1C TSsalarié12'!$N$47)</f>
        <v>0</v>
      </c>
      <c r="AF166" s="214">
        <f>IF($C166='1C TSsalarié12'!$B$8,'1C TSsalarié12'!$N$48)</f>
        <v>0</v>
      </c>
      <c r="AG166" s="214">
        <f>IF($C166='1C TSsalarié12'!$B$8,'1C TSsalarié12'!$N$49)</f>
        <v>0</v>
      </c>
      <c r="AH166" s="214">
        <f>IF($C166='1C TSsalarié12'!$B$8,'1C TSsalarié12'!$N$50)</f>
        <v>0</v>
      </c>
      <c r="AI166" s="214">
        <f>IF($C166='1C TSsalarié12'!$B$8,'1C TSsalarié12'!$N$51)</f>
        <v>0</v>
      </c>
      <c r="AJ166" s="214">
        <f>IF($C166='1C TSsalarié12'!$B$8,'1C TSsalarié12'!$N$52)</f>
        <v>0</v>
      </c>
      <c r="AK166" s="214">
        <f>'1C TSsalarié12'!N$53</f>
        <v>0</v>
      </c>
      <c r="AL166" s="214">
        <f t="shared" si="58"/>
        <v>0</v>
      </c>
      <c r="AM166" s="591">
        <f t="shared" si="55"/>
        <v>0</v>
      </c>
      <c r="AN166" s="694">
        <f t="shared" si="56"/>
        <v>0</v>
      </c>
      <c r="AO166" s="302">
        <f t="shared" si="60"/>
        <v>0</v>
      </c>
      <c r="AP166" s="691">
        <f t="shared" si="61"/>
        <v>0</v>
      </c>
      <c r="AQ166" s="609">
        <f t="shared" si="59"/>
        <v>0</v>
      </c>
      <c r="AR166" s="570"/>
      <c r="AS166" s="215"/>
      <c r="AT166" s="216"/>
      <c r="AU166" s="618"/>
    </row>
    <row r="167" spans="1:48" ht="19.149999999999999" customHeight="1" thickBot="1">
      <c r="A167" s="1003" t="s">
        <v>105</v>
      </c>
      <c r="B167" s="1003"/>
      <c r="C167" s="1003"/>
      <c r="D167" s="1003"/>
      <c r="E167" s="1003"/>
      <c r="F167" s="1003"/>
      <c r="G167" s="1003"/>
      <c r="H167" s="1003"/>
      <c r="I167" s="1003"/>
      <c r="J167" s="1003"/>
      <c r="K167" s="1003"/>
      <c r="L167" s="1003"/>
      <c r="M167" s="1003"/>
      <c r="N167" s="1003"/>
      <c r="O167" s="1003"/>
      <c r="P167" s="1003"/>
      <c r="Q167" s="1003"/>
      <c r="R167" s="1003"/>
      <c r="S167" s="1003"/>
      <c r="T167" s="1003"/>
      <c r="U167" s="1003"/>
      <c r="V167" s="1003"/>
      <c r="W167" s="1003"/>
      <c r="X167" s="1003"/>
      <c r="Y167" s="1003"/>
      <c r="Z167" s="1003"/>
      <c r="AA167" s="1003"/>
      <c r="AB167" s="1003"/>
      <c r="AC167" s="1003"/>
      <c r="AD167" s="1003"/>
      <c r="AE167" s="1003"/>
      <c r="AF167" s="1003"/>
      <c r="AG167" s="1003"/>
      <c r="AH167" s="1003"/>
      <c r="AI167" s="1003"/>
      <c r="AJ167" s="1003"/>
      <c r="AK167" s="1003"/>
      <c r="AL167" s="1004"/>
      <c r="AM167" s="438">
        <f t="shared" ref="AM167:AS167" si="63">SUM(AM23:AM166)</f>
        <v>0</v>
      </c>
      <c r="AN167" s="438">
        <f t="shared" si="63"/>
        <v>0</v>
      </c>
      <c r="AO167" s="439">
        <f t="shared" si="63"/>
        <v>0</v>
      </c>
      <c r="AP167" s="200">
        <f t="shared" si="63"/>
        <v>0</v>
      </c>
      <c r="AQ167" s="200">
        <f t="shared" si="63"/>
        <v>0</v>
      </c>
      <c r="AR167" s="441">
        <f t="shared" si="63"/>
        <v>0</v>
      </c>
      <c r="AS167" s="441">
        <f t="shared" si="63"/>
        <v>0</v>
      </c>
    </row>
    <row r="168" spans="1:48">
      <c r="AN168" s="1092" t="s">
        <v>106</v>
      </c>
      <c r="AO168" s="1092"/>
      <c r="AP168" s="597">
        <f>AP167+AR167</f>
        <v>0</v>
      </c>
      <c r="AQ168" s="597">
        <f>AQ167+AS167</f>
        <v>0</v>
      </c>
    </row>
    <row r="169" spans="1:48">
      <c r="AO169" s="102"/>
      <c r="AP169" s="102"/>
      <c r="AQ169" s="102"/>
    </row>
    <row r="170" spans="1:48" ht="18.75">
      <c r="A170" s="114" t="s">
        <v>410</v>
      </c>
      <c r="B170" s="115"/>
      <c r="C170" s="116"/>
      <c r="D170" s="116"/>
      <c r="E170" s="117"/>
      <c r="F170" s="118"/>
      <c r="G170" s="118"/>
      <c r="H170" s="118"/>
      <c r="I170" s="118"/>
      <c r="J170" s="117"/>
      <c r="K170" s="119"/>
      <c r="L170" s="119"/>
      <c r="M170" s="119"/>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39"/>
      <c r="AM170" s="139"/>
      <c r="AN170" s="139"/>
      <c r="AO170" s="140"/>
      <c r="AP170" s="140"/>
      <c r="AQ170" s="140"/>
      <c r="AR170" s="140"/>
      <c r="AS170" s="140"/>
      <c r="AT170" s="116"/>
      <c r="AU170" s="116"/>
    </row>
    <row r="171" spans="1:48" ht="13.5" thickBot="1">
      <c r="A171" s="24"/>
      <c r="B171" s="6"/>
      <c r="C171" s="5"/>
      <c r="D171" s="5"/>
      <c r="E171" s="2"/>
      <c r="F171" s="7"/>
      <c r="G171" s="7"/>
      <c r="H171" s="7"/>
      <c r="I171" s="7"/>
      <c r="J171" s="2"/>
      <c r="K171" s="13"/>
      <c r="L171" s="13"/>
      <c r="M171" s="13"/>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36"/>
      <c r="AP171" s="36"/>
      <c r="AQ171" s="36"/>
      <c r="AR171" s="36"/>
      <c r="AS171" s="36"/>
      <c r="AT171" s="5"/>
      <c r="AU171" s="5"/>
    </row>
    <row r="172" spans="1:48" ht="41.45" customHeight="1">
      <c r="A172" s="1008" t="s">
        <v>59</v>
      </c>
      <c r="B172" s="1029" t="s">
        <v>60</v>
      </c>
      <c r="C172" s="897" t="s">
        <v>107</v>
      </c>
      <c r="D172" s="898"/>
      <c r="E172" s="898"/>
      <c r="F172" s="895" t="s">
        <v>63</v>
      </c>
      <c r="G172" s="897" t="s">
        <v>62</v>
      </c>
      <c r="H172" s="895" t="s">
        <v>405</v>
      </c>
      <c r="I172" s="895" t="s">
        <v>404</v>
      </c>
      <c r="J172" s="1000" t="s">
        <v>108</v>
      </c>
      <c r="K172" s="1001"/>
      <c r="L172" s="1026" t="s">
        <v>67</v>
      </c>
      <c r="M172" s="1024"/>
      <c r="N172" s="1025"/>
      <c r="O172" s="1024" t="s">
        <v>68</v>
      </c>
      <c r="P172" s="1024"/>
      <c r="Q172" s="1024"/>
      <c r="R172" s="1024"/>
      <c r="S172" s="1024"/>
      <c r="T172" s="1024"/>
      <c r="U172" s="1024"/>
      <c r="V172" s="1024"/>
      <c r="W172" s="1024"/>
      <c r="X172" s="1024"/>
      <c r="Y172" s="1024"/>
      <c r="Z172" s="1024"/>
      <c r="AA172" s="1024"/>
      <c r="AB172" s="1024"/>
      <c r="AC172" s="1024"/>
      <c r="AD172" s="1024"/>
      <c r="AE172" s="1024"/>
      <c r="AF172" s="1024"/>
      <c r="AG172" s="1024"/>
      <c r="AH172" s="1024"/>
      <c r="AI172" s="1024"/>
      <c r="AJ172" s="1025"/>
      <c r="AK172" s="75" t="s">
        <v>68</v>
      </c>
      <c r="AL172" s="75" t="s">
        <v>68</v>
      </c>
      <c r="AM172" s="1118" t="s">
        <v>69</v>
      </c>
      <c r="AN172" s="1119"/>
      <c r="AO172" s="1120"/>
      <c r="AP172" s="1010" t="s">
        <v>70</v>
      </c>
      <c r="AQ172" s="1011"/>
      <c r="AR172" s="1011"/>
      <c r="AS172" s="1011"/>
      <c r="AT172" s="1012"/>
      <c r="AU172" s="1107" t="s">
        <v>109</v>
      </c>
    </row>
    <row r="173" spans="1:48" ht="44.45" customHeight="1" thickBot="1">
      <c r="A173" s="1009"/>
      <c r="B173" s="1030"/>
      <c r="C173" s="899"/>
      <c r="D173" s="900"/>
      <c r="E173" s="900"/>
      <c r="F173" s="896"/>
      <c r="G173" s="899"/>
      <c r="H173" s="896" t="s">
        <v>403</v>
      </c>
      <c r="I173" s="896" t="s">
        <v>403</v>
      </c>
      <c r="J173" s="76" t="s">
        <v>110</v>
      </c>
      <c r="K173" s="77" t="s">
        <v>111</v>
      </c>
      <c r="L173" s="77" t="s">
        <v>74</v>
      </c>
      <c r="M173" s="77" t="s">
        <v>75</v>
      </c>
      <c r="N173" s="109" t="s">
        <v>76</v>
      </c>
      <c r="O173" s="109" t="s">
        <v>77</v>
      </c>
      <c r="P173" s="109" t="s">
        <v>78</v>
      </c>
      <c r="Q173" s="109" t="s">
        <v>79</v>
      </c>
      <c r="R173" s="109" t="s">
        <v>80</v>
      </c>
      <c r="S173" s="109" t="s">
        <v>81</v>
      </c>
      <c r="T173" s="109" t="s">
        <v>82</v>
      </c>
      <c r="U173" s="109" t="s">
        <v>83</v>
      </c>
      <c r="V173" s="109" t="s">
        <v>84</v>
      </c>
      <c r="W173" s="109" t="s">
        <v>85</v>
      </c>
      <c r="X173" s="109" t="s">
        <v>86</v>
      </c>
      <c r="Y173" s="109" t="s">
        <v>87</v>
      </c>
      <c r="Z173" s="109" t="s">
        <v>88</v>
      </c>
      <c r="AA173" s="109" t="s">
        <v>89</v>
      </c>
      <c r="AB173" s="109" t="s">
        <v>90</v>
      </c>
      <c r="AC173" s="109" t="s">
        <v>91</v>
      </c>
      <c r="AD173" s="109" t="s">
        <v>92</v>
      </c>
      <c r="AE173" s="109" t="s">
        <v>93</v>
      </c>
      <c r="AF173" s="109" t="s">
        <v>94</v>
      </c>
      <c r="AG173" s="109" t="s">
        <v>95</v>
      </c>
      <c r="AH173" s="109" t="s">
        <v>96</v>
      </c>
      <c r="AI173" s="109" t="s">
        <v>97</v>
      </c>
      <c r="AJ173" s="109" t="s">
        <v>98</v>
      </c>
      <c r="AK173" s="109" t="s">
        <v>99</v>
      </c>
      <c r="AL173" s="78" t="s">
        <v>100</v>
      </c>
      <c r="AM173" s="77" t="s">
        <v>74</v>
      </c>
      <c r="AN173" s="77" t="s">
        <v>75</v>
      </c>
      <c r="AO173" s="109" t="s">
        <v>76</v>
      </c>
      <c r="AP173" s="614" t="s">
        <v>101</v>
      </c>
      <c r="AQ173" s="615" t="s">
        <v>102</v>
      </c>
      <c r="AR173" s="616" t="s">
        <v>103</v>
      </c>
      <c r="AS173" s="222" t="s">
        <v>104</v>
      </c>
      <c r="AT173" s="223" t="s">
        <v>73</v>
      </c>
      <c r="AU173" s="1108"/>
    </row>
    <row r="174" spans="1:48" ht="13.9" customHeight="1">
      <c r="A174" s="311"/>
      <c r="B174" s="345"/>
      <c r="C174" s="892" t="str">
        <f>IF('1C TSrécur1'!C$17&lt;&gt;0,'1C TSrécur1'!$B$12,"")</f>
        <v/>
      </c>
      <c r="D174" s="893"/>
      <c r="E174" s="894"/>
      <c r="F174" s="95" t="str">
        <f>IF(AND($C174='1C TSrécur1'!$B$12,'1C TSrécur1'!$B$16="récurrentes",'1C TSrécur1'!$C$17&lt;&gt;""),'1C TSrécur1'!$C$21,"")</f>
        <v/>
      </c>
      <c r="G174" s="239"/>
      <c r="H174" s="798">
        <v>0.21</v>
      </c>
      <c r="I174" s="798">
        <v>1</v>
      </c>
      <c r="J174" s="318"/>
      <c r="K174" s="782">
        <f t="shared" ref="K174:K237" si="64">J174+(J174*H174)</f>
        <v>0</v>
      </c>
      <c r="L174" s="561">
        <f>IF(OR('1C TSrécur1'!$B$12="",'1C TSrécur1'!C$30=0),0,IF(AND('1C TSrécur1'!$B$12&lt;&gt;"",$K$2="Pôle",'1C TSrécur1'!$C$12="OUI"),(('1C TSrécur1'!C$22+'1C TSrécur1'!C$23+'1C TSrécur1'!C$24+'1C TSrécur1'!C$25+'1C TSrécur1'!C$29)/'1C TSrécur1'!C$17),IF(AND('1C TSrécur1'!$B$12&lt;&gt;"",$K$2="Pôle",'1C TSrécur1'!$C$12="NON"),(('1C TSrécur1'!C$22+'1C TSrécur1'!C$23+'1C TSrécur1'!C$24+'1C TSrécur1'!C$25+'1C TSrécur1'!C$29)/'1C TSrécur1'!C$30),IF(AND('1C TSrécur1'!$B$12&lt;&gt;"",$K$2&lt;&gt;"Pôle",'1C TSrécur1'!$C$12="OUI"),(('1C TSrécur1'!C$22+'1C TSrécur1'!C$23+'1C TSrécur1'!C$24+'1C TSrécur1'!C$25+'1C TSrécur1'!C$26+'1C TSrécur1'!C$27+'1C TSrécur1'!C$28+'1C TSrécur1'!C$29)/'1C TSrécur1'!C$17),IF(AND('1C TSrécur1'!$B$12&lt;&gt;"",$K$2&lt;&gt;"Pôle",'1C TSrécur1'!$C$12="NON"),(('1C TSrécur1'!C$22+'1C TSrécur1'!C$23+'1C TSrécur1'!C$24+'1C TSrécur1'!C$25+'1C TSrécur1'!C$26+'1C TSrécur1'!C$27+'1C TSrécur1'!C$28+'1C TSrécur1'!C$29)/'1C TSrécur1'!C$30))))))</f>
        <v>0</v>
      </c>
      <c r="M174" s="561">
        <f>IF(OR('1C TSrécur1'!$B$12="",'1C TSrécur1'!C$30=0),0,IF(AND('1C TSrécur1'!$B$12&lt;&gt;"",$K$2="Pôle",'1C TSrécur1'!$C$12="OUI"),(('1C TSrécur1'!C$26+'1C TSrécur1'!C$27+'1C TSrécur1'!C$28)/'1C TSrécur1'!C$17),IF(AND('1C TSrécur1'!$B$12&lt;&gt;"",$K$2="Pôle",'1C TSrécur1'!$C$12="NON"),(('1C TSrécur1'!C$26+'1C TSrécur1'!C$27+'1C TSrécur1'!C$28)/'1C TSrécur1'!C$30),IF(AND('1C TSrécur1'!$B$12&lt;&gt;"",$K$2&lt;&gt;"Pôle"),0))))</f>
        <v>0</v>
      </c>
      <c r="N174" s="561">
        <f>IF(AND('1C TSrécur1'!$C$17&lt;&gt;0,'1C TSrécur1'!$C$30&lt;&gt;0),L174+M174,0)</f>
        <v>0</v>
      </c>
      <c r="O174" s="562" t="str">
        <f>IF(AND('1C TSrécur1'!C$17&lt;&gt;0,'1C TSrécur1'!$C$12="OUI"),'1C TSrécur1'!C$36/'1C TSrécur1'!C$17,"")</f>
        <v/>
      </c>
      <c r="P174" s="563" t="str">
        <f>IF(AND('1C TSrécur1'!C$17&lt;&gt;0,'1C TSrécur1'!$C$12="OUI"),'1C TSrécur1'!$C$37/'1C TSrécur1'!C$17,"")</f>
        <v/>
      </c>
      <c r="Q174" s="563" t="str">
        <f>IF(AND('1C TSrécur1'!C$17&lt;&gt;0,'1C TSrécur1'!$C$12="OUI"),'1C TSrécur1'!$C$38/'1C TSrécur1'!C$17,"")</f>
        <v/>
      </c>
      <c r="R174" s="563" t="str">
        <f>IF(AND('1C TSrécur1'!C$17&lt;&gt;0,'1C TSrécur1'!$C$12="OUI"),'1C TSrécur1'!$C$39/'1C TSrécur1'!C$17,"")</f>
        <v/>
      </c>
      <c r="S174" s="563" t="str">
        <f>IF(AND('1C TSrécur1'!C$17&lt;&gt;0,'1C TSrécur1'!$C$12="OUI"),'1C TSrécur1'!$C$40/'1C TSrécur1'!C$17,"")</f>
        <v/>
      </c>
      <c r="T174" s="563" t="str">
        <f>IF(AND('1C TSrécur1'!C$17&lt;&gt;0,'1C TSrécur1'!$C$12="OUI"),'1C TSrécur1'!$C$41/'1C TSrécur1'!C$17,"")</f>
        <v/>
      </c>
      <c r="U174" s="563" t="str">
        <f>IF(AND('1C TSrécur1'!C$17&lt;&gt;0,'1C TSrécur1'!$C$12="OUI"),'1C TSrécur1'!$C$42/'1C TSrécur1'!C$17,"")</f>
        <v/>
      </c>
      <c r="V174" s="563" t="str">
        <f>IF(AND('1C TSrécur1'!C$17&lt;&gt;0,'1C TSrécur1'!$C$12="OUI"),'1C TSrécur1'!$C$43/'1C TSrécur1'!C$17,"")</f>
        <v/>
      </c>
      <c r="W174" s="563" t="str">
        <f>IF(AND('1C TSrécur1'!C$17&lt;&gt;0,'1C TSrécur1'!$C$12="OUI"),'1C TSrécur1'!$C$44/'1C TSrécur1'!C$17,"")</f>
        <v/>
      </c>
      <c r="X174" s="563" t="str">
        <f>IF(AND('1C TSrécur1'!C$17&lt;&gt;0,'1C TSrécur1'!$C$12="OUI"),'1C TSrécur1'!$C$45/'1C TSrécur1'!C$17,"")</f>
        <v/>
      </c>
      <c r="Y174" s="563" t="str">
        <f>IF(AND('1C TSrécur1'!C$17&lt;&gt;0,'1C TSrécur1'!$C$12="OUI"),'1C TSrécur1'!$C$46/'1C TSrécur1'!C$17,"")</f>
        <v/>
      </c>
      <c r="Z174" s="563" t="str">
        <f>IF(AND('1C TSrécur1'!C$17&lt;&gt;0,'1C TSrécur1'!$C$12="OUI"),'1C TSrécur1'!$C$47/'1C TSrécur1'!C$17,"")</f>
        <v/>
      </c>
      <c r="AA174" s="563" t="str">
        <f>IF(AND('1C TSrécur1'!C$17&lt;&gt;0,'1C TSrécur1'!$C$12="OUI"),'1C TSrécur1'!$C$48/'1C TSrécur1'!C$17,"")</f>
        <v/>
      </c>
      <c r="AB174" s="563" t="str">
        <f>IF(AND('1C TSrécur1'!C$17&lt;&gt;0,'1C TSrécur1'!$C$12="OUI"),'1C TSrécur1'!$C$49/'1C TSrécur1'!C$17,"")</f>
        <v/>
      </c>
      <c r="AC174" s="563" t="str">
        <f>IF(AND('1C TSrécur1'!C$17&lt;&gt;0,'1C TSrécur1'!$C$12="OUI"),'1C TSrécur1'!$C$50/'1C TSrécur1'!C$17,"")</f>
        <v/>
      </c>
      <c r="AD174" s="563" t="str">
        <f>IF(AND('1C TSrécur1'!C$17&lt;&gt;0,'1C TSrécur1'!$C$12="OUI"),'1C TSrécur1'!$C$51/'1C TSrécur1'!C$17,"")</f>
        <v/>
      </c>
      <c r="AE174" s="563" t="str">
        <f>IF(AND('1C TSrécur1'!C$17&lt;&gt;0,'1C TSrécur1'!$C$12="OUI"),'1C TSrécur1'!$C$52/'1C TSrécur1'!C$17,"")</f>
        <v/>
      </c>
      <c r="AF174" s="563" t="str">
        <f>IF(AND('1C TSrécur1'!C$17&lt;&gt;0,'1C TSrécur1'!$C$12="OUI"),'1C TSrécur1'!$C$53/'1C TSrécur1'!C$17,"")</f>
        <v/>
      </c>
      <c r="AG174" s="563" t="str">
        <f>IF(AND('1C TSrécur1'!C$17&lt;&gt;0,'1C TSrécur1'!$C$12="OUI"),'1C TSrécur1'!$C$54/'1C TSrécur1'!C$17,"")</f>
        <v/>
      </c>
      <c r="AH174" s="563" t="str">
        <f>IF(AND('1C TSrécur1'!C$17&lt;&gt;0,'1C TSrécur1'!$C$12="OUI"),'1C TSrécur1'!$C$55/'1C TSrécur1'!C$17,"")</f>
        <v/>
      </c>
      <c r="AI174" s="563" t="str">
        <f>IF(AND('1C TSrécur1'!C$17&lt;&gt;0,'1C TSrécur1'!$C$12="OUI"),'1C TSrécur1'!$C$56/'1C TSrécur1'!C$17,"")</f>
        <v/>
      </c>
      <c r="AJ174" s="563" t="str">
        <f>IF(AND('1C TSrécur1'!C$17&lt;&gt;0,'1C TSrécur1'!$C$12="OUI"),'1C TSrécur1'!$C$57/'1C TSrécur1'!C$17,"")</f>
        <v/>
      </c>
      <c r="AK174" s="563">
        <f>IF(AND('1C TSrécur1'!C$17&lt;&gt;0,'1C TSrécur1'!$C$12="OUI"),'1C TSrécur1'!C$58/'1C TSrécur1'!C$17,0)</f>
        <v>0</v>
      </c>
      <c r="AL174" s="72">
        <f>IF(AND('1C TSrécur1'!$B$12&lt;&gt;"",'1C TSrécur1'!$C$12="OUI"),N174+AK174,N174)</f>
        <v>0</v>
      </c>
      <c r="AM174" s="350">
        <f t="shared" ref="AM174:AM237" si="65">(J174+(J174*H174)-(J174*H174*I174))*L174</f>
        <v>0</v>
      </c>
      <c r="AN174" s="350">
        <f t="shared" ref="AN174:AN237" si="66">((J174+(J174*H174)-(J174*H174*I174))*M174)*50%</f>
        <v>0</v>
      </c>
      <c r="AO174" s="351">
        <f>AM174+AN174</f>
        <v>0</v>
      </c>
      <c r="AP174" s="601">
        <f>AM174-AR174</f>
        <v>0</v>
      </c>
      <c r="AQ174" s="610">
        <f t="shared" ref="AQ174:AQ185" si="67">IF(M174=0,0,AN174-AS174)</f>
        <v>0</v>
      </c>
      <c r="AR174" s="606"/>
      <c r="AS174" s="210"/>
      <c r="AT174" s="211" t="str">
        <f>IF(('1C TSrécur1'!C$17*FICHE!$C$13)&lt;J174,"Forfait limité à "&amp;FICHE!$C$13&amp;"€/jour","")</f>
        <v/>
      </c>
      <c r="AU174" s="617"/>
      <c r="AV174" s="787"/>
    </row>
    <row r="175" spans="1:48" ht="13.9" customHeight="1">
      <c r="A175" s="316"/>
      <c r="B175" s="346"/>
      <c r="C175" s="877" t="str">
        <f>IF('1C TSrécur1'!D$17&lt;&gt;0,'1C TSrécur1'!$B$12,"")</f>
        <v/>
      </c>
      <c r="D175" s="878"/>
      <c r="E175" s="879"/>
      <c r="F175" s="95" t="str">
        <f>IF(AND($C175='1C TSrécur1'!$B$12,'1C TSrécur1'!$B$16="récurrentes",'1C TSrécur1'!$D$17&lt;&gt;""),'1C TSrécur1'!$D$21,"")</f>
        <v/>
      </c>
      <c r="G175" s="237"/>
      <c r="H175" s="797">
        <v>0.21</v>
      </c>
      <c r="I175" s="799">
        <v>1</v>
      </c>
      <c r="J175" s="324"/>
      <c r="K175" s="782">
        <f t="shared" si="64"/>
        <v>0</v>
      </c>
      <c r="L175" s="545">
        <f>IF(OR('1C TSrécur1'!$B$12="",'1C TSrécur1'!D$30=0),0,IF(AND('1C TSrécur1'!$B$12&lt;&gt;"",$K$2="Pôle",'1C TSrécur1'!$C$12="OUI"),(('1C TSrécur1'!D$22+'1C TSrécur1'!D$23+'1C TSrécur1'!D$24+'1C TSrécur1'!D$25+'1C TSrécur1'!D$29)/'1C TSrécur1'!D$17),IF(AND('1C TSrécur1'!$B$12&lt;&gt;"",$K$2="Pôle",'1C TSrécur1'!$C$12="NON"),(('1C TSrécur1'!D$22+'1C TSrécur1'!D$23+'1C TSrécur1'!D$24+'1C TSrécur1'!D$25+'1C TSrécur1'!D$29)/'1C TSrécur1'!D$30),IF(AND('1C TSrécur1'!$B$12&lt;&gt;"",$K$2&lt;&gt;"Pôle",'1C TSrécur1'!$C$12="OUI"),(('1C TSrécur1'!D$22+'1C TSrécur1'!D$23+'1C TSrécur1'!D$24+'1C TSrécur1'!D$25+'1C TSrécur1'!D$26+'1C TSrécur1'!D$27+'1C TSrécur1'!D$28+'1C TSrécur1'!D$29)/'1C TSrécur1'!D$17),IF(AND('1C TSrécur1'!$B$12&lt;&gt;"",$K$2&lt;&gt;"Pôle",'1C TSrécur1'!$C$12="NON"),(('1C TSrécur1'!D$22+'1C TSrécur1'!D$23+'1C TSrécur1'!D$24+'1C TSrécur1'!D$25+'1C TSrécur1'!D$26+'1C TSrécur1'!D$27+'1C TSrécur1'!D$28+'1C TSrécur1'!D$29)/'1C TSrécur1'!D$30))))))</f>
        <v>0</v>
      </c>
      <c r="M175" s="545">
        <f>IF(OR('1C TSrécur1'!$B$12="",'1C TSrécur1'!D$30=0),0,IF(AND('1C TSrécur1'!$B$12&lt;&gt;"",$K$2="Pôle",'1C TSrécur1'!$C$12="OUI"),(('1C TSrécur1'!D$26+'1C TSrécur1'!D$27+'1C TSrécur1'!D$28)/'1C TSrécur1'!D$17),IF(AND('1C TSrécur1'!$B$12&lt;&gt;"",$K$2="Pôle",'1C TSrécur1'!$C$12="NON"),(('1C TSrécur1'!D$26+'1C TSrécur1'!D$27+'1C TSrécur1'!D$28)/'1C TSrécur1'!D$30),IF(AND('1C TSrécur1'!$B$12&lt;&gt;"",$K$2&lt;&gt;"Pôle"),0))))</f>
        <v>0</v>
      </c>
      <c r="N175" s="545">
        <f>IF(AND('1C TSrécur1'!$D$17&lt;&gt;0,'1C TSrécur1'!$D$30&lt;&gt;0),L175+M175,0)</f>
        <v>0</v>
      </c>
      <c r="O175" s="562" t="str">
        <f>IF(AND('1C TSrécur1'!D$17&lt;&gt;0,'1C TSrécur1'!$C$12="OUI"),'1C TSrécur1'!D$36/'1C TSrécur1'!D$17,"")</f>
        <v/>
      </c>
      <c r="P175" s="563" t="str">
        <f>IF(AND('1C TSrécur1'!D$17&lt;&gt;0,'1C TSrécur1'!$C$12="OUI"),'1C TSrécur1'!$D$37/'1C TSrécur1'!D$17,"")</f>
        <v/>
      </c>
      <c r="Q175" s="563" t="str">
        <f>IF(AND('1C TSrécur1'!D$17&lt;&gt;0,'1C TSrécur1'!$C$12="OUI"),'1C TSrécur1'!$D$38/'1C TSrécur1'!D$17,"")</f>
        <v/>
      </c>
      <c r="R175" s="563" t="str">
        <f>IF(AND('1C TSrécur1'!D$17&lt;&gt;0,'1C TSrécur1'!$C$12="OUI"),'1C TSrécur1'!$D$39/'1C TSrécur1'!D$17,"")</f>
        <v/>
      </c>
      <c r="S175" s="563" t="str">
        <f>IF(AND('1C TSrécur1'!D$17&lt;&gt;0,'1C TSrécur1'!$C$12="OUI"),'1C TSrécur1'!$D$40/'1C TSrécur1'!D$17,"")</f>
        <v/>
      </c>
      <c r="T175" s="563" t="str">
        <f>IF(AND('1C TSrécur1'!D$17&lt;&gt;0,'1C TSrécur1'!$C$12="OUI"),'1C TSrécur1'!$D$41/'1C TSrécur1'!D$17,"")</f>
        <v/>
      </c>
      <c r="U175" s="563" t="str">
        <f>IF(AND('1C TSrécur1'!D$17&lt;&gt;0,'1C TSrécur1'!$C$12="OUI"),'1C TSrécur1'!$D$42/'1C TSrécur1'!D$17,"")</f>
        <v/>
      </c>
      <c r="V175" s="563" t="str">
        <f>IF(AND('1C TSrécur1'!D$17&lt;&gt;0,'1C TSrécur1'!$C$12="OUI"),'1C TSrécur1'!$D$43/'1C TSrécur1'!D$17,"")</f>
        <v/>
      </c>
      <c r="W175" s="563" t="str">
        <f>IF(AND('1C TSrécur1'!D$17&lt;&gt;0,'1C TSrécur1'!$C$12="OUI"),'1C TSrécur1'!$D$44/'1C TSrécur1'!D$17,"")</f>
        <v/>
      </c>
      <c r="X175" s="563" t="str">
        <f>IF(AND('1C TSrécur1'!D$17&lt;&gt;0,'1C TSrécur1'!$C$12="OUI"),'1C TSrécur1'!$D$45/'1C TSrécur1'!D$17,"")</f>
        <v/>
      </c>
      <c r="Y175" s="563" t="str">
        <f>IF(AND('1C TSrécur1'!D$17&lt;&gt;0,'1C TSrécur1'!$C$12="OUI"),'1C TSrécur1'!$D$46/'1C TSrécur1'!D$17,"")</f>
        <v/>
      </c>
      <c r="Z175" s="563" t="str">
        <f>IF(AND('1C TSrécur1'!D$17&lt;&gt;0,'1C TSrécur1'!$C$12="OUI"),'1C TSrécur1'!$D$47/'1C TSrécur1'!D$17,"")</f>
        <v/>
      </c>
      <c r="AA175" s="563" t="str">
        <f>IF(AND('1C TSrécur1'!D$17&lt;&gt;0,'1C TSrécur1'!$C$12="OUI"),'1C TSrécur1'!$D$48/'1C TSrécur1'!D$17,"")</f>
        <v/>
      </c>
      <c r="AB175" s="563" t="str">
        <f>IF(AND('1C TSrécur1'!D$17&lt;&gt;0,'1C TSrécur1'!$C$12="OUI"),'1C TSrécur1'!$D$49/'1C TSrécur1'!D$17,"")</f>
        <v/>
      </c>
      <c r="AC175" s="563" t="str">
        <f>IF(AND('1C TSrécur1'!D$17&lt;&gt;0,'1C TSrécur1'!$C$12="OUI"),'1C TSrécur1'!$D$50/'1C TSrécur1'!D$17,"")</f>
        <v/>
      </c>
      <c r="AD175" s="563" t="str">
        <f>IF(AND('1C TSrécur1'!D$17&lt;&gt;0,'1C TSrécur1'!$C$12="OUI"),'1C TSrécur1'!$D$51/'1C TSrécur1'!D$17,"")</f>
        <v/>
      </c>
      <c r="AE175" s="563" t="str">
        <f>IF(AND('1C TSrécur1'!D$17&lt;&gt;0,'1C TSrécur1'!$C$12="OUI"),'1C TSrécur1'!$D$52/'1C TSrécur1'!D$17,"")</f>
        <v/>
      </c>
      <c r="AF175" s="563" t="str">
        <f>IF(AND('1C TSrécur1'!D$17&lt;&gt;0,'1C TSrécur1'!$C$12="OUI"),'1C TSrécur1'!$D$53/'1C TSrécur1'!D$17,"")</f>
        <v/>
      </c>
      <c r="AG175" s="563" t="str">
        <f>IF(AND('1C TSrécur1'!D$17&lt;&gt;0,'1C TSrécur1'!$C$12="OUI"),'1C TSrécur1'!$D$54/'1C TSrécur1'!D$17,"")</f>
        <v/>
      </c>
      <c r="AH175" s="563" t="str">
        <f>IF(AND('1C TSrécur1'!D$17&lt;&gt;0,'1C TSrécur1'!$C$12="OUI"),'1C TSrécur1'!$D$55/'1C TSrécur1'!D$17,"")</f>
        <v/>
      </c>
      <c r="AI175" s="563" t="str">
        <f>IF(AND('1C TSrécur1'!D$17&lt;&gt;0,'1C TSrécur1'!$C$12="OUI"),'1C TSrécur1'!$D$56/'1C TSrécur1'!D$17,"")</f>
        <v/>
      </c>
      <c r="AJ175" s="563" t="str">
        <f>IF(AND('1C TSrécur1'!D$17&lt;&gt;0,'1C TSrécur1'!$C$12="OUI"),'1C TSrécur1'!$D$57/'1C TSrécur1'!D$17,"")</f>
        <v/>
      </c>
      <c r="AK175" s="563">
        <f>IF(AND('1C TSrécur1'!D$17&lt;&gt;0,'1C TSrécur1'!$C$12="OUI"),'1C TSrécur1'!D$58/'1C TSrécur1'!D$17,0)</f>
        <v>0</v>
      </c>
      <c r="AL175" s="74">
        <f>IF(AND('1C TSrécur1'!$B$12&lt;&gt;"",'1C TSrécur1'!$C$12="OUI"),N175+AK175,N175)</f>
        <v>0</v>
      </c>
      <c r="AM175" s="352">
        <f t="shared" si="65"/>
        <v>0</v>
      </c>
      <c r="AN175" s="352">
        <f t="shared" si="66"/>
        <v>0</v>
      </c>
      <c r="AO175" s="353">
        <f t="shared" ref="AO175:AO185" si="68">AM175+AN175</f>
        <v>0</v>
      </c>
      <c r="AP175" s="599">
        <f t="shared" ref="AP175:AP185" si="69">AM175-AR175</f>
        <v>0</v>
      </c>
      <c r="AQ175" s="609">
        <f t="shared" si="67"/>
        <v>0</v>
      </c>
      <c r="AR175" s="605"/>
      <c r="AS175" s="104"/>
      <c r="AT175" s="211" t="str">
        <f>IF(('1C TSrécur1'!D$17*FICHE!$C$13)&lt;J175,"Forfait limité à "&amp;FICHE!$C$13&amp;"€/jour","")</f>
        <v/>
      </c>
      <c r="AU175" s="618"/>
    </row>
    <row r="176" spans="1:48" ht="13.9" customHeight="1">
      <c r="A176" s="316"/>
      <c r="B176" s="346"/>
      <c r="C176" s="877" t="str">
        <f>IF('1C TSrécur1'!E$17&lt;&gt;0,'1C TSrécur1'!$B$12,"")</f>
        <v/>
      </c>
      <c r="D176" s="878"/>
      <c r="E176" s="879"/>
      <c r="F176" s="95" t="str">
        <f>IF(AND($C176='1C TSrécur1'!$B$12,'1C TSrécur1'!$B$16="récurrentes",'1C TSrécur1'!$E$17&lt;&gt;""),'1C TSrécur1'!$E$21,"")</f>
        <v/>
      </c>
      <c r="G176" s="237"/>
      <c r="H176" s="797">
        <v>0.21</v>
      </c>
      <c r="I176" s="799">
        <v>1</v>
      </c>
      <c r="J176" s="324"/>
      <c r="K176" s="782">
        <f t="shared" si="64"/>
        <v>0</v>
      </c>
      <c r="L176" s="545">
        <f>IF(OR('1C TSrécur1'!$B$12="",'1C TSrécur1'!E$30=0),0,IF(AND('1C TSrécur1'!$B$12&lt;&gt;"",$K$2="Pôle",'1C TSrécur1'!$C$12="OUI"),(('1C TSrécur1'!E$22+'1C TSrécur1'!E$23+'1C TSrécur1'!E$24+'1C TSrécur1'!E$25+'1C TSrécur1'!E$29)/'1C TSrécur1'!E$17),IF(AND('1C TSrécur1'!$B$12&lt;&gt;"",$K$2="Pôle",'1C TSrécur1'!$C$12="NON"),(('1C TSrécur1'!E$22+'1C TSrécur1'!E$23+'1C TSrécur1'!E$24+'1C TSrécur1'!E$25+'1C TSrécur1'!E$29)/'1C TSrécur1'!E$30),IF(AND('1C TSrécur1'!$B$12&lt;&gt;"",$K$2&lt;&gt;"Pôle",'1C TSrécur1'!$C$12="OUI"),(('1C TSrécur1'!E$22+'1C TSrécur1'!E$23+'1C TSrécur1'!E$24+'1C TSrécur1'!E$25+'1C TSrécur1'!E$26+'1C TSrécur1'!E$27+'1C TSrécur1'!E$28+'1C TSrécur1'!E$29)/'1C TSrécur1'!E$17),IF(AND('1C TSrécur1'!$B$12&lt;&gt;"",$K$2&lt;&gt;"Pôle",'1C TSrécur1'!$C$12="NON"),(('1C TSrécur1'!E$22+'1C TSrécur1'!E$23+'1C TSrécur1'!E$24+'1C TSrécur1'!E$25+'1C TSrécur1'!E$26+'1C TSrécur1'!E$27+'1C TSrécur1'!E$28+'1C TSrécur1'!E$29)/'1C TSrécur1'!E$30))))))</f>
        <v>0</v>
      </c>
      <c r="M176" s="545">
        <f>IF(OR('1C TSrécur1'!$B$12="",'1C TSrécur1'!E$30=0),0,IF(AND('1C TSrécur1'!$B$12&lt;&gt;"",$K$2="Pôle",'1C TSrécur1'!$C$12="OUI"),(('1C TSrécur1'!E$26+'1C TSrécur1'!E$27+'1C TSrécur1'!E$28)/'1C TSrécur1'!E$17),IF(AND('1C TSrécur1'!$B$12&lt;&gt;"",$K$2="Pôle",'1C TSrécur1'!$C$12="NON"),(('1C TSrécur1'!E$26+'1C TSrécur1'!E$27+'1C TSrécur1'!E$28)/'1C TSrécur1'!E$30),IF(AND('1C TSrécur1'!$B$12&lt;&gt;"",$K$2&lt;&gt;"Pôle"),0))))</f>
        <v>0</v>
      </c>
      <c r="N176" s="545">
        <f>IF(AND('1C TSrécur1'!$E$17&lt;&gt;0,'1C TSrécur1'!$E$30&lt;&gt;0),L176+M176,0)</f>
        <v>0</v>
      </c>
      <c r="O176" s="562" t="str">
        <f>IF(AND('1C TSrécur1'!E$17&lt;&gt;0,'1C TSrécur1'!$C$12="OUI"),'1C TSrécur1'!E$36/'1C TSrécur1'!E$17,"")</f>
        <v/>
      </c>
      <c r="P176" s="563" t="str">
        <f>IF(AND('1C TSrécur1'!E$17&lt;&gt;0,'1C TSrécur1'!$C$12="OUI"),'1C TSrécur1'!$E$37/'1C TSrécur1'!E$17,"")</f>
        <v/>
      </c>
      <c r="Q176" s="563" t="str">
        <f>IF(AND('1C TSrécur1'!E$17&lt;&gt;0,'1C TSrécur1'!$C$12="OUI"),'1C TSrécur1'!$E$38/'1C TSrécur1'!E$17,"")</f>
        <v/>
      </c>
      <c r="R176" s="563" t="str">
        <f>IF(AND('1C TSrécur1'!E$17&lt;&gt;0,'1C TSrécur1'!$C$12="OUI"),'1C TSrécur1'!$E$39/'1C TSrécur1'!E$17,"")</f>
        <v/>
      </c>
      <c r="S176" s="563" t="str">
        <f>IF(AND('1C TSrécur1'!E$17&lt;&gt;0,'1C TSrécur1'!$C$12="OUI"),'1C TSrécur1'!$E$40/'1C TSrécur1'!E$17,"")</f>
        <v/>
      </c>
      <c r="T176" s="563" t="str">
        <f>IF(AND('1C TSrécur1'!E$17&lt;&gt;0,'1C TSrécur1'!$C$12="OUI"),'1C TSrécur1'!$E$41/'1C TSrécur1'!E$17,"")</f>
        <v/>
      </c>
      <c r="U176" s="563" t="str">
        <f>IF(AND('1C TSrécur1'!E$17&lt;&gt;0,'1C TSrécur1'!$C$12="OUI"),'1C TSrécur1'!$E$42/'1C TSrécur1'!E$17,"")</f>
        <v/>
      </c>
      <c r="V176" s="563" t="str">
        <f>IF(AND('1C TSrécur1'!E$17&lt;&gt;0,'1C TSrécur1'!$C$12="OUI"),'1C TSrécur1'!$E$43/'1C TSrécur1'!E$17,"")</f>
        <v/>
      </c>
      <c r="W176" s="563" t="str">
        <f>IF(AND('1C TSrécur1'!E$17&lt;&gt;0,'1C TSrécur1'!$C$12="OUI"),'1C TSrécur1'!$E$44/'1C TSrécur1'!E$17,"")</f>
        <v/>
      </c>
      <c r="X176" s="563" t="str">
        <f>IF(AND('1C TSrécur1'!E$17&lt;&gt;0,'1C TSrécur1'!$C$12="OUI"),'1C TSrécur1'!$E$45/'1C TSrécur1'!E$17,"")</f>
        <v/>
      </c>
      <c r="Y176" s="563" t="str">
        <f>IF(AND('1C TSrécur1'!E$17&lt;&gt;0,'1C TSrécur1'!$C$12="OUI"),'1C TSrécur1'!$E$46/'1C TSrécur1'!E$17,"")</f>
        <v/>
      </c>
      <c r="Z176" s="563" t="str">
        <f>IF(AND('1C TSrécur1'!E$17&lt;&gt;0,'1C TSrécur1'!$C$12="OUI"),'1C TSrécur1'!$E$47/'1C TSrécur1'!E$17,"")</f>
        <v/>
      </c>
      <c r="AA176" s="563" t="str">
        <f>IF(AND('1C TSrécur1'!E$17&lt;&gt;0,'1C TSrécur1'!$C$12="OUI"),'1C TSrécur1'!$E$48/'1C TSrécur1'!E$17,"")</f>
        <v/>
      </c>
      <c r="AB176" s="563" t="str">
        <f>IF(AND('1C TSrécur1'!E$17&lt;&gt;0,'1C TSrécur1'!$C$12="OUI"),'1C TSrécur1'!$E$49/'1C TSrécur1'!E$17,"")</f>
        <v/>
      </c>
      <c r="AC176" s="563" t="str">
        <f>IF(AND('1C TSrécur1'!E$17&lt;&gt;0,'1C TSrécur1'!$C$12="OUI"),'1C TSrécur1'!$E$50/'1C TSrécur1'!E$17,"")</f>
        <v/>
      </c>
      <c r="AD176" s="563" t="str">
        <f>IF(AND('1C TSrécur1'!E$17&lt;&gt;0,'1C TSrécur1'!$C$12="OUI"),'1C TSrécur1'!$E$51/'1C TSrécur1'!E$17,"")</f>
        <v/>
      </c>
      <c r="AE176" s="563" t="str">
        <f>IF(AND('1C TSrécur1'!E$17&lt;&gt;0,'1C TSrécur1'!$C$12="OUI"),'1C TSrécur1'!$E$52/'1C TSrécur1'!E$17,"")</f>
        <v/>
      </c>
      <c r="AF176" s="563" t="str">
        <f>IF(AND('1C TSrécur1'!E$17&lt;&gt;0,'1C TSrécur1'!$C$12="OUI"),'1C TSrécur1'!$E$53/'1C TSrécur1'!E$17,"")</f>
        <v/>
      </c>
      <c r="AG176" s="563" t="str">
        <f>IF(AND('1C TSrécur1'!E$17&lt;&gt;0,'1C TSrécur1'!$C$12="OUI"),'1C TSrécur1'!$E$54/'1C TSrécur1'!E$17,"")</f>
        <v/>
      </c>
      <c r="AH176" s="563" t="str">
        <f>IF(AND('1C TSrécur1'!E$17&lt;&gt;0,'1C TSrécur1'!$C$12="OUI"),'1C TSrécur1'!$E$55/'1C TSrécur1'!E$17,"")</f>
        <v/>
      </c>
      <c r="AI176" s="563" t="str">
        <f>IF(AND('1C TSrécur1'!E$17&lt;&gt;0,'1C TSrécur1'!$C$12="OUI"),'1C TSrécur1'!$E$56/'1C TSrécur1'!E$17,"")</f>
        <v/>
      </c>
      <c r="AJ176" s="563" t="str">
        <f>IF(AND('1C TSrécur1'!E$17&lt;&gt;0,'1C TSrécur1'!$C$12="OUI"),'1C TSrécur1'!$E$57/'1C TSrécur1'!E$17,"")</f>
        <v/>
      </c>
      <c r="AK176" s="563">
        <f>IF(AND('1C TSrécur1'!E$17&lt;&gt;0,'1C TSrécur1'!$C$12="OUI"),'1C TSrécur1'!E$58/'1C TSrécur1'!E$17,0)</f>
        <v>0</v>
      </c>
      <c r="AL176" s="74">
        <f>IF(AND('1C TSrécur1'!$B$12&lt;&gt;"",'1C TSrécur1'!$C$12="OUI"),N176+AK176,N176)</f>
        <v>0</v>
      </c>
      <c r="AM176" s="352">
        <f t="shared" si="65"/>
        <v>0</v>
      </c>
      <c r="AN176" s="352">
        <f t="shared" si="66"/>
        <v>0</v>
      </c>
      <c r="AO176" s="353">
        <f t="shared" si="68"/>
        <v>0</v>
      </c>
      <c r="AP176" s="599">
        <f t="shared" si="69"/>
        <v>0</v>
      </c>
      <c r="AQ176" s="609">
        <f t="shared" si="67"/>
        <v>0</v>
      </c>
      <c r="AR176" s="605"/>
      <c r="AS176" s="104"/>
      <c r="AT176" s="211" t="str">
        <f>IF(('1C TSrécur1'!E$17*FICHE!$C$13)&lt;J176,"Forfait limité à "&amp;FICHE!$C$13&amp;"€/jour","")</f>
        <v/>
      </c>
      <c r="AU176" s="618"/>
    </row>
    <row r="177" spans="1:54" ht="13.9" customHeight="1">
      <c r="A177" s="316"/>
      <c r="B177" s="346"/>
      <c r="C177" s="877" t="str">
        <f>IF('1C TSrécur1'!F$17&lt;&gt;0,'1C TSrécur1'!$B$12,"")</f>
        <v/>
      </c>
      <c r="D177" s="878"/>
      <c r="E177" s="879"/>
      <c r="F177" s="95" t="str">
        <f>IF(AND($C177='1C TSrécur1'!$B$12,'1C TSrécur1'!$B$16="récurrentes",'1C TSrécur1'!$F$17&lt;&gt;""),'1C TSrécur1'!$F$21,"")</f>
        <v/>
      </c>
      <c r="G177" s="237"/>
      <c r="H177" s="797">
        <v>0.21</v>
      </c>
      <c r="I177" s="799">
        <v>1</v>
      </c>
      <c r="J177" s="324"/>
      <c r="K177" s="782">
        <f t="shared" si="64"/>
        <v>0</v>
      </c>
      <c r="L177" s="545">
        <f>IF(OR('1C TSrécur1'!$B$12="",'1C TSrécur1'!F$30=0),0,IF(AND('1C TSrécur1'!$B$12&lt;&gt;"",$K$2="Pôle",'1C TSrécur1'!$C$12="OUI"),(('1C TSrécur1'!F$22+'1C TSrécur1'!F$23+'1C TSrécur1'!F$24+'1C TSrécur1'!F$25+'1C TSrécur1'!F$29)/'1C TSrécur1'!F$17),IF(AND('1C TSrécur1'!$B$12&lt;&gt;"",$K$2="Pôle",'1C TSrécur1'!$C$12="NON"),(('1C TSrécur1'!F$22+'1C TSrécur1'!F$23+'1C TSrécur1'!F$24+'1C TSrécur1'!F$25+'1C TSrécur1'!F$29)/'1C TSrécur1'!F$30),IF(AND('1C TSrécur1'!$B$12&lt;&gt;"",$K$2&lt;&gt;"Pôle",'1C TSrécur1'!$C$12="OUI"),(('1C TSrécur1'!F$22+'1C TSrécur1'!F$23+'1C TSrécur1'!F$24+'1C TSrécur1'!F$25+'1C TSrécur1'!F$26+'1C TSrécur1'!F$27+'1C TSrécur1'!F$28+'1C TSrécur1'!F$29)/'1C TSrécur1'!F$17),IF(AND('1C TSrécur1'!$B$12&lt;&gt;"",$K$2&lt;&gt;"Pôle",'1C TSrécur1'!$C$12="NON"),(('1C TSrécur1'!F$22+'1C TSrécur1'!F$23+'1C TSrécur1'!F$24+'1C TSrécur1'!F$25+'1C TSrécur1'!F$26+'1C TSrécur1'!F$27+'1C TSrécur1'!F$28+'1C TSrécur1'!F$29)/'1C TSrécur1'!F$30))))))</f>
        <v>0</v>
      </c>
      <c r="M177" s="545">
        <f>IF(OR('1C TSrécur1'!$B$12="",'1C TSrécur1'!F$30=0),0,IF(AND('1C TSrécur1'!$B$12&lt;&gt;"",$K$2="Pôle",'1C TSrécur1'!$C$12="OUI"),(('1C TSrécur1'!F$26+'1C TSrécur1'!F$27+'1C TSrécur1'!F$28)/'1C TSrécur1'!F$17),IF(AND('1C TSrécur1'!$B$12&lt;&gt;"",$K$2="Pôle",'1C TSrécur1'!$C$12="NON"),(('1C TSrécur1'!F$26+'1C TSrécur1'!F$27+'1C TSrécur1'!F$28)/'1C TSrécur1'!F$30),IF(AND('1C TSrécur1'!$B$12&lt;&gt;"",$K$2&lt;&gt;"Pôle"),0))))</f>
        <v>0</v>
      </c>
      <c r="N177" s="545">
        <f>IF(AND('1C TSrécur1'!$F$17&lt;&gt;0,'1C TSrécur1'!$F$30&lt;&gt;0),L177+M177,0)</f>
        <v>0</v>
      </c>
      <c r="O177" s="562" t="str">
        <f>IF(AND('1C TSrécur1'!F$17&lt;&gt;0,'1C TSrécur1'!$C$12="OUI"),'1C TSrécur1'!F$36/'1C TSrécur1'!F$17,"")</f>
        <v/>
      </c>
      <c r="P177" s="563" t="str">
        <f>IF(AND('1C TSrécur1'!F$17&lt;&gt;0,'1C TSrécur1'!$C$12="OUI"),'1C TSrécur1'!$F$37/'1C TSrécur1'!F$17,"")</f>
        <v/>
      </c>
      <c r="Q177" s="563" t="str">
        <f>IF(AND('1C TSrécur1'!F$17&lt;&gt;0,'1C TSrécur1'!$C$12="OUI"),'1C TSrécur1'!$F$38/'1C TSrécur1'!F$17,"")</f>
        <v/>
      </c>
      <c r="R177" s="563" t="str">
        <f>IF(AND('1C TSrécur1'!F$17&lt;&gt;0,'1C TSrécur1'!$C$12="OUI"),'1C TSrécur1'!$F$39/'1C TSrécur1'!F$17,"")</f>
        <v/>
      </c>
      <c r="S177" s="563" t="str">
        <f>IF(AND('1C TSrécur1'!F$17&lt;&gt;0,'1C TSrécur1'!$C$12="OUI"),'1C TSrécur1'!$F$40/'1C TSrécur1'!F$17,"")</f>
        <v/>
      </c>
      <c r="T177" s="563" t="str">
        <f>IF(AND('1C TSrécur1'!F$17&lt;&gt;0,'1C TSrécur1'!$C$12="OUI"),'1C TSrécur1'!$F$41/'1C TSrécur1'!F$17,"")</f>
        <v/>
      </c>
      <c r="U177" s="563" t="str">
        <f>IF(AND('1C TSrécur1'!F$17&lt;&gt;0,'1C TSrécur1'!$C$12="OUI"),'1C TSrécur1'!$F$42/'1C TSrécur1'!F$17,"")</f>
        <v/>
      </c>
      <c r="V177" s="563" t="str">
        <f>IF(AND('1C TSrécur1'!F$17&lt;&gt;0,'1C TSrécur1'!$C$12="OUI"),'1C TSrécur1'!$F$43/'1C TSrécur1'!F$17,"")</f>
        <v/>
      </c>
      <c r="W177" s="563" t="str">
        <f>IF(AND('1C TSrécur1'!F$17&lt;&gt;0,'1C TSrécur1'!$C$12="OUI"),'1C TSrécur1'!$F$44/'1C TSrécur1'!F$17,"")</f>
        <v/>
      </c>
      <c r="X177" s="563" t="str">
        <f>IF(AND('1C TSrécur1'!F$17&lt;&gt;0,'1C TSrécur1'!$C$12="OUI"),'1C TSrécur1'!$F$45/'1C TSrécur1'!F$17,"")</f>
        <v/>
      </c>
      <c r="Y177" s="563" t="str">
        <f>IF(AND('1C TSrécur1'!F$17&lt;&gt;0,'1C TSrécur1'!$C$12="OUI"),'1C TSrécur1'!$F$46/'1C TSrécur1'!F$17,"")</f>
        <v/>
      </c>
      <c r="Z177" s="563" t="str">
        <f>IF(AND('1C TSrécur1'!F$17&lt;&gt;0,'1C TSrécur1'!$C$12="OUI"),'1C TSrécur1'!$F$47/'1C TSrécur1'!F$17,"")</f>
        <v/>
      </c>
      <c r="AA177" s="563" t="str">
        <f>IF(AND('1C TSrécur1'!F$17&lt;&gt;0,'1C TSrécur1'!$C$12="OUI"),'1C TSrécur1'!$F$48/'1C TSrécur1'!F$17,"")</f>
        <v/>
      </c>
      <c r="AB177" s="563" t="str">
        <f>IF(AND('1C TSrécur1'!F$17&lt;&gt;0,'1C TSrécur1'!$C$12="OUI"),'1C TSrécur1'!$F$49/'1C TSrécur1'!F$17,"")</f>
        <v/>
      </c>
      <c r="AC177" s="563" t="str">
        <f>IF(AND('1C TSrécur1'!F$17&lt;&gt;0,'1C TSrécur1'!$C$12="OUI"),'1C TSrécur1'!$F$50/'1C TSrécur1'!F$17,"")</f>
        <v/>
      </c>
      <c r="AD177" s="563" t="str">
        <f>IF(AND('1C TSrécur1'!F$17&lt;&gt;0,'1C TSrécur1'!$C$12="OUI"),'1C TSrécur1'!$F$51/'1C TSrécur1'!F$17,"")</f>
        <v/>
      </c>
      <c r="AE177" s="563" t="str">
        <f>IF(AND('1C TSrécur1'!F$17&lt;&gt;0,'1C TSrécur1'!$C$12="OUI"),'1C TSrécur1'!$F$52/'1C TSrécur1'!F$17,"")</f>
        <v/>
      </c>
      <c r="AF177" s="563" t="str">
        <f>IF(AND('1C TSrécur1'!F$17&lt;&gt;0,'1C TSrécur1'!$C$12="OUI"),'1C TSrécur1'!$F$53/'1C TSrécur1'!F$17,"")</f>
        <v/>
      </c>
      <c r="AG177" s="563" t="str">
        <f>IF(AND('1C TSrécur1'!F$17&lt;&gt;0,'1C TSrécur1'!$C$12="OUI"),'1C TSrécur1'!$F$54/'1C TSrécur1'!F$17,"")</f>
        <v/>
      </c>
      <c r="AH177" s="563" t="str">
        <f>IF(AND('1C TSrécur1'!F$17&lt;&gt;0,'1C TSrécur1'!$C$12="OUI"),'1C TSrécur1'!$F$55/'1C TSrécur1'!F$17,"")</f>
        <v/>
      </c>
      <c r="AI177" s="563" t="str">
        <f>IF(AND('1C TSrécur1'!F$17&lt;&gt;0,'1C TSrécur1'!$C$12="OUI"),'1C TSrécur1'!$F$56/'1C TSrécur1'!F$17,"")</f>
        <v/>
      </c>
      <c r="AJ177" s="563" t="str">
        <f>IF(AND('1C TSrécur1'!F$17&lt;&gt;0,'1C TSrécur1'!$C$12="OUI"),'1C TSrécur1'!$F$57/'1C TSrécur1'!F$17,"")</f>
        <v/>
      </c>
      <c r="AK177" s="563">
        <f>IF(AND('1C TSrécur1'!F$17&lt;&gt;0,'1C TSrécur1'!$C$12="OUI"),'1C TSrécur1'!F$58/'1C TSrécur1'!F$17,0)</f>
        <v>0</v>
      </c>
      <c r="AL177" s="74">
        <f>IF(AND('1C TSrécur1'!$B$12&lt;&gt;"",'1C TSrécur1'!$C$12="OUI"),N177+AK177,N177)</f>
        <v>0</v>
      </c>
      <c r="AM177" s="352">
        <f t="shared" si="65"/>
        <v>0</v>
      </c>
      <c r="AN177" s="352">
        <f t="shared" si="66"/>
        <v>0</v>
      </c>
      <c r="AO177" s="353">
        <f t="shared" si="68"/>
        <v>0</v>
      </c>
      <c r="AP177" s="599">
        <f t="shared" si="69"/>
        <v>0</v>
      </c>
      <c r="AQ177" s="609">
        <f t="shared" si="67"/>
        <v>0</v>
      </c>
      <c r="AR177" s="605"/>
      <c r="AS177" s="104"/>
      <c r="AT177" s="211" t="str">
        <f>IF(('1C TSrécur1'!F$17*FICHE!$C$13)&lt;J177,"Forfait limité à "&amp;FICHE!$C$13&amp;"€/jour","")</f>
        <v/>
      </c>
      <c r="AU177" s="618"/>
    </row>
    <row r="178" spans="1:54" ht="13.9" customHeight="1">
      <c r="A178" s="316"/>
      <c r="B178" s="346"/>
      <c r="C178" s="877" t="str">
        <f>IF('1C TSrécur1'!G$17&lt;&gt;0,'1C TSrécur1'!$B$12,"")</f>
        <v/>
      </c>
      <c r="D178" s="878"/>
      <c r="E178" s="879"/>
      <c r="F178" s="95" t="str">
        <f>IF(AND($C178='1C TSrécur1'!$B$12,'1C TSrécur1'!$B$16="récurrentes",'1C TSrécur1'!$G$17&lt;&gt;""),'1C TSrécur1'!$G$21,"")</f>
        <v/>
      </c>
      <c r="G178" s="237"/>
      <c r="H178" s="797">
        <v>0.21</v>
      </c>
      <c r="I178" s="799">
        <v>1</v>
      </c>
      <c r="J178" s="324"/>
      <c r="K178" s="782">
        <f t="shared" si="64"/>
        <v>0</v>
      </c>
      <c r="L178" s="545">
        <f>IF(OR('1C TSrécur1'!$B$12="",'1C TSrécur1'!G$30=0),0,IF(AND('1C TSrécur1'!$B$12&lt;&gt;"",$K$2="Pôle",'1C TSrécur1'!$C$12="OUI"),(('1C TSrécur1'!G$22+'1C TSrécur1'!G$23+'1C TSrécur1'!G$24+'1C TSrécur1'!G$25+'1C TSrécur1'!G$29)/'1C TSrécur1'!G$17),IF(AND('1C TSrécur1'!$B$12&lt;&gt;"",$K$2="Pôle",'1C TSrécur1'!$C$12="NON"),(('1C TSrécur1'!G$22+'1C TSrécur1'!G$23+'1C TSrécur1'!G$24+'1C TSrécur1'!G$25+'1C TSrécur1'!G$29)/'1C TSrécur1'!G$30),IF(AND('1C TSrécur1'!$B$12&lt;&gt;"",$K$2&lt;&gt;"Pôle",'1C TSrécur1'!$C$12="OUI"),(('1C TSrécur1'!G$22+'1C TSrécur1'!G$23+'1C TSrécur1'!G$24+'1C TSrécur1'!G$25+'1C TSrécur1'!G$26+'1C TSrécur1'!G$27+'1C TSrécur1'!G$28+'1C TSrécur1'!G$29)/'1C TSrécur1'!G$17),IF(AND('1C TSrécur1'!$B$12&lt;&gt;"",$K$2&lt;&gt;"Pôle",'1C TSrécur1'!$C$12="NON"),(('1C TSrécur1'!G$22+'1C TSrécur1'!G$23+'1C TSrécur1'!G$24+'1C TSrécur1'!G$25+'1C TSrécur1'!G$26+'1C TSrécur1'!G$27+'1C TSrécur1'!G$28+'1C TSrécur1'!G$29)/'1C TSrécur1'!G$30))))))</f>
        <v>0</v>
      </c>
      <c r="M178" s="545">
        <f>IF(OR('1C TSrécur1'!$B$12="",'1C TSrécur1'!G$30=0),0,IF(AND('1C TSrécur1'!$B$12&lt;&gt;"",$K$2="Pôle",'1C TSrécur1'!$C$12="OUI"),(('1C TSrécur1'!G$26+'1C TSrécur1'!G$27+'1C TSrécur1'!G$28)/'1C TSrécur1'!G$17),IF(AND('1C TSrécur1'!$B$12&lt;&gt;"",$K$2="Pôle",'1C TSrécur1'!$C$12="NON"),(('1C TSrécur1'!G$26+'1C TSrécur1'!G$27+'1C TSrécur1'!G$28)/'1C TSrécur1'!G$30),IF(AND('1C TSrécur1'!$B$12&lt;&gt;"",$K$2&lt;&gt;"Pôle"),0))))</f>
        <v>0</v>
      </c>
      <c r="N178" s="545">
        <f>IF(AND('1C TSrécur1'!$G$17&lt;&gt;0,'1C TSrécur1'!$G$30&lt;&gt;0),L178+M178,0)</f>
        <v>0</v>
      </c>
      <c r="O178" s="562" t="str">
        <f>IF(AND('1C TSrécur1'!G$17&lt;&gt;0,'1C TSrécur1'!$C$12="OUI"),'1C TSrécur1'!G$36/'1C TSrécur1'!G$17,"")</f>
        <v/>
      </c>
      <c r="P178" s="563" t="str">
        <f>IF(AND('1C TSrécur1'!G$17&lt;&gt;0,'1C TSrécur1'!$C$12="OUI"),'1C TSrécur1'!$G$37/'1C TSrécur1'!G$17,"")</f>
        <v/>
      </c>
      <c r="Q178" s="563" t="str">
        <f>IF(AND('1C TSrécur1'!G$17&lt;&gt;0,'1C TSrécur1'!$C$12="OUI"),'1C TSrécur1'!$G$38/'1C TSrécur1'!G$17,"")</f>
        <v/>
      </c>
      <c r="R178" s="563" t="str">
        <f>IF(AND('1C TSrécur1'!G$17&lt;&gt;0,'1C TSrécur1'!$C$12="OUI"),'1C TSrécur1'!$G$39/'1C TSrécur1'!G$17,"")</f>
        <v/>
      </c>
      <c r="S178" s="563" t="str">
        <f>IF(AND('1C TSrécur1'!G$17&lt;&gt;0,'1C TSrécur1'!$C$12="OUI"),'1C TSrécur1'!$G$40/'1C TSrécur1'!G$17,"")</f>
        <v/>
      </c>
      <c r="T178" s="563" t="str">
        <f>IF(AND('1C TSrécur1'!G$17&lt;&gt;0,'1C TSrécur1'!$C$12="OUI"),'1C TSrécur1'!$G$41/'1C TSrécur1'!G$17,"")</f>
        <v/>
      </c>
      <c r="U178" s="563" t="str">
        <f>IF(AND('1C TSrécur1'!G$17&lt;&gt;0,'1C TSrécur1'!$C$12="OUI"),'1C TSrécur1'!$G$42/'1C TSrécur1'!G$17,"")</f>
        <v/>
      </c>
      <c r="V178" s="563" t="str">
        <f>IF(AND('1C TSrécur1'!G$17&lt;&gt;0,'1C TSrécur1'!$C$12="OUI"),'1C TSrécur1'!$G$43/'1C TSrécur1'!G$17,"")</f>
        <v/>
      </c>
      <c r="W178" s="563" t="str">
        <f>IF(AND('1C TSrécur1'!G$17&lt;&gt;0,'1C TSrécur1'!$C$12="OUI"),'1C TSrécur1'!$G$44/'1C TSrécur1'!G$17,"")</f>
        <v/>
      </c>
      <c r="X178" s="563" t="str">
        <f>IF(AND('1C TSrécur1'!G$17&lt;&gt;0,'1C TSrécur1'!$C$12="OUI"),'1C TSrécur1'!$G$45/'1C TSrécur1'!G$17,"")</f>
        <v/>
      </c>
      <c r="Y178" s="563" t="str">
        <f>IF(AND('1C TSrécur1'!G$17&lt;&gt;0,'1C TSrécur1'!$C$12="OUI"),'1C TSrécur1'!$G$46/'1C TSrécur1'!G$17,"")</f>
        <v/>
      </c>
      <c r="Z178" s="563" t="str">
        <f>IF(AND('1C TSrécur1'!G$17&lt;&gt;0,'1C TSrécur1'!$C$12="OUI"),'1C TSrécur1'!$G$47/'1C TSrécur1'!G$17,"")</f>
        <v/>
      </c>
      <c r="AA178" s="563" t="str">
        <f>IF(AND('1C TSrécur1'!G$17&lt;&gt;0,'1C TSrécur1'!$C$12="OUI"),'1C TSrécur1'!$G$48/'1C TSrécur1'!G$17,"")</f>
        <v/>
      </c>
      <c r="AB178" s="563" t="str">
        <f>IF(AND('1C TSrécur1'!G$17&lt;&gt;0,'1C TSrécur1'!$C$12="OUI"),'1C TSrécur1'!$G$49/'1C TSrécur1'!G$17,"")</f>
        <v/>
      </c>
      <c r="AC178" s="563" t="str">
        <f>IF(AND('1C TSrécur1'!G$17&lt;&gt;0,'1C TSrécur1'!$C$12="OUI"),'1C TSrécur1'!$G$50/'1C TSrécur1'!G$17,"")</f>
        <v/>
      </c>
      <c r="AD178" s="563" t="str">
        <f>IF(AND('1C TSrécur1'!G$17&lt;&gt;0,'1C TSrécur1'!$C$12="OUI"),'1C TSrécur1'!$G$51/'1C TSrécur1'!G$17,"")</f>
        <v/>
      </c>
      <c r="AE178" s="563" t="str">
        <f>IF(AND('1C TSrécur1'!G$17&lt;&gt;0,'1C TSrécur1'!$C$12="OUI"),'1C TSrécur1'!$G$52/'1C TSrécur1'!G$17,"")</f>
        <v/>
      </c>
      <c r="AF178" s="563" t="str">
        <f>IF(AND('1C TSrécur1'!G$17&lt;&gt;0,'1C TSrécur1'!$C$12="OUI"),'1C TSrécur1'!$G$53/'1C TSrécur1'!G$17,"")</f>
        <v/>
      </c>
      <c r="AG178" s="563" t="str">
        <f>IF(AND('1C TSrécur1'!G$17&lt;&gt;0,'1C TSrécur1'!$C$12="OUI"),'1C TSrécur1'!$G$54/'1C TSrécur1'!G$17,"")</f>
        <v/>
      </c>
      <c r="AH178" s="563" t="str">
        <f>IF(AND('1C TSrécur1'!G$17&lt;&gt;0,'1C TSrécur1'!$C$12="OUI"),'1C TSrécur1'!$G$55/'1C TSrécur1'!G$17,"")</f>
        <v/>
      </c>
      <c r="AI178" s="563" t="str">
        <f>IF(AND('1C TSrécur1'!G$17&lt;&gt;0,'1C TSrécur1'!$C$12="OUI"),'1C TSrécur1'!$G$56/'1C TSrécur1'!G$17,"")</f>
        <v/>
      </c>
      <c r="AJ178" s="563" t="str">
        <f>IF(AND('1C TSrécur1'!G$17&lt;&gt;0,'1C TSrécur1'!$C$12="OUI"),'1C TSrécur1'!$G$57/'1C TSrécur1'!G$17,"")</f>
        <v/>
      </c>
      <c r="AK178" s="563">
        <f>IF(AND('1C TSrécur1'!G$17&lt;&gt;0,'1C TSrécur1'!$C$12="OUI"),'1C TSrécur1'!G$58/'1C TSrécur1'!G$17,0)</f>
        <v>0</v>
      </c>
      <c r="AL178" s="74">
        <f>IF(AND('1C TSrécur1'!$B$12&lt;&gt;"",'1C TSrécur1'!$C$12="OUI"),N178+AK178,N178)</f>
        <v>0</v>
      </c>
      <c r="AM178" s="352">
        <f t="shared" si="65"/>
        <v>0</v>
      </c>
      <c r="AN178" s="352">
        <f t="shared" si="66"/>
        <v>0</v>
      </c>
      <c r="AO178" s="353">
        <f t="shared" si="68"/>
        <v>0</v>
      </c>
      <c r="AP178" s="599">
        <f t="shared" si="69"/>
        <v>0</v>
      </c>
      <c r="AQ178" s="609">
        <f t="shared" si="67"/>
        <v>0</v>
      </c>
      <c r="AR178" s="605"/>
      <c r="AS178" s="104"/>
      <c r="AT178" s="211" t="str">
        <f>IF(('1C TSrécur1'!G$17*FICHE!$C$13)&lt;J178,"Forfait limité à "&amp;FICHE!$C$13&amp;"€/jour","")</f>
        <v/>
      </c>
      <c r="AU178" s="618"/>
    </row>
    <row r="179" spans="1:54" ht="13.9" customHeight="1">
      <c r="A179" s="316"/>
      <c r="B179" s="346"/>
      <c r="C179" s="877" t="str">
        <f>IF('1C TSrécur1'!H$17&lt;&gt;0,'1C TSrécur1'!$B$12,"")</f>
        <v/>
      </c>
      <c r="D179" s="878"/>
      <c r="E179" s="879"/>
      <c r="F179" s="95" t="str">
        <f>IF(AND($C179='1C TSrécur1'!$B$12,'1C TSrécur1'!$B$16="récurrentes",'1C TSrécur1'!$H$17&lt;&gt;""),'1C TSrécur1'!$H$21,"")</f>
        <v/>
      </c>
      <c r="G179" s="237"/>
      <c r="H179" s="797">
        <v>0.21</v>
      </c>
      <c r="I179" s="799">
        <v>1</v>
      </c>
      <c r="J179" s="324"/>
      <c r="K179" s="782">
        <f t="shared" si="64"/>
        <v>0</v>
      </c>
      <c r="L179" s="545">
        <f>IF(OR('1C TSrécur1'!$B$12="",'1C TSrécur1'!H$30=0),0,IF(AND('1C TSrécur1'!$B$12&lt;&gt;"",$K$2="Pôle",'1C TSrécur1'!$C$12="OUI"),(('1C TSrécur1'!H$22+'1C TSrécur1'!H$23+'1C TSrécur1'!H$24+'1C TSrécur1'!H$25+'1C TSrécur1'!H$29)/'1C TSrécur1'!H$17),IF(AND('1C TSrécur1'!$B$12&lt;&gt;"",$K$2="Pôle",'1C TSrécur1'!$C$12="NON"),(('1C TSrécur1'!H$22+'1C TSrécur1'!H$23+'1C TSrécur1'!H$24+'1C TSrécur1'!H$25+'1C TSrécur1'!H$29)/'1C TSrécur1'!H$30),IF(AND('1C TSrécur1'!$B$12&lt;&gt;"",$K$2&lt;&gt;"Pôle",'1C TSrécur1'!$C$12="OUI"),(('1C TSrécur1'!H$22+'1C TSrécur1'!H$23+'1C TSrécur1'!H$24+'1C TSrécur1'!H$25+'1C TSrécur1'!H$26+'1C TSrécur1'!H$27+'1C TSrécur1'!H$28+'1C TSrécur1'!H$29)/'1C TSrécur1'!H$17),IF(AND('1C TSrécur1'!$B$12&lt;&gt;"",$K$2&lt;&gt;"Pôle",'1C TSrécur1'!$C$12="NON"),(('1C TSrécur1'!H$22+'1C TSrécur1'!H$23+'1C TSrécur1'!H$24+'1C TSrécur1'!H$25+'1C TSrécur1'!H$26+'1C TSrécur1'!H$27+'1C TSrécur1'!H$28+'1C TSrécur1'!H$29)/'1C TSrécur1'!H$30))))))</f>
        <v>0</v>
      </c>
      <c r="M179" s="545">
        <f>IF(OR('1C TSrécur1'!$B$12="",'1C TSrécur1'!H$30=0),0,IF(AND('1C TSrécur1'!$B$12&lt;&gt;"",$K$2="Pôle",'1C TSrécur1'!$C$12="OUI"),(('1C TSrécur1'!H$26+'1C TSrécur1'!H$27+'1C TSrécur1'!H$28)/'1C TSrécur1'!H$17),IF(AND('1C TSrécur1'!$B$12&lt;&gt;"",$K$2="Pôle",'1C TSrécur1'!$C$12="NON"),(('1C TSrécur1'!H$26+'1C TSrécur1'!H$27+'1C TSrécur1'!H$28)/'1C TSrécur1'!H$30),IF(AND('1C TSrécur1'!$B$12&lt;&gt;"",$K$2&lt;&gt;"Pôle"),0))))</f>
        <v>0</v>
      </c>
      <c r="N179" s="545">
        <f>IF(AND('1C TSrécur1'!$H$17&lt;&gt;0,'1C TSrécur1'!$H$30&lt;&gt;0),L179+M179,0)</f>
        <v>0</v>
      </c>
      <c r="O179" s="562" t="str">
        <f>IF(AND('1C TSrécur1'!H$17&lt;&gt;0,'1C TSrécur1'!$C$12="OUI"),'1C TSrécur1'!H$36/'1C TSrécur1'!H$17,"")</f>
        <v/>
      </c>
      <c r="P179" s="563" t="str">
        <f>IF(AND('1C TSrécur1'!H$17&lt;&gt;0,'1C TSrécur1'!$C$12="OUI"),'1C TSrécur1'!$H$37/'1C TSrécur1'!H$17,"")</f>
        <v/>
      </c>
      <c r="Q179" s="563" t="str">
        <f>IF(AND('1C TSrécur1'!H$17&lt;&gt;0,'1C TSrécur1'!$C$12="OUI"),'1C TSrécur1'!$H$38/'1C TSrécur1'!H$17,"")</f>
        <v/>
      </c>
      <c r="R179" s="563" t="str">
        <f>IF(AND('1C TSrécur1'!H$17&lt;&gt;0,'1C TSrécur1'!$C$12="OUI"),'1C TSrécur1'!$H$39/'1C TSrécur1'!H$17,"")</f>
        <v/>
      </c>
      <c r="S179" s="563" t="str">
        <f>IF(AND('1C TSrécur1'!H$17&lt;&gt;0,'1C TSrécur1'!$C$12="OUI"),'1C TSrécur1'!$H$40/'1C TSrécur1'!H$17,"")</f>
        <v/>
      </c>
      <c r="T179" s="563" t="str">
        <f>IF(AND('1C TSrécur1'!H$17&lt;&gt;0,'1C TSrécur1'!$C$12="OUI"),'1C TSrécur1'!$H$41/'1C TSrécur1'!H$17,"")</f>
        <v/>
      </c>
      <c r="U179" s="563" t="str">
        <f>IF(AND('1C TSrécur1'!H$17&lt;&gt;0,'1C TSrécur1'!$C$12="OUI"),'1C TSrécur1'!$H$42/'1C TSrécur1'!H$17,"")</f>
        <v/>
      </c>
      <c r="V179" s="563" t="str">
        <f>IF(AND('1C TSrécur1'!H$17&lt;&gt;0,'1C TSrécur1'!$C$12="OUI"),'1C TSrécur1'!$H$43/'1C TSrécur1'!H$17,"")</f>
        <v/>
      </c>
      <c r="W179" s="563" t="str">
        <f>IF(AND('1C TSrécur1'!H$17&lt;&gt;0,'1C TSrécur1'!$C$12="OUI"),'1C TSrécur1'!$H$44/'1C TSrécur1'!H$17,"")</f>
        <v/>
      </c>
      <c r="X179" s="563" t="str">
        <f>IF(AND('1C TSrécur1'!H$17&lt;&gt;0,'1C TSrécur1'!$C$12="OUI"),'1C TSrécur1'!$H$45/'1C TSrécur1'!H$17,"")</f>
        <v/>
      </c>
      <c r="Y179" s="563" t="str">
        <f>IF(AND('1C TSrécur1'!H$17&lt;&gt;0,'1C TSrécur1'!$C$12="OUI"),'1C TSrécur1'!$H$46/'1C TSrécur1'!H$17,"")</f>
        <v/>
      </c>
      <c r="Z179" s="563" t="str">
        <f>IF(AND('1C TSrécur1'!H$17&lt;&gt;0,'1C TSrécur1'!$C$12="OUI"),'1C TSrécur1'!$H$47/'1C TSrécur1'!H$17,"")</f>
        <v/>
      </c>
      <c r="AA179" s="563" t="str">
        <f>IF(AND('1C TSrécur1'!H$17&lt;&gt;0,'1C TSrécur1'!$C$12="OUI"),'1C TSrécur1'!$H$48/'1C TSrécur1'!H$17,"")</f>
        <v/>
      </c>
      <c r="AB179" s="563" t="str">
        <f>IF(AND('1C TSrécur1'!H$17&lt;&gt;0,'1C TSrécur1'!$C$12="OUI"),'1C TSrécur1'!$H$49/'1C TSrécur1'!H$17,"")</f>
        <v/>
      </c>
      <c r="AC179" s="563" t="str">
        <f>IF(AND('1C TSrécur1'!H$17&lt;&gt;0,'1C TSrécur1'!$C$12="OUI"),'1C TSrécur1'!$H$50/'1C TSrécur1'!H$17,"")</f>
        <v/>
      </c>
      <c r="AD179" s="563" t="str">
        <f>IF(AND('1C TSrécur1'!H$17&lt;&gt;0,'1C TSrécur1'!$C$12="OUI"),'1C TSrécur1'!$H$51/'1C TSrécur1'!H$17,"")</f>
        <v/>
      </c>
      <c r="AE179" s="563" t="str">
        <f>IF(AND('1C TSrécur1'!H$17&lt;&gt;0,'1C TSrécur1'!$C$12="OUI"),'1C TSrécur1'!$H$52/'1C TSrécur1'!H$17,"")</f>
        <v/>
      </c>
      <c r="AF179" s="563" t="str">
        <f>IF(AND('1C TSrécur1'!H$17&lt;&gt;0,'1C TSrécur1'!$C$12="OUI"),'1C TSrécur1'!$H$53/'1C TSrécur1'!H$17,"")</f>
        <v/>
      </c>
      <c r="AG179" s="563" t="str">
        <f>IF(AND('1C TSrécur1'!H$17&lt;&gt;0,'1C TSrécur1'!$C$12="OUI"),'1C TSrécur1'!$H$54/'1C TSrécur1'!H$17,"")</f>
        <v/>
      </c>
      <c r="AH179" s="563" t="str">
        <f>IF(AND('1C TSrécur1'!H$17&lt;&gt;0,'1C TSrécur1'!$C$12="OUI"),'1C TSrécur1'!$H$55/'1C TSrécur1'!H$17,"")</f>
        <v/>
      </c>
      <c r="AI179" s="563" t="str">
        <f>IF(AND('1C TSrécur1'!H$17&lt;&gt;0,'1C TSrécur1'!$C$12="OUI"),'1C TSrécur1'!$H$56/'1C TSrécur1'!H$17,"")</f>
        <v/>
      </c>
      <c r="AJ179" s="563" t="str">
        <f>IF(AND('1C TSrécur1'!H$17&lt;&gt;0,'1C TSrécur1'!$C$12="OUI"),'1C TSrécur1'!$H$57/'1C TSrécur1'!H$17,"")</f>
        <v/>
      </c>
      <c r="AK179" s="563">
        <f>IF(AND('1C TSrécur1'!H$17&lt;&gt;0,'1C TSrécur1'!$C$12="OUI"),'1C TSrécur1'!H$58/'1C TSrécur1'!H$17,0)</f>
        <v>0</v>
      </c>
      <c r="AL179" s="74">
        <f>IF(AND('1C TSrécur1'!$B$12&lt;&gt;"",'1C TSrécur1'!$C$12="OUI"),N179+AK179,N179)</f>
        <v>0</v>
      </c>
      <c r="AM179" s="352">
        <f t="shared" si="65"/>
        <v>0</v>
      </c>
      <c r="AN179" s="352">
        <f t="shared" si="66"/>
        <v>0</v>
      </c>
      <c r="AO179" s="353">
        <f t="shared" si="68"/>
        <v>0</v>
      </c>
      <c r="AP179" s="599">
        <f t="shared" si="69"/>
        <v>0</v>
      </c>
      <c r="AQ179" s="609">
        <f>IF(M179=0,0,AN179-AS179)</f>
        <v>0</v>
      </c>
      <c r="AR179" s="605"/>
      <c r="AS179" s="104"/>
      <c r="AT179" s="211" t="str">
        <f>IF('1C TSrécur1'!H$17*FICHE!$C$13&lt;J179,"Forfait limité à "&amp;FICHE!$C$13&amp;"€/jour","")</f>
        <v/>
      </c>
      <c r="AU179" s="618"/>
    </row>
    <row r="180" spans="1:54" ht="13.9" customHeight="1">
      <c r="A180" s="316"/>
      <c r="B180" s="346"/>
      <c r="C180" s="877" t="str">
        <f>IF('1C TSrécur1'!I$17&lt;&gt;0,'1C TSrécur1'!$B$12,"")</f>
        <v/>
      </c>
      <c r="D180" s="878"/>
      <c r="E180" s="879"/>
      <c r="F180" s="95" t="str">
        <f>IF(AND($C180='1C TSrécur1'!$B$12,'1C TSrécur1'!$B$16="récurrentes",'1C TSrécur1'!$I$17&lt;&gt;""),'1C TSrécur1'!$I$21,"")</f>
        <v/>
      </c>
      <c r="G180" s="237"/>
      <c r="H180" s="797">
        <v>0.21</v>
      </c>
      <c r="I180" s="799">
        <v>1</v>
      </c>
      <c r="J180" s="324"/>
      <c r="K180" s="782">
        <f t="shared" si="64"/>
        <v>0</v>
      </c>
      <c r="L180" s="545">
        <f>IF(OR('1C TSrécur1'!$B$12="",'1C TSrécur1'!I$30=0),0,IF(AND('1C TSrécur1'!$B$12&lt;&gt;"",$K$2="Pôle",'1C TSrécur1'!$C$12="OUI"),(('1C TSrécur1'!I$22+'1C TSrécur1'!I$23+'1C TSrécur1'!I$24+'1C TSrécur1'!I$25+'1C TSrécur1'!I$29)/'1C TSrécur1'!I$17),IF(AND('1C TSrécur1'!$B$12&lt;&gt;"",$K$2="Pôle",'1C TSrécur1'!$C$12="NON"),(('1C TSrécur1'!I$22+'1C TSrécur1'!I$23+'1C TSrécur1'!I$24+'1C TSrécur1'!I$25+'1C TSrécur1'!I$29)/'1C TSrécur1'!I$30),IF(AND('1C TSrécur1'!$B$12&lt;&gt;"",$K$2&lt;&gt;"Pôle",'1C TSrécur1'!$C$12="OUI"),(('1C TSrécur1'!I$22+'1C TSrécur1'!I$23+'1C TSrécur1'!I$24+'1C TSrécur1'!I$25+'1C TSrécur1'!I$26+'1C TSrécur1'!I$27+'1C TSrécur1'!I$28+'1C TSrécur1'!I$29)/'1C TSrécur1'!I$17),IF(AND('1C TSrécur1'!$B$12&lt;&gt;"",$K$2&lt;&gt;"Pôle",'1C TSrécur1'!$C$12="NON"),(('1C TSrécur1'!I$22+'1C TSrécur1'!I$23+'1C TSrécur1'!I$24+'1C TSrécur1'!I$25+'1C TSrécur1'!I$26+'1C TSrécur1'!I$27+'1C TSrécur1'!I$28+'1C TSrécur1'!I$29)/'1C TSrécur1'!I$30))))))</f>
        <v>0</v>
      </c>
      <c r="M180" s="545">
        <f>IF(OR('1C TSrécur1'!$B$12="",'1C TSrécur1'!I$30=0),0,IF(AND('1C TSrécur1'!$B$12&lt;&gt;"",$K$2="Pôle",'1C TSrécur1'!$C$12="OUI"),(('1C TSrécur1'!I$26+'1C TSrécur1'!I$27+'1C TSrécur1'!I$28)/'1C TSrécur1'!I$17),IF(AND('1C TSrécur1'!$B$12&lt;&gt;"",$K$2="Pôle",'1C TSrécur1'!$C$12="NON"),(('1C TSrécur1'!I$26+'1C TSrécur1'!I$27+'1C TSrécur1'!I$28)/'1C TSrécur1'!I$30),IF(AND('1C TSrécur1'!$B$12&lt;&gt;"",$K$2&lt;&gt;"Pôle"),0))))</f>
        <v>0</v>
      </c>
      <c r="N180" s="545">
        <f>IF(AND('1C TSrécur1'!$I$17&lt;&gt;0,'1C TSrécur1'!$I$30&lt;&gt;0),L180+M180,0)</f>
        <v>0</v>
      </c>
      <c r="O180" s="562" t="str">
        <f>IF(AND('1C TSrécur1'!I$17&lt;&gt;0,'1C TSrécur1'!$C$12="OUI"),'1C TSrécur1'!I$36/'1C TSrécur1'!I$17,"")</f>
        <v/>
      </c>
      <c r="P180" s="563" t="str">
        <f>IF(AND('1C TSrécur1'!I$17&lt;&gt;0,'1C TSrécur1'!$C$12="OUI"),'1C TSrécur1'!$I$37/'1C TSrécur1'!I$17,"")</f>
        <v/>
      </c>
      <c r="Q180" s="563" t="str">
        <f>IF(AND('1C TSrécur1'!I$17&lt;&gt;0,'1C TSrécur1'!$C$12="OUI"),'1C TSrécur1'!$I$38/'1C TSrécur1'!I$17,"")</f>
        <v/>
      </c>
      <c r="R180" s="563" t="str">
        <f>IF(AND('1C TSrécur1'!I$17&lt;&gt;0,'1C TSrécur1'!$C$12="OUI"),'1C TSrécur1'!$I$39/'1C TSrécur1'!I$17,"")</f>
        <v/>
      </c>
      <c r="S180" s="563" t="str">
        <f>IF(AND('1C TSrécur1'!I$17&lt;&gt;0,'1C TSrécur1'!$C$12="OUI"),'1C TSrécur1'!$I$40/'1C TSrécur1'!I$17,"")</f>
        <v/>
      </c>
      <c r="T180" s="563" t="str">
        <f>IF(AND('1C TSrécur1'!I$17&lt;&gt;0,'1C TSrécur1'!$C$12="OUI"),'1C TSrécur1'!$I$41/'1C TSrécur1'!I$17,"")</f>
        <v/>
      </c>
      <c r="U180" s="563" t="str">
        <f>IF(AND('1C TSrécur1'!I$17&lt;&gt;0,'1C TSrécur1'!$C$12="OUI"),'1C TSrécur1'!$I$42/'1C TSrécur1'!I$17,"")</f>
        <v/>
      </c>
      <c r="V180" s="563" t="str">
        <f>IF(AND('1C TSrécur1'!I$17&lt;&gt;0,'1C TSrécur1'!$C$12="OUI"),'1C TSrécur1'!$I$43/'1C TSrécur1'!I$17,"")</f>
        <v/>
      </c>
      <c r="W180" s="563" t="str">
        <f>IF(AND('1C TSrécur1'!I$17&lt;&gt;0,'1C TSrécur1'!$C$12="OUI"),'1C TSrécur1'!$I$44/'1C TSrécur1'!I$17,"")</f>
        <v/>
      </c>
      <c r="X180" s="563" t="str">
        <f>IF(AND('1C TSrécur1'!I$17&lt;&gt;0,'1C TSrécur1'!$C$12="OUI"),'1C TSrécur1'!$I$45/'1C TSrécur1'!I$17,"")</f>
        <v/>
      </c>
      <c r="Y180" s="563" t="str">
        <f>IF(AND('1C TSrécur1'!I$17&lt;&gt;0,'1C TSrécur1'!$C$12="OUI"),'1C TSrécur1'!$I$46/'1C TSrécur1'!I$17,"")</f>
        <v/>
      </c>
      <c r="Z180" s="563" t="str">
        <f>IF(AND('1C TSrécur1'!I$17&lt;&gt;0,'1C TSrécur1'!$C$12="OUI"),'1C TSrécur1'!$I$47/'1C TSrécur1'!I$17,"")</f>
        <v/>
      </c>
      <c r="AA180" s="563" t="str">
        <f>IF(AND('1C TSrécur1'!I$17&lt;&gt;0,'1C TSrécur1'!$C$12="OUI"),'1C TSrécur1'!$I$48/'1C TSrécur1'!I$17,"")</f>
        <v/>
      </c>
      <c r="AB180" s="563" t="str">
        <f>IF(AND('1C TSrécur1'!I$17&lt;&gt;0,'1C TSrécur1'!$C$12="OUI"),'1C TSrécur1'!$I$49/'1C TSrécur1'!I$17,"")</f>
        <v/>
      </c>
      <c r="AC180" s="563" t="str">
        <f>IF(AND('1C TSrécur1'!I$17&lt;&gt;0,'1C TSrécur1'!$C$12="OUI"),'1C TSrécur1'!$I$50/'1C TSrécur1'!I$17,"")</f>
        <v/>
      </c>
      <c r="AD180" s="563" t="str">
        <f>IF(AND('1C TSrécur1'!I$17&lt;&gt;0,'1C TSrécur1'!$C$12="OUI"),'1C TSrécur1'!$I$51/'1C TSrécur1'!I$17,"")</f>
        <v/>
      </c>
      <c r="AE180" s="563" t="str">
        <f>IF(AND('1C TSrécur1'!I$17&lt;&gt;0,'1C TSrécur1'!$C$12="OUI"),'1C TSrécur1'!$I$52/'1C TSrécur1'!I$17,"")</f>
        <v/>
      </c>
      <c r="AF180" s="563" t="str">
        <f>IF(AND('1C TSrécur1'!I$17&lt;&gt;0,'1C TSrécur1'!$C$12="OUI"),'1C TSrécur1'!$I$53/'1C TSrécur1'!I$17,"")</f>
        <v/>
      </c>
      <c r="AG180" s="563" t="str">
        <f>IF(AND('1C TSrécur1'!I$17&lt;&gt;0,'1C TSrécur1'!$C$12="OUI"),'1C TSrécur1'!$I$54/'1C TSrécur1'!I$17,"")</f>
        <v/>
      </c>
      <c r="AH180" s="563" t="str">
        <f>IF(AND('1C TSrécur1'!I$17&lt;&gt;0,'1C TSrécur1'!$C$12="OUI"),'1C TSrécur1'!$I$55/'1C TSrécur1'!I$17,"")</f>
        <v/>
      </c>
      <c r="AI180" s="563" t="str">
        <f>IF(AND('1C TSrécur1'!I$17&lt;&gt;0,'1C TSrécur1'!$C$12="OUI"),'1C TSrécur1'!$I$56/'1C TSrécur1'!I$17,"")</f>
        <v/>
      </c>
      <c r="AJ180" s="563" t="str">
        <f>IF(AND('1C TSrécur1'!I$17&lt;&gt;0,'1C TSrécur1'!$C$12="OUI"),'1C TSrécur1'!$I$57/'1C TSrécur1'!I$17,"")</f>
        <v/>
      </c>
      <c r="AK180" s="563">
        <f>IF(AND('1C TSrécur1'!I$17&lt;&gt;0,'1C TSrécur1'!$C$12="OUI"),'1C TSrécur1'!I$58/'1C TSrécur1'!I$17,0)</f>
        <v>0</v>
      </c>
      <c r="AL180" s="74">
        <f>IF(AND('1C TSrécur1'!$B$12&lt;&gt;"",'1C TSrécur1'!$C$12="OUI"),N180+AK180,N180)</f>
        <v>0</v>
      </c>
      <c r="AM180" s="352">
        <f t="shared" si="65"/>
        <v>0</v>
      </c>
      <c r="AN180" s="352">
        <f t="shared" si="66"/>
        <v>0</v>
      </c>
      <c r="AO180" s="353">
        <f t="shared" si="68"/>
        <v>0</v>
      </c>
      <c r="AP180" s="599">
        <f t="shared" si="69"/>
        <v>0</v>
      </c>
      <c r="AQ180" s="609">
        <f>IF(M180=0,0,AN180-AS180)</f>
        <v>0</v>
      </c>
      <c r="AR180" s="605"/>
      <c r="AS180" s="104"/>
      <c r="AT180" s="211" t="str">
        <f>IF('1C TSrécur1'!I$17*FICHE!$C$13&lt;J180,"Forfait limité à "&amp;FICHE!$C$13&amp;"€/jour","")</f>
        <v/>
      </c>
      <c r="AU180" s="618"/>
    </row>
    <row r="181" spans="1:54" ht="13.9" customHeight="1">
      <c r="A181" s="316"/>
      <c r="B181" s="346"/>
      <c r="C181" s="877" t="str">
        <f>IF('1C TSrécur1'!J$17&lt;&gt;0,'1C TSrécur1'!$B$12,"")</f>
        <v/>
      </c>
      <c r="D181" s="878"/>
      <c r="E181" s="879"/>
      <c r="F181" s="95" t="str">
        <f>IF(AND($C181='1C TSrécur1'!$B$12,'1C TSrécur1'!$B$16="récurrentes",'1C TSrécur1'!K$17&lt;&gt;""),'1C TSrécur1'!K$21,"")</f>
        <v/>
      </c>
      <c r="G181" s="237"/>
      <c r="H181" s="797">
        <v>0.21</v>
      </c>
      <c r="I181" s="799">
        <v>1</v>
      </c>
      <c r="J181" s="324"/>
      <c r="K181" s="782">
        <f t="shared" si="64"/>
        <v>0</v>
      </c>
      <c r="L181" s="545">
        <f>IF(OR('1C TSrécur1'!$B$12="",'1C TSrécur1'!J$30=0),0,IF(AND('1C TSrécur1'!$B$12&lt;&gt;"",$K$2="Pôle",'1C TSrécur1'!$C$12="OUI"),(('1C TSrécur1'!J$22+'1C TSrécur1'!J$23+'1C TSrécur1'!J$24+'1C TSrécur1'!J$25+'1C TSrécur1'!J$29)/'1C TSrécur1'!J$17),IF(AND('1C TSrécur1'!$B$12&lt;&gt;"",$K$2="Pôle",'1C TSrécur1'!$C$12="NON"),(('1C TSrécur1'!J$22+'1C TSrécur1'!J$23+'1C TSrécur1'!J$24+'1C TSrécur1'!J$25+'1C TSrécur1'!J$29)/'1C TSrécur1'!J$30),IF(AND('1C TSrécur1'!$B$12&lt;&gt;"",$K$2&lt;&gt;"Pôle",'1C TSrécur1'!$C$12="OUI"),(('1C TSrécur1'!J$22+'1C TSrécur1'!J$23+'1C TSrécur1'!J$24+'1C TSrécur1'!J$25+'1C TSrécur1'!J$26+'1C TSrécur1'!J$27+'1C TSrécur1'!J$28+'1C TSrécur1'!J$29)/'1C TSrécur1'!J$17),IF(AND('1C TSrécur1'!$B$12&lt;&gt;"",$K$2&lt;&gt;"Pôle",'1C TSrécur1'!$C$12="NON"),(('1C TSrécur1'!J$22+'1C TSrécur1'!J$23+'1C TSrécur1'!J$24+'1C TSrécur1'!J$25+'1C TSrécur1'!J$26+'1C TSrécur1'!J$27+'1C TSrécur1'!J$28+'1C TSrécur1'!J$29)/'1C TSrécur1'!J$30))))))</f>
        <v>0</v>
      </c>
      <c r="M181" s="545">
        <f>IF(OR('1C TSrécur1'!$B$12="",'1C TSrécur1'!J$30=0),0,IF(AND('1C TSrécur1'!$B$12&lt;&gt;"",$K$2="Pôle",'1C TSrécur1'!$C$12="OUI"),(('1C TSrécur1'!J$26+'1C TSrécur1'!J$27+'1C TSrécur1'!J$28)/'1C TSrécur1'!J$17),IF(AND('1C TSrécur1'!$B$12&lt;&gt;"",$K$2="Pôle",'1C TSrécur1'!$C$12="NON"),(('1C TSrécur1'!J$26+'1C TSrécur1'!J$27+'1C TSrécur1'!J$28)/'1C TSrécur1'!J$30),IF(AND('1C TSrécur1'!$B$12&lt;&gt;"",$K$2&lt;&gt;"Pôle"),0))))</f>
        <v>0</v>
      </c>
      <c r="N181" s="545">
        <f>IF(AND('1C TSrécur1'!$J$17&lt;&gt;0,'1C TSrécur1'!$J$30&lt;&gt;0),L181+M181,0)</f>
        <v>0</v>
      </c>
      <c r="O181" s="562" t="str">
        <f>IF(AND('1C TSrécur1'!J$17&lt;&gt;0,'1C TSrécur1'!$C$12="OUI"),'1C TSrécur1'!J$36/'1C TSrécur1'!J$17,"")</f>
        <v/>
      </c>
      <c r="P181" s="563" t="str">
        <f>IF(AND('1C TSrécur1'!J$17&lt;&gt;0,'1C TSrécur1'!$C$12="OUI"),'1C TSrécur1'!$J$37/'1C TSrécur1'!J$17,"")</f>
        <v/>
      </c>
      <c r="Q181" s="563" t="str">
        <f>IF(AND('1C TSrécur1'!J$17&lt;&gt;0,'1C TSrécur1'!$C$12="OUI"),'1C TSrécur1'!$J$38/'1C TSrécur1'!J$17,"")</f>
        <v/>
      </c>
      <c r="R181" s="563" t="str">
        <f>IF(AND('1C TSrécur1'!J$17&lt;&gt;0,'1C TSrécur1'!$C$12="OUI"),'1C TSrécur1'!$J$39/'1C TSrécur1'!J$17,"")</f>
        <v/>
      </c>
      <c r="S181" s="563" t="str">
        <f>IF(AND('1C TSrécur1'!J$17&lt;&gt;0,'1C TSrécur1'!$C$12="OUI"),'1C TSrécur1'!$J$40/'1C TSrécur1'!J$17,"")</f>
        <v/>
      </c>
      <c r="T181" s="563" t="str">
        <f>IF(AND('1C TSrécur1'!J$17&lt;&gt;0,'1C TSrécur1'!$C$12="OUI"),'1C TSrécur1'!$J$41/'1C TSrécur1'!J$17,"")</f>
        <v/>
      </c>
      <c r="U181" s="563" t="str">
        <f>IF(AND('1C TSrécur1'!J$17&lt;&gt;0,'1C TSrécur1'!$C$12="OUI"),'1C TSrécur1'!$J$42/'1C TSrécur1'!J$17,"")</f>
        <v/>
      </c>
      <c r="V181" s="563" t="str">
        <f>IF(AND('1C TSrécur1'!J$17&lt;&gt;0,'1C TSrécur1'!$C$12="OUI"),'1C TSrécur1'!$J$43/'1C TSrécur1'!J$17,"")</f>
        <v/>
      </c>
      <c r="W181" s="563" t="str">
        <f>IF(AND('1C TSrécur1'!J$17&lt;&gt;0,'1C TSrécur1'!$C$12="OUI"),'1C TSrécur1'!$J$44/'1C TSrécur1'!J$17,"")</f>
        <v/>
      </c>
      <c r="X181" s="563" t="str">
        <f>IF(AND('1C TSrécur1'!J$17&lt;&gt;0,'1C TSrécur1'!$C$12="OUI"),'1C TSrécur1'!$J$45/'1C TSrécur1'!J$17,"")</f>
        <v/>
      </c>
      <c r="Y181" s="563" t="str">
        <f>IF(AND('1C TSrécur1'!J$17&lt;&gt;0,'1C TSrécur1'!$C$12="OUI"),'1C TSrécur1'!$J$46/'1C TSrécur1'!J$17,"")</f>
        <v/>
      </c>
      <c r="Z181" s="563" t="str">
        <f>IF(AND('1C TSrécur1'!J$17&lt;&gt;0,'1C TSrécur1'!$C$12="OUI"),'1C TSrécur1'!$J$47/'1C TSrécur1'!J$17,"")</f>
        <v/>
      </c>
      <c r="AA181" s="563" t="str">
        <f>IF(AND('1C TSrécur1'!J$17&lt;&gt;0,'1C TSrécur1'!$C$12="OUI"),'1C TSrécur1'!$J$48/'1C TSrécur1'!J$17,"")</f>
        <v/>
      </c>
      <c r="AB181" s="563" t="str">
        <f>IF(AND('1C TSrécur1'!J$17&lt;&gt;0,'1C TSrécur1'!$C$12="OUI"),'1C TSrécur1'!$J$49/'1C TSrécur1'!J$17,"")</f>
        <v/>
      </c>
      <c r="AC181" s="563" t="str">
        <f>IF(AND('1C TSrécur1'!J$17&lt;&gt;0,'1C TSrécur1'!$C$12="OUI"),'1C TSrécur1'!$J$50/'1C TSrécur1'!J$17,"")</f>
        <v/>
      </c>
      <c r="AD181" s="563" t="str">
        <f>IF(AND('1C TSrécur1'!J$17&lt;&gt;0,'1C TSrécur1'!$C$12="OUI"),'1C TSrécur1'!$J$51/'1C TSrécur1'!J$17,"")</f>
        <v/>
      </c>
      <c r="AE181" s="563" t="str">
        <f>IF(AND('1C TSrécur1'!J$17&lt;&gt;0,'1C TSrécur1'!$C$12="OUI"),'1C TSrécur1'!$J$52/'1C TSrécur1'!J$17,"")</f>
        <v/>
      </c>
      <c r="AF181" s="563" t="str">
        <f>IF(AND('1C TSrécur1'!J$17&lt;&gt;0,'1C TSrécur1'!$C$12="OUI"),'1C TSrécur1'!$J$53/'1C TSrécur1'!J$17,"")</f>
        <v/>
      </c>
      <c r="AG181" s="563" t="str">
        <f>IF(AND('1C TSrécur1'!J$17&lt;&gt;0,'1C TSrécur1'!$C$12="OUI"),'1C TSrécur1'!$J$54/'1C TSrécur1'!J$17,"")</f>
        <v/>
      </c>
      <c r="AH181" s="563" t="str">
        <f>IF(AND('1C TSrécur1'!J$17&lt;&gt;0,'1C TSrécur1'!$C$12="OUI"),'1C TSrécur1'!$J$55/'1C TSrécur1'!J$17,"")</f>
        <v/>
      </c>
      <c r="AI181" s="563" t="str">
        <f>IF(AND('1C TSrécur1'!J$17&lt;&gt;0,'1C TSrécur1'!$C$12="OUI"),'1C TSrécur1'!$J$56/'1C TSrécur1'!J$17,"")</f>
        <v/>
      </c>
      <c r="AJ181" s="563" t="str">
        <f>IF(AND('1C TSrécur1'!J$17&lt;&gt;0,'1C TSrécur1'!$C$12="OUI"),'1C TSrécur1'!$J$57/'1C TSrécur1'!J$17,"")</f>
        <v/>
      </c>
      <c r="AK181" s="563">
        <f>IF(AND('1C TSrécur1'!J$17&lt;&gt;0,'1C TSrécur1'!$C$12="OUI"),'1C TSrécur1'!J$58/'1C TSrécur1'!J$17,0)</f>
        <v>0</v>
      </c>
      <c r="AL181" s="74">
        <f>IF(AND('1C TSrécur1'!$B$12&lt;&gt;"",'1C TSrécur1'!$C$12="OUI"),N181+AK181,N181)</f>
        <v>0</v>
      </c>
      <c r="AM181" s="352">
        <f t="shared" si="65"/>
        <v>0</v>
      </c>
      <c r="AN181" s="352">
        <f t="shared" si="66"/>
        <v>0</v>
      </c>
      <c r="AO181" s="353">
        <f t="shared" si="68"/>
        <v>0</v>
      </c>
      <c r="AP181" s="599">
        <f t="shared" si="69"/>
        <v>0</v>
      </c>
      <c r="AQ181" s="609">
        <f t="shared" si="67"/>
        <v>0</v>
      </c>
      <c r="AR181" s="605"/>
      <c r="AS181" s="104"/>
      <c r="AT181" s="211" t="str">
        <f>IF('1C TSrécur1'!J$17*FICHE!$C$13&lt;J181,"Forfait limité à "&amp;FICHE!$C$13&amp;"€/jour","")</f>
        <v/>
      </c>
      <c r="AU181" s="618"/>
    </row>
    <row r="182" spans="1:54" ht="13.9" customHeight="1">
      <c r="A182" s="316"/>
      <c r="B182" s="346"/>
      <c r="C182" s="877" t="str">
        <f>IF('1C TSrécur1'!K$17&lt;&gt;0,'1C TSrécur1'!$B$12,"")</f>
        <v/>
      </c>
      <c r="D182" s="878"/>
      <c r="E182" s="879"/>
      <c r="F182" s="95" t="str">
        <f>IF(AND($C182='1C TSrécur1'!$B$12,'1C TSrécur1'!$B$16="récurrentes",'1C TSrécur1'!$K$17&lt;&gt;""),'1C TSrécur1'!$K$21,"")</f>
        <v/>
      </c>
      <c r="G182" s="237"/>
      <c r="H182" s="797">
        <v>0.21</v>
      </c>
      <c r="I182" s="799">
        <v>1</v>
      </c>
      <c r="J182" s="324"/>
      <c r="K182" s="782">
        <f t="shared" si="64"/>
        <v>0</v>
      </c>
      <c r="L182" s="545">
        <f>IF(OR('1C TSrécur1'!$B$12="",'1C TSrécur1'!K$30=0),0,IF(AND('1C TSrécur1'!$B$12&lt;&gt;"",$K$2="Pôle",'1C TSrécur1'!$C$12="OUI"),(('1C TSrécur1'!K$22+'1C TSrécur1'!K$23+'1C TSrécur1'!K$24+'1C TSrécur1'!K$25+'1C TSrécur1'!K$29)/'1C TSrécur1'!K$17),IF(AND('1C TSrécur1'!$B$12&lt;&gt;"",$K$2="Pôle",'1C TSrécur1'!$C$12="NON"),(('1C TSrécur1'!K$22+'1C TSrécur1'!K$23+'1C TSrécur1'!K$24+'1C TSrécur1'!K$25+'1C TSrécur1'!K$29)/'1C TSrécur1'!K$30),IF(AND('1C TSrécur1'!$B$12&lt;&gt;"",$K$2&lt;&gt;"Pôle",'1C TSrécur1'!$C$12="OUI"),(('1C TSrécur1'!K$22+'1C TSrécur1'!K$23+'1C TSrécur1'!K$24+'1C TSrécur1'!K$25+'1C TSrécur1'!K$26+'1C TSrécur1'!K$27+'1C TSrécur1'!K$28+'1C TSrécur1'!K$29)/'1C TSrécur1'!K$17),IF(AND('1C TSrécur1'!$B$12&lt;&gt;"",$K$2&lt;&gt;"Pôle",'1C TSrécur1'!$C$12="NON"),(('1C TSrécur1'!K$22+'1C TSrécur1'!K$23+'1C TSrécur1'!K$24+'1C TSrécur1'!K$25+'1C TSrécur1'!K$26+'1C TSrécur1'!K$27+'1C TSrécur1'!K$28+'1C TSrécur1'!K$29)/'1C TSrécur1'!K$30))))))</f>
        <v>0</v>
      </c>
      <c r="M182" s="545">
        <f>IF(OR('1C TSrécur1'!$B$12="",'1C TSrécur1'!K$30=0),0,IF(AND('1C TSrécur1'!$B$12&lt;&gt;"",$K$2="Pôle",'1C TSrécur1'!$C$12="OUI"),(('1C TSrécur1'!K$26+'1C TSrécur1'!K$27+'1C TSrécur1'!K$28)/'1C TSrécur1'!K$17),IF(AND('1C TSrécur1'!$B$12&lt;&gt;"",$K$2="Pôle",'1C TSrécur1'!$C$12="NON"),(('1C TSrécur1'!K$26+'1C TSrécur1'!K$27+'1C TSrécur1'!K$28)/'1C TSrécur1'!K$30),IF(AND('1C TSrécur1'!$B$12&lt;&gt;"",$K$2&lt;&gt;"Pôle"),0))))</f>
        <v>0</v>
      </c>
      <c r="N182" s="545">
        <f>IF(AND('1C TSrécur1'!$K$17&lt;&gt;0,'1C TSrécur1'!$K$30&lt;&gt;0),L182+M182,0)</f>
        <v>0</v>
      </c>
      <c r="O182" s="562" t="str">
        <f>IF(AND('1C TSrécur1'!K$17&lt;&gt;0,'1C TSrécur1'!$C$12="OUI"),'1C TSrécur1'!K$36/'1C TSrécur1'!K$17,"")</f>
        <v/>
      </c>
      <c r="P182" s="563" t="str">
        <f>IF(AND('1C TSrécur1'!K$17&lt;&gt;0,'1C TSrécur1'!$C$12="OUI"),'1C TSrécur1'!$K$37/'1C TSrécur1'!K$17,"")</f>
        <v/>
      </c>
      <c r="Q182" s="563" t="str">
        <f>IF(AND('1C TSrécur1'!K$17&lt;&gt;0,'1C TSrécur1'!$C$12="OUI"),'1C TSrécur1'!$K$38/'1C TSrécur1'!K$17,"")</f>
        <v/>
      </c>
      <c r="R182" s="563" t="str">
        <f>IF(AND('1C TSrécur1'!K$17&lt;&gt;0,'1C TSrécur1'!$C$12="OUI"),'1C TSrécur1'!$K$39/'1C TSrécur1'!K$17,"")</f>
        <v/>
      </c>
      <c r="S182" s="563" t="str">
        <f>IF(AND('1C TSrécur1'!K$17&lt;&gt;0,'1C TSrécur1'!$C$12="OUI"),'1C TSrécur1'!$K$40/'1C TSrécur1'!K$17,"")</f>
        <v/>
      </c>
      <c r="T182" s="563" t="str">
        <f>IF(AND('1C TSrécur1'!K$17&lt;&gt;0,'1C TSrécur1'!$C$12="OUI"),'1C TSrécur1'!$K$41/'1C TSrécur1'!K$17,"")</f>
        <v/>
      </c>
      <c r="U182" s="563" t="str">
        <f>IF(AND('1C TSrécur1'!K$17&lt;&gt;0,'1C TSrécur1'!$C$12="OUI"),'1C TSrécur1'!$K$42/'1C TSrécur1'!K$17,"")</f>
        <v/>
      </c>
      <c r="V182" s="563" t="str">
        <f>IF(AND('1C TSrécur1'!K$17&lt;&gt;0,'1C TSrécur1'!$C$12="OUI"),'1C TSrécur1'!$K$43/'1C TSrécur1'!K$17,"")</f>
        <v/>
      </c>
      <c r="W182" s="563" t="str">
        <f>IF(AND('1C TSrécur1'!K$17&lt;&gt;0,'1C TSrécur1'!$C$12="OUI"),'1C TSrécur1'!$K$44/'1C TSrécur1'!K$17,"")</f>
        <v/>
      </c>
      <c r="X182" s="563" t="str">
        <f>IF(AND('1C TSrécur1'!K$17&lt;&gt;0,'1C TSrécur1'!$C$12="OUI"),'1C TSrécur1'!$K$45/'1C TSrécur1'!K$17,"")</f>
        <v/>
      </c>
      <c r="Y182" s="563" t="str">
        <f>IF(AND('1C TSrécur1'!K$17&lt;&gt;0,'1C TSrécur1'!$C$12="OUI"),'1C TSrécur1'!$K$46/'1C TSrécur1'!K$17,"")</f>
        <v/>
      </c>
      <c r="Z182" s="563" t="str">
        <f>IF(AND('1C TSrécur1'!K$17&lt;&gt;0,'1C TSrécur1'!$C$12="OUI"),'1C TSrécur1'!$K$47/'1C TSrécur1'!K$17,"")</f>
        <v/>
      </c>
      <c r="AA182" s="563" t="str">
        <f>IF(AND('1C TSrécur1'!K$17&lt;&gt;0,'1C TSrécur1'!$C$12="OUI"),'1C TSrécur1'!$K$48/'1C TSrécur1'!K$17,"")</f>
        <v/>
      </c>
      <c r="AB182" s="563" t="str">
        <f>IF(AND('1C TSrécur1'!K$17&lt;&gt;0,'1C TSrécur1'!$C$12="OUI"),'1C TSrécur1'!$K$49/'1C TSrécur1'!K$17,"")</f>
        <v/>
      </c>
      <c r="AC182" s="563" t="str">
        <f>IF(AND('1C TSrécur1'!K$17&lt;&gt;0,'1C TSrécur1'!$C$12="OUI"),'1C TSrécur1'!$K$50/'1C TSrécur1'!K$17,"")</f>
        <v/>
      </c>
      <c r="AD182" s="563" t="str">
        <f>IF(AND('1C TSrécur1'!K$17&lt;&gt;0,'1C TSrécur1'!$C$12="OUI"),'1C TSrécur1'!$K$51/'1C TSrécur1'!K$17,"")</f>
        <v/>
      </c>
      <c r="AE182" s="563" t="str">
        <f>IF(AND('1C TSrécur1'!K$17&lt;&gt;0,'1C TSrécur1'!$C$12="OUI"),'1C TSrécur1'!$K$52/'1C TSrécur1'!K$17,"")</f>
        <v/>
      </c>
      <c r="AF182" s="563" t="str">
        <f>IF(AND('1C TSrécur1'!K$17&lt;&gt;0,'1C TSrécur1'!$C$12="OUI"),'1C TSrécur1'!$K$53/'1C TSrécur1'!K$17,"")</f>
        <v/>
      </c>
      <c r="AG182" s="563" t="str">
        <f>IF(AND('1C TSrécur1'!K$17&lt;&gt;0,'1C TSrécur1'!$C$12="OUI"),'1C TSrécur1'!$K$54/'1C TSrécur1'!K$17,"")</f>
        <v/>
      </c>
      <c r="AH182" s="563" t="str">
        <f>IF(AND('1C TSrécur1'!K$17&lt;&gt;0,'1C TSrécur1'!$C$12="OUI"),'1C TSrécur1'!$K$55/'1C TSrécur1'!K$17,"")</f>
        <v/>
      </c>
      <c r="AI182" s="563" t="str">
        <f>IF(AND('1C TSrécur1'!K$17&lt;&gt;0,'1C TSrécur1'!$C$12="OUI"),'1C TSrécur1'!$K$56/'1C TSrécur1'!K$17,"")</f>
        <v/>
      </c>
      <c r="AJ182" s="563" t="str">
        <f>IF(AND('1C TSrécur1'!K$17&lt;&gt;0,'1C TSrécur1'!$C$12="OUI"),'1C TSrécur1'!$K$57/'1C TSrécur1'!K$17,"")</f>
        <v/>
      </c>
      <c r="AK182" s="563">
        <f>IF(AND('1C TSrécur1'!K$17&lt;&gt;0,'1C TSrécur1'!$C$12="OUI"),'1C TSrécur1'!K$58/'1C TSrécur1'!K$17,0)</f>
        <v>0</v>
      </c>
      <c r="AL182" s="74">
        <f>IF(AND('1C TSrécur1'!$B$12&lt;&gt;"",'1C TSrécur1'!$C$12="OUI"),N182+AK182,N182)</f>
        <v>0</v>
      </c>
      <c r="AM182" s="352">
        <f t="shared" si="65"/>
        <v>0</v>
      </c>
      <c r="AN182" s="352">
        <f t="shared" si="66"/>
        <v>0</v>
      </c>
      <c r="AO182" s="353">
        <f t="shared" si="68"/>
        <v>0</v>
      </c>
      <c r="AP182" s="599">
        <f t="shared" si="69"/>
        <v>0</v>
      </c>
      <c r="AQ182" s="609">
        <f t="shared" si="67"/>
        <v>0</v>
      </c>
      <c r="AR182" s="605"/>
      <c r="AS182" s="104"/>
      <c r="AT182" s="211" t="str">
        <f>IF('1C TSrécur1'!K$17*FICHE!$C$13&lt;J182,"Forfait limité à "&amp;FICHE!$C$13&amp;"€/jour","")</f>
        <v/>
      </c>
      <c r="AU182" s="618"/>
    </row>
    <row r="183" spans="1:54" ht="13.9" customHeight="1">
      <c r="A183" s="316"/>
      <c r="B183" s="346"/>
      <c r="C183" s="877" t="str">
        <f>IF('1C TSrécur1'!L$17&lt;&gt;0,'1C TSrécur1'!$B$12,"")</f>
        <v/>
      </c>
      <c r="D183" s="878"/>
      <c r="E183" s="879"/>
      <c r="F183" s="95" t="str">
        <f>IF(AND($C183='1C TSrécur1'!$B$12,'1C TSrécur1'!$B$16="récurrentes",'1C TSrécur1'!$L$17&lt;&gt;""),'1C TSrécur1'!$L$21,"")</f>
        <v/>
      </c>
      <c r="G183" s="237"/>
      <c r="H183" s="797">
        <v>0.21</v>
      </c>
      <c r="I183" s="799">
        <v>1</v>
      </c>
      <c r="J183" s="324"/>
      <c r="K183" s="782">
        <f t="shared" si="64"/>
        <v>0</v>
      </c>
      <c r="L183" s="545">
        <f>IF(OR('1C TSrécur1'!$B$12="",'1C TSrécur1'!L$30=0),0,IF(AND('1C TSrécur1'!$B$12&lt;&gt;"",$K$2="Pôle",'1C TSrécur1'!$C$12="OUI"),(('1C TSrécur1'!L$22+'1C TSrécur1'!L$23+'1C TSrécur1'!L$24+'1C TSrécur1'!L$25+'1C TSrécur1'!L$29)/'1C TSrécur1'!L$17),IF(AND('1C TSrécur1'!$B$12&lt;&gt;"",$K$2="Pôle",'1C TSrécur1'!$C$12="NON"),(('1C TSrécur1'!L$22+'1C TSrécur1'!L$23+'1C TSrécur1'!L$24+'1C TSrécur1'!L$25+'1C TSrécur1'!L$29)/'1C TSrécur1'!L$30),IF(AND('1C TSrécur1'!$B$12&lt;&gt;"",$K$2&lt;&gt;"Pôle",'1C TSrécur1'!$C$12="OUI"),(('1C TSrécur1'!L$22+'1C TSrécur1'!L$23+'1C TSrécur1'!L$24+'1C TSrécur1'!L$25+'1C TSrécur1'!L$26+'1C TSrécur1'!L$27+'1C TSrécur1'!L$28+'1C TSrécur1'!L$29)/'1C TSrécur1'!L$17),IF(AND('1C TSrécur1'!$B$12&lt;&gt;"",$K$2&lt;&gt;"Pôle",'1C TSrécur1'!$C$12="NON"),(('1C TSrécur1'!L$22+'1C TSrécur1'!L$23+'1C TSrécur1'!L$24+'1C TSrécur1'!L$25+'1C TSrécur1'!L$26+'1C TSrécur1'!L$27+'1C TSrécur1'!L$28+'1C TSrécur1'!L$29)/'1C TSrécur1'!L$30))))))</f>
        <v>0</v>
      </c>
      <c r="M183" s="545">
        <f>IF(OR('1C TSrécur1'!$B$12="",'1C TSrécur1'!L$30=0),0,IF(AND('1C TSrécur1'!$B$12&lt;&gt;"",$K$2="Pôle",'1C TSrécur1'!$C$12="OUI"),(('1C TSrécur1'!L$26+'1C TSrécur1'!L$27+'1C TSrécur1'!L$28)/'1C TSrécur1'!L$17),IF(AND('1C TSrécur1'!$B$12&lt;&gt;"",$K$2="Pôle",'1C TSrécur1'!$C$12="NON"),(('1C TSrécur1'!L$26+'1C TSrécur1'!L$27+'1C TSrécur1'!L$28)/'1C TSrécur1'!L$30),IF(AND('1C TSrécur1'!$B$12&lt;&gt;"",$K$2&lt;&gt;"Pôle"),0))))</f>
        <v>0</v>
      </c>
      <c r="N183" s="545">
        <f>IF(AND('1C TSrécur1'!$L$17&lt;&gt;0,'1C TSrécur1'!$L$30&lt;&gt;0),L183+M183,0)</f>
        <v>0</v>
      </c>
      <c r="O183" s="562" t="str">
        <f>IF(AND('1C TSrécur1'!L$17&lt;&gt;0,'1C TSrécur1'!$C$12="OUI"),'1C TSrécur1'!L$36/'1C TSrécur1'!L$17,"")</f>
        <v/>
      </c>
      <c r="P183" s="563" t="str">
        <f>IF(AND('1C TSrécur1'!L$17&lt;&gt;0,'1C TSrécur1'!$C$12="OUI"),'1C TSrécur1'!$L$37/'1C TSrécur1'!L$17,"")</f>
        <v/>
      </c>
      <c r="Q183" s="563" t="str">
        <f>IF(AND('1C TSrécur1'!L$17&lt;&gt;0,'1C TSrécur1'!$C$12="OUI"),'1C TSrécur1'!$L$38/'1C TSrécur1'!L$17,"")</f>
        <v/>
      </c>
      <c r="R183" s="563" t="str">
        <f>IF(AND('1C TSrécur1'!L$17&lt;&gt;0,'1C TSrécur1'!$C$12="OUI"),'1C TSrécur1'!$L$39/'1C TSrécur1'!L$17,"")</f>
        <v/>
      </c>
      <c r="S183" s="563" t="str">
        <f>IF(AND('1C TSrécur1'!L$17&lt;&gt;0,'1C TSrécur1'!$C$12="OUI"),'1C TSrécur1'!$L$40/'1C TSrécur1'!L$17,"")</f>
        <v/>
      </c>
      <c r="T183" s="563" t="str">
        <f>IF(AND('1C TSrécur1'!L$17&lt;&gt;0,'1C TSrécur1'!$C$12="OUI"),'1C TSrécur1'!$L$41/'1C TSrécur1'!L$17,"")</f>
        <v/>
      </c>
      <c r="U183" s="563" t="str">
        <f>IF(AND('1C TSrécur1'!L$17&lt;&gt;0,'1C TSrécur1'!$C$12="OUI"),'1C TSrécur1'!$L$42/'1C TSrécur1'!L$17,"")</f>
        <v/>
      </c>
      <c r="V183" s="563" t="str">
        <f>IF(AND('1C TSrécur1'!L$17&lt;&gt;0,'1C TSrécur1'!$C$12="OUI"),'1C TSrécur1'!$L$43/'1C TSrécur1'!L$17,"")</f>
        <v/>
      </c>
      <c r="W183" s="563" t="str">
        <f>IF(AND('1C TSrécur1'!L$17&lt;&gt;0,'1C TSrécur1'!$C$12="OUI"),'1C TSrécur1'!$L$44/'1C TSrécur1'!L$17,"")</f>
        <v/>
      </c>
      <c r="X183" s="563" t="str">
        <f>IF(AND('1C TSrécur1'!L$17&lt;&gt;0,'1C TSrécur1'!$C$12="OUI"),'1C TSrécur1'!$L$45/'1C TSrécur1'!L$17,"")</f>
        <v/>
      </c>
      <c r="Y183" s="563" t="str">
        <f>IF(AND('1C TSrécur1'!L$17&lt;&gt;0,'1C TSrécur1'!$C$12="OUI"),'1C TSrécur1'!$L$46/'1C TSrécur1'!L$17,"")</f>
        <v/>
      </c>
      <c r="Z183" s="563" t="str">
        <f>IF(AND('1C TSrécur1'!L$17&lt;&gt;0,'1C TSrécur1'!$C$12="OUI"),'1C TSrécur1'!$L$47/'1C TSrécur1'!L$17,"")</f>
        <v/>
      </c>
      <c r="AA183" s="563" t="str">
        <f>IF(AND('1C TSrécur1'!L$17&lt;&gt;0,'1C TSrécur1'!$C$12="OUI"),'1C TSrécur1'!$L$48/'1C TSrécur1'!L$17,"")</f>
        <v/>
      </c>
      <c r="AB183" s="563" t="str">
        <f>IF(AND('1C TSrécur1'!L$17&lt;&gt;0,'1C TSrécur1'!$C$12="OUI"),'1C TSrécur1'!$L$49/'1C TSrécur1'!L$17,"")</f>
        <v/>
      </c>
      <c r="AC183" s="563" t="str">
        <f>IF(AND('1C TSrécur1'!L$17&lt;&gt;0,'1C TSrécur1'!$C$12="OUI"),'1C TSrécur1'!$L$50/'1C TSrécur1'!L$17,"")</f>
        <v/>
      </c>
      <c r="AD183" s="563" t="str">
        <f>IF(AND('1C TSrécur1'!L$17&lt;&gt;0,'1C TSrécur1'!$C$12="OUI"),'1C TSrécur1'!$L$51/'1C TSrécur1'!L$17,"")</f>
        <v/>
      </c>
      <c r="AE183" s="563" t="str">
        <f>IF(AND('1C TSrécur1'!L$17&lt;&gt;0,'1C TSrécur1'!$C$12="OUI"),'1C TSrécur1'!$L$52/'1C TSrécur1'!L$17,"")</f>
        <v/>
      </c>
      <c r="AF183" s="563" t="str">
        <f>IF(AND('1C TSrécur1'!L$17&lt;&gt;0,'1C TSrécur1'!$C$12="OUI"),'1C TSrécur1'!$L$53/'1C TSrécur1'!L$17,"")</f>
        <v/>
      </c>
      <c r="AG183" s="563" t="str">
        <f>IF(AND('1C TSrécur1'!L$17&lt;&gt;0,'1C TSrécur1'!$C$12="OUI"),'1C TSrécur1'!$L$54/'1C TSrécur1'!L$17,"")</f>
        <v/>
      </c>
      <c r="AH183" s="563" t="str">
        <f>IF(AND('1C TSrécur1'!L$17&lt;&gt;0,'1C TSrécur1'!$C$12="OUI"),'1C TSrécur1'!$L$55/'1C TSrécur1'!L$17,"")</f>
        <v/>
      </c>
      <c r="AI183" s="563" t="str">
        <f>IF(AND('1C TSrécur1'!L$17&lt;&gt;0,'1C TSrécur1'!$C$12="OUI"),'1C TSrécur1'!$L$56/'1C TSrécur1'!L$17,"")</f>
        <v/>
      </c>
      <c r="AJ183" s="563" t="str">
        <f>IF(AND('1C TSrécur1'!L$17&lt;&gt;0,'1C TSrécur1'!$C$12="OUI"),'1C TSrécur1'!$L$57/'1C TSrécur1'!L$17,"")</f>
        <v/>
      </c>
      <c r="AK183" s="563">
        <f>IF(AND('1C TSrécur1'!L$17&lt;&gt;0,'1C TSrécur1'!$C$12="OUI"),'1C TSrécur1'!L$58/'1C TSrécur1'!L$17,0)</f>
        <v>0</v>
      </c>
      <c r="AL183" s="74">
        <f>IF(AND('1C TSrécur1'!$B$12&lt;&gt;"",'1C TSrécur1'!$C$12="OUI"),N183+AK183,N183)</f>
        <v>0</v>
      </c>
      <c r="AM183" s="352">
        <f t="shared" si="65"/>
        <v>0</v>
      </c>
      <c r="AN183" s="352">
        <f t="shared" si="66"/>
        <v>0</v>
      </c>
      <c r="AO183" s="353">
        <f t="shared" si="68"/>
        <v>0</v>
      </c>
      <c r="AP183" s="599">
        <f t="shared" si="69"/>
        <v>0</v>
      </c>
      <c r="AQ183" s="609">
        <f t="shared" si="67"/>
        <v>0</v>
      </c>
      <c r="AR183" s="605"/>
      <c r="AS183" s="104"/>
      <c r="AT183" s="211" t="str">
        <f>IF('1C TSrécur1'!L$17*FICHE!$C$13&lt;J183,"Forfait limité à "&amp;FICHE!$C$13&amp;"€/jour","")</f>
        <v/>
      </c>
      <c r="AU183" s="618"/>
    </row>
    <row r="184" spans="1:54" ht="13.9" customHeight="1">
      <c r="A184" s="316"/>
      <c r="B184" s="346"/>
      <c r="C184" s="877" t="str">
        <f>IF('1C TSrécur1'!M$17&lt;&gt;0,'1C TSrécur1'!$B$12,"")</f>
        <v/>
      </c>
      <c r="D184" s="878"/>
      <c r="E184" s="879"/>
      <c r="F184" s="95" t="str">
        <f>IF(AND($C184='1C TSrécur1'!$B$12,'1C TSrécur1'!$B$16="récurrentes",'1C TSrécur1'!$M$17&lt;&gt;""),'1C TSrécur1'!$M$21,"")</f>
        <v/>
      </c>
      <c r="G184" s="237"/>
      <c r="H184" s="797">
        <v>0.21</v>
      </c>
      <c r="I184" s="799">
        <v>1</v>
      </c>
      <c r="J184" s="324"/>
      <c r="K184" s="782">
        <f t="shared" si="64"/>
        <v>0</v>
      </c>
      <c r="L184" s="545">
        <f>IF(OR('1C TSrécur1'!$B$12="",'1C TSrécur1'!M$30=0),0,IF(AND('1C TSrécur1'!$B$12&lt;&gt;"",$K$2="Pôle",'1C TSrécur1'!$C$12="OUI"),(('1C TSrécur1'!M$22+'1C TSrécur1'!M$23+'1C TSrécur1'!M$24+'1C TSrécur1'!M$25+'1C TSrécur1'!M$29)/'1C TSrécur1'!M$17),IF(AND('1C TSrécur1'!$B$12&lt;&gt;"",$K$2="Pôle",'1C TSrécur1'!$C$12="NON"),(('1C TSrécur1'!M$22+'1C TSrécur1'!M$23+'1C TSrécur1'!M$24+'1C TSrécur1'!M$25+'1C TSrécur1'!M$29)/'1C TSrécur1'!M$30),IF(AND('1C TSrécur1'!$B$12&lt;&gt;"",$K$2&lt;&gt;"Pôle",'1C TSrécur1'!$C$12="OUI"),(('1C TSrécur1'!M$22+'1C TSrécur1'!M$23+'1C TSrécur1'!M$24+'1C TSrécur1'!M$25+'1C TSrécur1'!M$26+'1C TSrécur1'!M$27+'1C TSrécur1'!M$28+'1C TSrécur1'!M$29)/'1C TSrécur1'!M$17),IF(AND('1C TSrécur1'!$B$12&lt;&gt;"",$K$2&lt;&gt;"Pôle",'1C TSrécur1'!$C$12="NON"),(('1C TSrécur1'!M$22+'1C TSrécur1'!M$23+'1C TSrécur1'!M$24+'1C TSrécur1'!M$25+'1C TSrécur1'!M$26+'1C TSrécur1'!M$27+'1C TSrécur1'!M$28+'1C TSrécur1'!M$29)/'1C TSrécur1'!M$30))))))</f>
        <v>0</v>
      </c>
      <c r="M184" s="545">
        <f>IF(OR('1C TSrécur1'!$B$12="",'1C TSrécur1'!M$30=0),0,IF(AND('1C TSrécur1'!$B$12&lt;&gt;"",$K$2="Pôle",'1C TSrécur1'!$C$12="OUI"),(('1C TSrécur1'!M$26+'1C TSrécur1'!M$27+'1C TSrécur1'!M$28)/'1C TSrécur1'!M$17),IF(AND('1C TSrécur1'!$B$12&lt;&gt;"",$K$2="Pôle",'1C TSrécur1'!$C$12="NON"),(('1C TSrécur1'!M$26+'1C TSrécur1'!M$27+'1C TSrécur1'!M$28)/'1C TSrécur1'!M$30),IF(AND('1C TSrécur1'!$B$12&lt;&gt;"",$K$2&lt;&gt;"Pôle"),0))))</f>
        <v>0</v>
      </c>
      <c r="N184" s="545">
        <f>IF(AND('1C TSrécur1'!$M$17&lt;&gt;0,'1C TSrécur1'!$M$30&lt;&gt;0),L184+M184,0)</f>
        <v>0</v>
      </c>
      <c r="O184" s="562" t="str">
        <f>IF(AND('1C TSrécur1'!M$17&lt;&gt;0,'1C TSrécur1'!$C$12="OUI"),'1C TSrécur1'!M$36/'1C TSrécur1'!M$17,"")</f>
        <v/>
      </c>
      <c r="P184" s="563" t="str">
        <f>IF(AND('1C TSrécur1'!M$17&lt;&gt;0,'1C TSrécur1'!$C$12="OUI"),'1C TSrécur1'!$M$37/'1C TSrécur1'!M$17,"")</f>
        <v/>
      </c>
      <c r="Q184" s="563" t="str">
        <f>IF(AND('1C TSrécur1'!M$17&lt;&gt;0,'1C TSrécur1'!$C$12="OUI"),'1C TSrécur1'!$M$38/'1C TSrécur1'!M$17,"")</f>
        <v/>
      </c>
      <c r="R184" s="563" t="str">
        <f>IF(AND('1C TSrécur1'!M$17&lt;&gt;0,'1C TSrécur1'!$C$12="OUI"),'1C TSrécur1'!$M$39/'1C TSrécur1'!M$17,"")</f>
        <v/>
      </c>
      <c r="S184" s="563" t="str">
        <f>IF(AND('1C TSrécur1'!M$17&lt;&gt;0,'1C TSrécur1'!$C$12="OUI"),'1C TSrécur1'!$M$40/'1C TSrécur1'!M$17,"")</f>
        <v/>
      </c>
      <c r="T184" s="563" t="str">
        <f>IF(AND('1C TSrécur1'!M$17&lt;&gt;0,'1C TSrécur1'!$C$12="OUI"),'1C TSrécur1'!$M$41/'1C TSrécur1'!M$17,"")</f>
        <v/>
      </c>
      <c r="U184" s="563" t="str">
        <f>IF(AND('1C TSrécur1'!M$17&lt;&gt;0,'1C TSrécur1'!$C$12="OUI"),'1C TSrécur1'!$M$42/'1C TSrécur1'!M$17,"")</f>
        <v/>
      </c>
      <c r="V184" s="563" t="str">
        <f>IF(AND('1C TSrécur1'!M$17&lt;&gt;0,'1C TSrécur1'!$C$12="OUI"),'1C TSrécur1'!$M$43/'1C TSrécur1'!M$17,"")</f>
        <v/>
      </c>
      <c r="W184" s="563" t="str">
        <f>IF(AND('1C TSrécur1'!M$17&lt;&gt;0,'1C TSrécur1'!$C$12="OUI"),'1C TSrécur1'!$M$44/'1C TSrécur1'!M$17,"")</f>
        <v/>
      </c>
      <c r="X184" s="563" t="str">
        <f>IF(AND('1C TSrécur1'!M$17&lt;&gt;0,'1C TSrécur1'!$C$12="OUI"),'1C TSrécur1'!$M$45/'1C TSrécur1'!M$17,"")</f>
        <v/>
      </c>
      <c r="Y184" s="563" t="str">
        <f>IF(AND('1C TSrécur1'!M$17&lt;&gt;0,'1C TSrécur1'!$C$12="OUI"),'1C TSrécur1'!$M$46/'1C TSrécur1'!M$17,"")</f>
        <v/>
      </c>
      <c r="Z184" s="563" t="str">
        <f>IF(AND('1C TSrécur1'!M$17&lt;&gt;0,'1C TSrécur1'!$C$12="OUI"),'1C TSrécur1'!$M$47/'1C TSrécur1'!M$17,"")</f>
        <v/>
      </c>
      <c r="AA184" s="563" t="str">
        <f>IF(AND('1C TSrécur1'!M$17&lt;&gt;0,'1C TSrécur1'!$C$12="OUI"),'1C TSrécur1'!$M$48/'1C TSrécur1'!M$17,"")</f>
        <v/>
      </c>
      <c r="AB184" s="563" t="str">
        <f>IF(AND('1C TSrécur1'!M$17&lt;&gt;0,'1C TSrécur1'!$C$12="OUI"),'1C TSrécur1'!$M$49/'1C TSrécur1'!M$17,"")</f>
        <v/>
      </c>
      <c r="AC184" s="563" t="str">
        <f>IF(AND('1C TSrécur1'!M$17&lt;&gt;0,'1C TSrécur1'!$C$12="OUI"),'1C TSrécur1'!$M$50/'1C TSrécur1'!M$17,"")</f>
        <v/>
      </c>
      <c r="AD184" s="563" t="str">
        <f>IF(AND('1C TSrécur1'!M$17&lt;&gt;0,'1C TSrécur1'!$C$12="OUI"),'1C TSrécur1'!$M$51/'1C TSrécur1'!M$17,"")</f>
        <v/>
      </c>
      <c r="AE184" s="563" t="str">
        <f>IF(AND('1C TSrécur1'!M$17&lt;&gt;0,'1C TSrécur1'!$C$12="OUI"),'1C TSrécur1'!$M$52/'1C TSrécur1'!M$17,"")</f>
        <v/>
      </c>
      <c r="AF184" s="563" t="str">
        <f>IF(AND('1C TSrécur1'!M$17&lt;&gt;0,'1C TSrécur1'!$C$12="OUI"),'1C TSrécur1'!$M$53/'1C TSrécur1'!M$17,"")</f>
        <v/>
      </c>
      <c r="AG184" s="563" t="str">
        <f>IF(AND('1C TSrécur1'!M$17&lt;&gt;0,'1C TSrécur1'!$C$12="OUI"),'1C TSrécur1'!$M$54/'1C TSrécur1'!M$17,"")</f>
        <v/>
      </c>
      <c r="AH184" s="563" t="str">
        <f>IF(AND('1C TSrécur1'!M$17&lt;&gt;0,'1C TSrécur1'!$C$12="OUI"),'1C TSrécur1'!$M$55/'1C TSrécur1'!M$17,"")</f>
        <v/>
      </c>
      <c r="AI184" s="563" t="str">
        <f>IF(AND('1C TSrécur1'!M$17&lt;&gt;0,'1C TSrécur1'!$C$12="OUI"),'1C TSrécur1'!$M$56/'1C TSrécur1'!M$17,"")</f>
        <v/>
      </c>
      <c r="AJ184" s="563" t="str">
        <f>IF(AND('1C TSrécur1'!M$17&lt;&gt;0,'1C TSrécur1'!$C$12="OUI"),'1C TSrécur1'!$M$57/'1C TSrécur1'!M$17,"")</f>
        <v/>
      </c>
      <c r="AK184" s="563">
        <f>IF(AND('1C TSrécur1'!M$17&lt;&gt;0,'1C TSrécur1'!$C$12="OUI"),'1C TSrécur1'!M$58/'1C TSrécur1'!M$17,0)</f>
        <v>0</v>
      </c>
      <c r="AL184" s="74">
        <f>IF(AND('1C TSrécur1'!$B$12&lt;&gt;"",'1C TSrécur1'!$C$12="OUI"),N184+AK184,N184)</f>
        <v>0</v>
      </c>
      <c r="AM184" s="352">
        <f t="shared" si="65"/>
        <v>0</v>
      </c>
      <c r="AN184" s="352">
        <f t="shared" si="66"/>
        <v>0</v>
      </c>
      <c r="AO184" s="353">
        <f t="shared" si="68"/>
        <v>0</v>
      </c>
      <c r="AP184" s="599">
        <f t="shared" si="69"/>
        <v>0</v>
      </c>
      <c r="AQ184" s="609">
        <f t="shared" si="67"/>
        <v>0</v>
      </c>
      <c r="AR184" s="605"/>
      <c r="AS184" s="104"/>
      <c r="AT184" s="211" t="str">
        <f>IF('1C TSrécur1'!M$17*FICHE!$C$13&lt;J184,"Forfait limité à "&amp;FICHE!$C$13&amp;"€/jour","")</f>
        <v/>
      </c>
      <c r="AU184" s="618"/>
    </row>
    <row r="185" spans="1:54" s="358" customFormat="1" ht="13.9" customHeight="1">
      <c r="A185" s="314"/>
      <c r="B185" s="347"/>
      <c r="C185" s="880" t="str">
        <f>IF('1C TSrécur1'!N$17&lt;&gt;0,'1C TSrécur1'!$B$12,"")</f>
        <v/>
      </c>
      <c r="D185" s="881"/>
      <c r="E185" s="882"/>
      <c r="F185" s="213" t="str">
        <f>IF(AND($C185='1C TSrécur1'!$B$12,'1C TSrécur1'!$B$16="récurrentes",'1C TSrécur1'!$N$17&lt;&gt;""),'1C TSrécur1'!$N$21,"")</f>
        <v/>
      </c>
      <c r="G185" s="238"/>
      <c r="H185" s="819">
        <v>0.21</v>
      </c>
      <c r="I185" s="820">
        <v>1</v>
      </c>
      <c r="J185" s="322"/>
      <c r="K185" s="821">
        <f t="shared" si="64"/>
        <v>0</v>
      </c>
      <c r="L185" s="559">
        <f>IF(OR('1C TSrécur1'!$B$12="",'1C TSrécur1'!N$30=0),0,IF(AND('1C TSrécur1'!$B$12&lt;&gt;"",$K$2="Pôle",'1C TSrécur1'!$C$12="OUI"),(('1C TSrécur1'!N$22+'1C TSrécur1'!N$23+'1C TSrécur1'!N$24+'1C TSrécur1'!N$25+'1C TSrécur1'!N$29)/'1C TSrécur1'!N$17),IF(AND('1C TSrécur1'!$B$12&lt;&gt;"",$K$2="Pôle",'1C TSrécur1'!$C$12="NON"),(('1C TSrécur1'!N$22+'1C TSrécur1'!N$23+'1C TSrécur1'!N$24+'1C TSrécur1'!N$25+'1C TSrécur1'!N$29)/'1C TSrécur1'!N$30),IF(AND('1C TSrécur1'!$B$12&lt;&gt;"",$K$2&lt;&gt;"Pôle",'1C TSrécur1'!$C$12="OUI"),(('1C TSrécur1'!N$22+'1C TSrécur1'!N$23+'1C TSrécur1'!N$24+'1C TSrécur1'!N$25+'1C TSrécur1'!N$26+'1C TSrécur1'!N$27+'1C TSrécur1'!N$28+'1C TSrécur1'!N$29)/'1C TSrécur1'!N$17),IF(AND('1C TSrécur1'!$B$12&lt;&gt;"",$K$2&lt;&gt;"Pôle",'1C TSrécur1'!$C$12="NON"),(('1C TSrécur1'!N$22+'1C TSrécur1'!N$23+'1C TSrécur1'!N$24+'1C TSrécur1'!N$25+'1C TSrécur1'!N$26+'1C TSrécur1'!N$27+'1C TSrécur1'!N$28+'1C TSrécur1'!N$29)/'1C TSrécur1'!N$30))))))</f>
        <v>0</v>
      </c>
      <c r="M185" s="559">
        <f>IF(OR('1C TSrécur1'!$B$12="",'1C TSrécur1'!N$30=0),0,IF(AND('1C TSrécur1'!$B$12&lt;&gt;"",$K$2="Pôle",'1C TSrécur1'!$C$12="OUI"),(('1C TSrécur1'!N$26+'1C TSrécur1'!N$27+'1C TSrécur1'!N$28)/'1C TSrécur1'!N$17),IF(AND('1C TSrécur1'!$B$12&lt;&gt;"",$K$2="Pôle",'1C TSrécur1'!$C$12="NON"),(('1C TSrécur1'!N$26+'1C TSrécur1'!N$27+'1C TSrécur1'!N$28)/'1C TSrécur1'!N$30),IF(AND('1C TSrécur1'!$B$12&lt;&gt;"",$K$2&lt;&gt;"Pôle"),0))))</f>
        <v>0</v>
      </c>
      <c r="N185" s="559">
        <f>IF(AND('1C TSrécur1'!$N$17&lt;&gt;0,'1C TSrécur1'!$N$30&lt;&gt;0),L185+M185,0)</f>
        <v>0</v>
      </c>
      <c r="O185" s="564" t="str">
        <f>IF(AND('1C TSrécur1'!N$17&lt;&gt;0,'1C TSrécur1'!$C$12="OUI"),'1C TSrécur1'!N$36/'1C TSrécur1'!N$17,"")</f>
        <v/>
      </c>
      <c r="P185" s="565" t="str">
        <f>IF(AND('1C TSrécur1'!N$17&lt;&gt;0,'1C TSrécur1'!$C$12="OUI"),'1C TSrécur1'!$N$37/'1C TSrécur1'!N$17,"")</f>
        <v/>
      </c>
      <c r="Q185" s="565" t="str">
        <f>IF(AND('1C TSrécur1'!N$17&lt;&gt;0,'1C TSrécur1'!$C$12="OUI"),'1C TSrécur1'!$N$38/'1C TSrécur1'!N$17,"")</f>
        <v/>
      </c>
      <c r="R185" s="565" t="str">
        <f>IF(AND('1C TSrécur1'!N$17&lt;&gt;0,'1C TSrécur1'!$C$12="OUI"),'1C TSrécur1'!$N$39/'1C TSrécur1'!N$17,"")</f>
        <v/>
      </c>
      <c r="S185" s="565" t="str">
        <f>IF(AND('1C TSrécur1'!N$17&lt;&gt;0,'1C TSrécur1'!$C$12="OUI"),'1C TSrécur1'!$N$40/'1C TSrécur1'!N$17,"")</f>
        <v/>
      </c>
      <c r="T185" s="565" t="str">
        <f>IF(AND('1C TSrécur1'!N$17&lt;&gt;0,'1C TSrécur1'!$C$12="OUI"),'1C TSrécur1'!$N$41/'1C TSrécur1'!N$17,"")</f>
        <v/>
      </c>
      <c r="U185" s="565" t="str">
        <f>IF(AND('1C TSrécur1'!N$17&lt;&gt;0,'1C TSrécur1'!$C$12="OUI"),'1C TSrécur1'!$N$42/'1C TSrécur1'!N$17,"")</f>
        <v/>
      </c>
      <c r="V185" s="565" t="str">
        <f>IF(AND('1C TSrécur1'!N$17&lt;&gt;0,'1C TSrécur1'!$C$12="OUI"),'1C TSrécur1'!$N$43/'1C TSrécur1'!N$17,"")</f>
        <v/>
      </c>
      <c r="W185" s="565" t="str">
        <f>IF(AND('1C TSrécur1'!N$17&lt;&gt;0,'1C TSrécur1'!$C$12="OUI"),'1C TSrécur1'!$N$44/'1C TSrécur1'!N$17,"")</f>
        <v/>
      </c>
      <c r="X185" s="565" t="str">
        <f>IF(AND('1C TSrécur1'!N$17&lt;&gt;0,'1C TSrécur1'!$C$12="OUI"),'1C TSrécur1'!$N$45/'1C TSrécur1'!N$17,"")</f>
        <v/>
      </c>
      <c r="Y185" s="565" t="str">
        <f>IF(AND('1C TSrécur1'!N$17&lt;&gt;0,'1C TSrécur1'!$C$12="OUI"),'1C TSrécur1'!$N$46/'1C TSrécur1'!N$17,"")</f>
        <v/>
      </c>
      <c r="Z185" s="565" t="str">
        <f>IF(AND('1C TSrécur1'!N$17&lt;&gt;0,'1C TSrécur1'!$C$12="OUI"),'1C TSrécur1'!$N$47/'1C TSrécur1'!N$17,"")</f>
        <v/>
      </c>
      <c r="AA185" s="565" t="str">
        <f>IF(AND('1C TSrécur1'!N$17&lt;&gt;0,'1C TSrécur1'!$C$12="OUI"),'1C TSrécur1'!$N$48/'1C TSrécur1'!N$17,"")</f>
        <v/>
      </c>
      <c r="AB185" s="565" t="str">
        <f>IF(AND('1C TSrécur1'!N$17&lt;&gt;0,'1C TSrécur1'!$C$12="OUI"),'1C TSrécur1'!$N$49/'1C TSrécur1'!N$17,"")</f>
        <v/>
      </c>
      <c r="AC185" s="565" t="str">
        <f>IF(AND('1C TSrécur1'!N$17&lt;&gt;0,'1C TSrécur1'!$C$12="OUI"),'1C TSrécur1'!$N$50/'1C TSrécur1'!N$17,"")</f>
        <v/>
      </c>
      <c r="AD185" s="565" t="str">
        <f>IF(AND('1C TSrécur1'!N$17&lt;&gt;0,'1C TSrécur1'!$C$12="OUI"),'1C TSrécur1'!$N$51/'1C TSrécur1'!N$17,"")</f>
        <v/>
      </c>
      <c r="AE185" s="565" t="str">
        <f>IF(AND('1C TSrécur1'!N$17&lt;&gt;0,'1C TSrécur1'!$C$12="OUI"),'1C TSrécur1'!$N$52/'1C TSrécur1'!N$17,"")</f>
        <v/>
      </c>
      <c r="AF185" s="565" t="str">
        <f>IF(AND('1C TSrécur1'!N$17&lt;&gt;0,'1C TSrécur1'!$C$12="OUI"),'1C TSrécur1'!$N$53/'1C TSrécur1'!N$17,"")</f>
        <v/>
      </c>
      <c r="AG185" s="565" t="str">
        <f>IF(AND('1C TSrécur1'!N$17&lt;&gt;0,'1C TSrécur1'!$C$12="OUI"),'1C TSrécur1'!$N$54/'1C TSrécur1'!N$17,"")</f>
        <v/>
      </c>
      <c r="AH185" s="565" t="str">
        <f>IF(AND('1C TSrécur1'!N$17&lt;&gt;0,'1C TSrécur1'!$C$12="OUI"),'1C TSrécur1'!$N$55/'1C TSrécur1'!N$17,"")</f>
        <v/>
      </c>
      <c r="AI185" s="565" t="str">
        <f>IF(AND('1C TSrécur1'!N$17&lt;&gt;0,'1C TSrécur1'!$C$12="OUI"),'1C TSrécur1'!$N$56/'1C TSrécur1'!N$17,"")</f>
        <v/>
      </c>
      <c r="AJ185" s="565" t="str">
        <f>IF(AND('1C TSrécur1'!N$17&lt;&gt;0,'1C TSrécur1'!$C$12="OUI"),'1C TSrécur1'!$N$57/'1C TSrécur1'!N$17,"")</f>
        <v/>
      </c>
      <c r="AK185" s="565">
        <f>IF(AND('1C TSrécur1'!N$17&lt;&gt;0,'1C TSrécur1'!$C$12="OUI"),'1C TSrécur1'!N$58/'1C TSrécur1'!N$17,0)</f>
        <v>0</v>
      </c>
      <c r="AL185" s="214">
        <f>IF(AND('1C TSrécur1'!$B$12&lt;&gt;"",'1C TSrécur1'!$C$12="OUI"),N185+AK185,N185)</f>
        <v>0</v>
      </c>
      <c r="AM185" s="354">
        <f t="shared" si="65"/>
        <v>0</v>
      </c>
      <c r="AN185" s="354">
        <f t="shared" si="66"/>
        <v>0</v>
      </c>
      <c r="AO185" s="355">
        <f t="shared" si="68"/>
        <v>0</v>
      </c>
      <c r="AP185" s="600">
        <f t="shared" si="69"/>
        <v>0</v>
      </c>
      <c r="AQ185" s="655">
        <f t="shared" si="67"/>
        <v>0</v>
      </c>
      <c r="AR185" s="570"/>
      <c r="AS185" s="215"/>
      <c r="AT185" s="216" t="str">
        <f>IF('1C TSrécur1'!N$17*FICHE!$C$13&lt;J185,"Forfait limité à "&amp;FICHE!$C$13&amp;"€/jour","")</f>
        <v/>
      </c>
      <c r="AU185" s="656"/>
      <c r="AX185" s="823"/>
      <c r="AY185" s="823"/>
      <c r="AZ185" s="823"/>
      <c r="BA185" s="823"/>
      <c r="BB185" s="823"/>
    </row>
    <row r="186" spans="1:54" ht="13.9" customHeight="1">
      <c r="A186" s="316"/>
      <c r="B186" s="346"/>
      <c r="C186" s="883" t="str">
        <f>IF('1C TSrécur2'!C$17&lt;&gt;0,'1C TSrécur2'!$B$12,"")</f>
        <v/>
      </c>
      <c r="D186" s="884"/>
      <c r="E186" s="885"/>
      <c r="F186" s="208" t="str">
        <f>IF(AND($C186='1C TSrécur2'!$B$12,'1C TSrécur2'!$B$16="récurrentes",'1C TSrécur2'!$C$17&lt;&gt;""),'1C TSrécur2'!$C$21,"")</f>
        <v/>
      </c>
      <c r="G186" s="239"/>
      <c r="H186" s="816">
        <v>0.21</v>
      </c>
      <c r="I186" s="817">
        <v>1</v>
      </c>
      <c r="J186" s="324"/>
      <c r="K186" s="818">
        <f t="shared" si="64"/>
        <v>0</v>
      </c>
      <c r="L186" s="561">
        <f>IF(OR('1C TSrécur2'!$B$12="",'1C TSrécur2'!C$30=0),0,IF(AND('1C TSrécur2'!$B$12&lt;&gt;"",$K$2="Pôle",'1C TSrécur2'!$C$12="OUI"),(('1C TSrécur2'!C$22+'1C TSrécur2'!C$23+'1C TSrécur2'!C$24+'1C TSrécur2'!C$25+'1C TSrécur2'!C$29)/'1C TSrécur2'!C$17),IF(AND('1C TSrécur2'!$B$12&lt;&gt;"",$K$2="Pôle",'1C TSrécur2'!$C$12="NON"),(('1C TSrécur2'!C$22+'1C TSrécur2'!C$23+'1C TSrécur2'!C$24+'1C TSrécur2'!C$25+'1C TSrécur2'!C$29)/'1C TSrécur2'!C$30),IF(AND('1C TSrécur2'!$B$12&lt;&gt;"",$K$2&lt;&gt;"Pôle",'1C TSrécur2'!$C$12="OUI"),(('1C TSrécur2'!C$22+'1C TSrécur2'!C$23+'1C TSrécur2'!C$24+'1C TSrécur2'!C$25+'1C TSrécur2'!C$26+'1C TSrécur2'!C$27+'1C TSrécur2'!C$28+'1C TSrécur2'!C$29)/'1C TSrécur2'!C$17),IF(AND('1C TSrécur2'!$B$12&lt;&gt;"",$K$2&lt;&gt;"Pôle",'1C TSrécur2'!$C$12="NON"),(('1C TSrécur2'!C$22+'1C TSrécur2'!C$23+'1C TSrécur2'!C$24+'1C TSrécur2'!C$25+'1C TSrécur2'!C$26+'1C TSrécur2'!C$27+'1C TSrécur2'!C$28+'1C TSrécur2'!C$29)/'1C TSrécur2'!C$30))))))</f>
        <v>0</v>
      </c>
      <c r="M186" s="561">
        <f>IF(OR('1C TSrécur2'!$B$12="",'1C TSrécur2'!C$30=0),0,IF(AND('1C TSrécur2'!$B$12&lt;&gt;"",$K$2="Pôle",'1C TSrécur2'!$C$12="OUI"),(('1C TSrécur2'!C$26+'1C TSrécur2'!C$27+'1C TSrécur2'!C$28)/'1C TSrécur2'!C$17),IF(AND('1C TSrécur2'!$B$12&lt;&gt;"",$K$2="Pôle",'1C TSrécur2'!$C$12="NON"),(('1C TSrécur2'!C$26+'1C TSrécur2'!C$27+'1C TSrécur2'!C$28)/'1C TSrécur2'!C$30),IF(AND('1C TSrécur2'!$B$12&lt;&gt;"",$K$2&lt;&gt;"Pôle"),0))))</f>
        <v>0</v>
      </c>
      <c r="N186" s="561">
        <f>IF(AND('1C TSrécur2'!$C$17&lt;&gt;0,'1C TSrécur2'!$C$30&lt;&gt;0),L186+M186,0)</f>
        <v>0</v>
      </c>
      <c r="O186" s="566" t="str">
        <f>IF(AND('1C TSrécur2'!C$17&lt;&gt;0,'1C TSrécur2'!$C$12="OUI"),'1C TSrécur2'!C$36/'1C TSrécur2'!C$17,"")</f>
        <v/>
      </c>
      <c r="P186" s="567" t="str">
        <f>IF(AND('1C TSrécur2'!C$17&lt;&gt;0,'1C TSrécur2'!$C$12="OUI"),'1C TSrécur2'!$C$37/'1C TSrécur2'!C$17,"")</f>
        <v/>
      </c>
      <c r="Q186" s="567" t="str">
        <f>IF(AND('1C TSrécur2'!C$17&lt;&gt;0,'1C TSrécur2'!$C$12="OUI"),'1C TSrécur2'!$C$38/'1C TSrécur2'!C$17,"")</f>
        <v/>
      </c>
      <c r="R186" s="567" t="str">
        <f>IF(AND('1C TSrécur2'!C$17&lt;&gt;0,'1C TSrécur2'!$C$12="OUI"),'1C TSrécur2'!$C$39/'1C TSrécur2'!C$17,"")</f>
        <v/>
      </c>
      <c r="S186" s="567" t="str">
        <f>IF(AND('1C TSrécur2'!C$17&lt;&gt;0,'1C TSrécur2'!$C$12="OUI"),'1C TSrécur2'!$C$40/'1C TSrécur2'!C$17,"")</f>
        <v/>
      </c>
      <c r="T186" s="567" t="str">
        <f>IF(AND('1C TSrécur2'!C$17&lt;&gt;0,'1C TSrécur2'!$C$12="OUI"),'1C TSrécur2'!$C$41/'1C TSrécur2'!C$17,"")</f>
        <v/>
      </c>
      <c r="U186" s="567" t="str">
        <f>IF(AND('1C TSrécur2'!C$17&lt;&gt;0,'1C TSrécur2'!$C$12="OUI"),'1C TSrécur2'!$C$42/'1C TSrécur2'!C$17,"")</f>
        <v/>
      </c>
      <c r="V186" s="567" t="str">
        <f>IF(AND('1C TSrécur2'!C$17&lt;&gt;0,'1C TSrécur2'!$C$12="OUI"),'1C TSrécur2'!$C$43/'1C TSrécur2'!C$17,"")</f>
        <v/>
      </c>
      <c r="W186" s="567" t="str">
        <f>IF(AND('1C TSrécur2'!C$17&lt;&gt;0,'1C TSrécur2'!$C$12="OUI"),'1C TSrécur2'!$C$44/'1C TSrécur2'!C$17,"")</f>
        <v/>
      </c>
      <c r="X186" s="567" t="str">
        <f>IF(AND('1C TSrécur2'!C$17&lt;&gt;0,'1C TSrécur2'!$C$12="OUI"),'1C TSrécur2'!$C$45/'1C TSrécur2'!C$17,"")</f>
        <v/>
      </c>
      <c r="Y186" s="567" t="str">
        <f>IF(AND('1C TSrécur2'!C$17&lt;&gt;0,'1C TSrécur2'!$C$12="OUI"),'1C TSrécur2'!$C$46/'1C TSrécur2'!C$17,"")</f>
        <v/>
      </c>
      <c r="Z186" s="567" t="str">
        <f>IF(AND('1C TSrécur2'!C$17&lt;&gt;0,'1C TSrécur2'!$C$12="OUI"),'1C TSrécur2'!$C$47/'1C TSrécur2'!C$17,"")</f>
        <v/>
      </c>
      <c r="AA186" s="567" t="str">
        <f>IF(AND('1C TSrécur2'!C$17&lt;&gt;0,'1C TSrécur2'!$C$12="OUI"),'1C TSrécur2'!$C$48/'1C TSrécur2'!C$17,"")</f>
        <v/>
      </c>
      <c r="AB186" s="567" t="str">
        <f>IF(AND('1C TSrécur2'!C$17&lt;&gt;0,'1C TSrécur2'!$C$12="OUI"),'1C TSrécur2'!$C$49/'1C TSrécur2'!C$17,"")</f>
        <v/>
      </c>
      <c r="AC186" s="567" t="str">
        <f>IF(AND('1C TSrécur2'!C$17&lt;&gt;0,'1C TSrécur2'!$C$12="OUI"),'1C TSrécur2'!$C$50/'1C TSrécur2'!C$17,"")</f>
        <v/>
      </c>
      <c r="AD186" s="567" t="str">
        <f>IF(AND('1C TSrécur2'!C$17&lt;&gt;0,'1C TSrécur2'!$C$12="OUI"),'1C TSrécur2'!$C$51/'1C TSrécur2'!C$17,"")</f>
        <v/>
      </c>
      <c r="AE186" s="567" t="str">
        <f>IF(AND('1C TSrécur2'!C$17&lt;&gt;0,'1C TSrécur2'!$C$12="OUI"),'1C TSrécur2'!$C$52/'1C TSrécur2'!C$17,"")</f>
        <v/>
      </c>
      <c r="AF186" s="567" t="str">
        <f>IF(AND('1C TSrécur2'!C$17&lt;&gt;0,'1C TSrécur2'!$C$12="OUI"),'1C TSrécur2'!$C$53/'1C TSrécur2'!C$17,"")</f>
        <v/>
      </c>
      <c r="AG186" s="567" t="str">
        <f>IF(AND('1C TSrécur2'!C$17&lt;&gt;0,'1C TSrécur2'!$C$12="OUI"),'1C TSrécur2'!$C$54/'1C TSrécur2'!C$17,"")</f>
        <v/>
      </c>
      <c r="AH186" s="567" t="str">
        <f>IF(AND('1C TSrécur2'!C$17&lt;&gt;0,'1C TSrécur2'!$C$12="OUI"),'1C TSrécur2'!$C$55/'1C TSrécur2'!C$17,"")</f>
        <v/>
      </c>
      <c r="AI186" s="567" t="str">
        <f>IF(AND('1C TSrécur2'!C$17&lt;&gt;0,'1C TSrécur2'!$C$12="OUI"),'1C TSrécur2'!$C$56/'1C TSrécur2'!C$17,"")</f>
        <v/>
      </c>
      <c r="AJ186" s="567" t="str">
        <f>IF(AND('1C TSrécur2'!C$17&lt;&gt;0,'1C TSrécur2'!$C$12="OUI"),'1C TSrécur2'!$C$57/'1C TSrécur2'!C$17,"")</f>
        <v/>
      </c>
      <c r="AK186" s="567">
        <f>IF(AND('1C TSrécur2'!C$17&lt;&gt;0,'1C TSrécur2'!$C$12="OUI"),'1C TSrécur2'!C$58/'1C TSrécur2'!C$17,0)</f>
        <v>0</v>
      </c>
      <c r="AL186" s="74">
        <f>IF(AND('1C TSrécur2'!$B$12&lt;&gt;"",'1C TSrécur2'!$C$12="OUI"),N186+AK186,N186)</f>
        <v>0</v>
      </c>
      <c r="AM186" s="356">
        <f t="shared" si="65"/>
        <v>0</v>
      </c>
      <c r="AN186" s="356">
        <f t="shared" si="66"/>
        <v>0</v>
      </c>
      <c r="AO186" s="357">
        <f>AM186+AN186</f>
        <v>0</v>
      </c>
      <c r="AP186" s="601">
        <f>AM186-AR186</f>
        <v>0</v>
      </c>
      <c r="AQ186" s="610">
        <f t="shared" ref="AQ186:AQ209" si="70">IF(M186=0,0,AN186-AS186)</f>
        <v>0</v>
      </c>
      <c r="AR186" s="606"/>
      <c r="AS186" s="210"/>
      <c r="AT186" s="211" t="str">
        <f>IF('1C TSrécur2'!C$17*FICHE!$C$13&lt;J186,"Forfait limité à "&amp;FICHE!$C$13&amp;"€/jour","")</f>
        <v/>
      </c>
      <c r="AU186" s="617"/>
    </row>
    <row r="187" spans="1:54" ht="13.9" customHeight="1">
      <c r="A187" s="316"/>
      <c r="B187" s="346"/>
      <c r="C187" s="877" t="str">
        <f>IF('1C TSrécur2'!D$17&lt;&gt;0,'1C TSrécur2'!$B$12,"")</f>
        <v/>
      </c>
      <c r="D187" s="878"/>
      <c r="E187" s="879"/>
      <c r="F187" s="95" t="str">
        <f>IF(AND($C187='1C TSrécur2'!$B$12,'1C TSrécur2'!$B$16="récurrentes",'1C TSrécur2'!$D$17&lt;&gt;""),'1C TSrécur2'!$D$21,"")</f>
        <v/>
      </c>
      <c r="G187" s="237"/>
      <c r="H187" s="797">
        <v>0.21</v>
      </c>
      <c r="I187" s="799">
        <v>1</v>
      </c>
      <c r="J187" s="324"/>
      <c r="K187" s="782">
        <f t="shared" si="64"/>
        <v>0</v>
      </c>
      <c r="L187" s="545">
        <f>IF(OR('1C TSrécur2'!$B$12="",'1C TSrécur2'!D$30=0),0,IF(AND('1C TSrécur2'!$B$12&lt;&gt;"",$K$2="Pôle",'1C TSrécur2'!$C$12="OUI"),(('1C TSrécur2'!D$22+'1C TSrécur2'!D$23+'1C TSrécur2'!D$24+'1C TSrécur2'!D$25+'1C TSrécur2'!D$29)/'1C TSrécur2'!D$17),IF(AND('1C TSrécur2'!$B$12&lt;&gt;"",$K$2="Pôle",'1C TSrécur2'!$C$12="NON"),(('1C TSrécur2'!D$22+'1C TSrécur2'!D$23+'1C TSrécur2'!D$24+'1C TSrécur2'!D$25+'1C TSrécur2'!D$29)/'1C TSrécur2'!D$30),IF(AND('1C TSrécur2'!$B$12&lt;&gt;"",$K$2&lt;&gt;"Pôle",'1C TSrécur2'!$C$12="OUI"),(('1C TSrécur2'!D$22+'1C TSrécur2'!D$23+'1C TSrécur2'!D$24+'1C TSrécur2'!D$25+'1C TSrécur2'!D$26+'1C TSrécur2'!D$27+'1C TSrécur2'!D$28+'1C TSrécur2'!D$29)/'1C TSrécur2'!D$17),IF(AND('1C TSrécur2'!$B$12&lt;&gt;"",$K$2&lt;&gt;"Pôle",'1C TSrécur2'!$C$12="NON"),(('1C TSrécur2'!D$22+'1C TSrécur2'!D$23+'1C TSrécur2'!D$24+'1C TSrécur2'!D$25+'1C TSrécur2'!D$26+'1C TSrécur2'!D$27+'1C TSrécur2'!D$28+'1C TSrécur2'!D$29)/'1C TSrécur2'!D$30))))))</f>
        <v>0</v>
      </c>
      <c r="M187" s="545">
        <f>IF(OR('1C TSrécur2'!$B$12="",'1C TSrécur2'!D$30=0),0,IF(AND('1C TSrécur2'!$B$12&lt;&gt;"",$K$2="Pôle",'1C TSrécur2'!$C$12="OUI"),(('1C TSrécur2'!D$26+'1C TSrécur2'!D$27+'1C TSrécur2'!D$28)/'1C TSrécur2'!D$17),IF(AND('1C TSrécur2'!$B$12&lt;&gt;"",$K$2="Pôle",'1C TSrécur2'!$C$12="NON"),(('1C TSrécur2'!D$26+'1C TSrécur2'!D$27+'1C TSrécur2'!D$28)/'1C TSrécur2'!D$30),IF(AND('1C TSrécur2'!$B$12&lt;&gt;"",$K$2&lt;&gt;"Pôle"),0))))</f>
        <v>0</v>
      </c>
      <c r="N187" s="545">
        <f>IF(AND('1C TSrécur2'!$D$17&lt;&gt;0,'1C TSrécur2'!$D$30&lt;&gt;0),L187+M187,0)</f>
        <v>0</v>
      </c>
      <c r="O187" s="562" t="str">
        <f>IF(AND('1C TSrécur2'!D$17&lt;&gt;0,'1C TSrécur2'!$C$12="OUI"),'1C TSrécur2'!D$36/'1C TSrécur2'!D$17,"")</f>
        <v/>
      </c>
      <c r="P187" s="563" t="str">
        <f>IF(AND('1C TSrécur2'!D$17&lt;&gt;0,'1C TSrécur2'!$C$12="OUI"),'1C TSrécur2'!$D$37/'1C TSrécur2'!D$17,"")</f>
        <v/>
      </c>
      <c r="Q187" s="563" t="str">
        <f>IF(AND('1C TSrécur2'!D$17&lt;&gt;0,'1C TSrécur2'!$C$12="OUI"),'1C TSrécur2'!$D$38/'1C TSrécur2'!D$17,"")</f>
        <v/>
      </c>
      <c r="R187" s="563" t="str">
        <f>IF(AND('1C TSrécur2'!D$17&lt;&gt;0,'1C TSrécur2'!$C$12="OUI"),'1C TSrécur2'!$D$39/'1C TSrécur2'!D$17,"")</f>
        <v/>
      </c>
      <c r="S187" s="563" t="str">
        <f>IF(AND('1C TSrécur2'!D$17&lt;&gt;0,'1C TSrécur2'!$C$12="OUI"),'1C TSrécur2'!$D$40/'1C TSrécur2'!D$17,"")</f>
        <v/>
      </c>
      <c r="T187" s="563" t="str">
        <f>IF(AND('1C TSrécur2'!D$17&lt;&gt;0,'1C TSrécur2'!$C$12="OUI"),'1C TSrécur2'!$D$41/'1C TSrécur2'!D$17,"")</f>
        <v/>
      </c>
      <c r="U187" s="563" t="str">
        <f>IF(AND('1C TSrécur2'!D$17&lt;&gt;0,'1C TSrécur2'!$C$12="OUI"),'1C TSrécur2'!$D$42/'1C TSrécur2'!D$17,"")</f>
        <v/>
      </c>
      <c r="V187" s="563" t="str">
        <f>IF(AND('1C TSrécur2'!D$17&lt;&gt;0,'1C TSrécur2'!$C$12="OUI"),'1C TSrécur2'!$D$43/'1C TSrécur2'!D$17,"")</f>
        <v/>
      </c>
      <c r="W187" s="563" t="str">
        <f>IF(AND('1C TSrécur2'!D$17&lt;&gt;0,'1C TSrécur2'!$C$12="OUI"),'1C TSrécur2'!$D$44/'1C TSrécur2'!D$17,"")</f>
        <v/>
      </c>
      <c r="X187" s="563" t="str">
        <f>IF(AND('1C TSrécur2'!D$17&lt;&gt;0,'1C TSrécur2'!$C$12="OUI"),'1C TSrécur2'!$D$45/'1C TSrécur2'!D$17,"")</f>
        <v/>
      </c>
      <c r="Y187" s="563" t="str">
        <f>IF(AND('1C TSrécur2'!D$17&lt;&gt;0,'1C TSrécur2'!$C$12="OUI"),'1C TSrécur2'!$D$46/'1C TSrécur2'!D$17,"")</f>
        <v/>
      </c>
      <c r="Z187" s="563" t="str">
        <f>IF(AND('1C TSrécur2'!D$17&lt;&gt;0,'1C TSrécur2'!$C$12="OUI"),'1C TSrécur2'!$D$47/'1C TSrécur2'!D$17,"")</f>
        <v/>
      </c>
      <c r="AA187" s="563" t="str">
        <f>IF(AND('1C TSrécur2'!D$17&lt;&gt;0,'1C TSrécur2'!$C$12="OUI"),'1C TSrécur2'!$D$48/'1C TSrécur2'!D$17,"")</f>
        <v/>
      </c>
      <c r="AB187" s="563" t="str">
        <f>IF(AND('1C TSrécur2'!D$17&lt;&gt;0,'1C TSrécur2'!$C$12="OUI"),'1C TSrécur2'!$D$49/'1C TSrécur2'!D$17,"")</f>
        <v/>
      </c>
      <c r="AC187" s="563" t="str">
        <f>IF(AND('1C TSrécur2'!D$17&lt;&gt;0,'1C TSrécur2'!$C$12="OUI"),'1C TSrécur2'!$D$50/'1C TSrécur2'!D$17,"")</f>
        <v/>
      </c>
      <c r="AD187" s="563" t="str">
        <f>IF(AND('1C TSrécur2'!D$17&lt;&gt;0,'1C TSrécur2'!$C$12="OUI"),'1C TSrécur2'!$D$51/'1C TSrécur2'!D$17,"")</f>
        <v/>
      </c>
      <c r="AE187" s="563" t="str">
        <f>IF(AND('1C TSrécur2'!D$17&lt;&gt;0,'1C TSrécur2'!$C$12="OUI"),'1C TSrécur2'!$D$52/'1C TSrécur2'!D$17,"")</f>
        <v/>
      </c>
      <c r="AF187" s="563" t="str">
        <f>IF(AND('1C TSrécur2'!D$17&lt;&gt;0,'1C TSrécur2'!$C$12="OUI"),'1C TSrécur2'!$D$53/'1C TSrécur2'!D$17,"")</f>
        <v/>
      </c>
      <c r="AG187" s="563" t="str">
        <f>IF(AND('1C TSrécur2'!D$17&lt;&gt;0,'1C TSrécur2'!$C$12="OUI"),'1C TSrécur2'!$D$54/'1C TSrécur2'!D$17,"")</f>
        <v/>
      </c>
      <c r="AH187" s="563" t="str">
        <f>IF(AND('1C TSrécur2'!D$17&lt;&gt;0,'1C TSrécur2'!$C$12="OUI"),'1C TSrécur2'!$D$55/'1C TSrécur2'!D$17,"")</f>
        <v/>
      </c>
      <c r="AI187" s="563" t="str">
        <f>IF(AND('1C TSrécur2'!D$17&lt;&gt;0,'1C TSrécur2'!$C$12="OUI"),'1C TSrécur2'!$D$56/'1C TSrécur2'!D$17,"")</f>
        <v/>
      </c>
      <c r="AJ187" s="563" t="str">
        <f>IF(AND('1C TSrécur2'!D$17&lt;&gt;0,'1C TSrécur2'!$C$12="OUI"),'1C TSrécur2'!$D$57/'1C TSrécur2'!D$17,"")</f>
        <v/>
      </c>
      <c r="AK187" s="563">
        <f>IF(AND('1C TSrécur2'!D$17&lt;&gt;0,'1C TSrécur2'!$C$12="OUI"),'1C TSrécur2'!D$58/'1C TSrécur2'!D$17,0)</f>
        <v>0</v>
      </c>
      <c r="AL187" s="74">
        <f>IF(AND('1C TSrécur2'!$B$12&lt;&gt;"",'1C TSrécur2'!$C$12="OUI"),N187+AK187,N187)</f>
        <v>0</v>
      </c>
      <c r="AM187" s="352">
        <f t="shared" si="65"/>
        <v>0</v>
      </c>
      <c r="AN187" s="352">
        <f t="shared" si="66"/>
        <v>0</v>
      </c>
      <c r="AO187" s="353">
        <f t="shared" ref="AO187:AO197" si="71">AM187+AN187</f>
        <v>0</v>
      </c>
      <c r="AP187" s="599">
        <f t="shared" ref="AP187:AP197" si="72">AM187-AR187</f>
        <v>0</v>
      </c>
      <c r="AQ187" s="609">
        <f t="shared" si="70"/>
        <v>0</v>
      </c>
      <c r="AR187" s="605"/>
      <c r="AS187" s="104"/>
      <c r="AT187" s="211" t="str">
        <f>IF('1C TSrécur2'!D$17*FICHE!$C$13&lt;J187,"Forfait limité à "&amp;FICHE!$C$13&amp;"€/jour","")</f>
        <v/>
      </c>
      <c r="AU187" s="618"/>
    </row>
    <row r="188" spans="1:54" ht="13.9" customHeight="1">
      <c r="A188" s="316"/>
      <c r="B188" s="346"/>
      <c r="C188" s="877" t="str">
        <f>IF('1C TSrécur2'!E$17&lt;&gt;0,'1C TSrécur2'!$B$12,"")</f>
        <v/>
      </c>
      <c r="D188" s="878"/>
      <c r="E188" s="879"/>
      <c r="F188" s="95" t="str">
        <f>IF(AND($C188='1C TSrécur2'!$B$12,'1C TSrécur2'!$B$16="récurrentes",'1C TSrécur2'!$E$17&lt;&gt;""),'1C TSrécur2'!$E$21,"")</f>
        <v/>
      </c>
      <c r="G188" s="237"/>
      <c r="H188" s="797">
        <v>0.21</v>
      </c>
      <c r="I188" s="799">
        <v>1</v>
      </c>
      <c r="J188" s="324"/>
      <c r="K188" s="782">
        <f t="shared" si="64"/>
        <v>0</v>
      </c>
      <c r="L188" s="545">
        <f>IF(OR('1C TSrécur2'!$B$12="",'1C TSrécur2'!E$30=0),0,IF(AND('1C TSrécur2'!$B$12&lt;&gt;"",$K$2="Pôle",'1C TSrécur2'!$C$12="OUI"),(('1C TSrécur2'!E$22+'1C TSrécur2'!E$23+'1C TSrécur2'!E$24+'1C TSrécur2'!E$25+'1C TSrécur2'!E$29)/'1C TSrécur2'!E$17),IF(AND('1C TSrécur2'!$B$12&lt;&gt;"",$K$2="Pôle",'1C TSrécur2'!$C$12="NON"),(('1C TSrécur2'!E$22+'1C TSrécur2'!E$23+'1C TSrécur2'!E$24+'1C TSrécur2'!E$25+'1C TSrécur2'!E$29)/'1C TSrécur2'!E$30),IF(AND('1C TSrécur2'!$B$12&lt;&gt;"",$K$2&lt;&gt;"Pôle",'1C TSrécur2'!$C$12="OUI"),(('1C TSrécur2'!E$22+'1C TSrécur2'!E$23+'1C TSrécur2'!E$24+'1C TSrécur2'!E$25+'1C TSrécur2'!E$26+'1C TSrécur2'!E$27+'1C TSrécur2'!E$28+'1C TSrécur2'!E$29)/'1C TSrécur2'!E$17),IF(AND('1C TSrécur2'!$B$12&lt;&gt;"",$K$2&lt;&gt;"Pôle",'1C TSrécur2'!$C$12="NON"),(('1C TSrécur2'!E$22+'1C TSrécur2'!E$23+'1C TSrécur2'!E$24+'1C TSrécur2'!E$25+'1C TSrécur2'!E$26+'1C TSrécur2'!E$27+'1C TSrécur2'!E$28+'1C TSrécur2'!E$29)/'1C TSrécur2'!E$30))))))</f>
        <v>0</v>
      </c>
      <c r="M188" s="545">
        <f>IF(OR('1C TSrécur2'!$B$12="",'1C TSrécur2'!E$30=0),0,IF(AND('1C TSrécur2'!$B$12&lt;&gt;"",$K$2="Pôle",'1C TSrécur2'!$C$12="OUI"),(('1C TSrécur2'!E$26+'1C TSrécur2'!E$27+'1C TSrécur2'!E$28)/'1C TSrécur2'!E$17),IF(AND('1C TSrécur2'!$B$12&lt;&gt;"",$K$2="Pôle",'1C TSrécur2'!$C$12="NON"),(('1C TSrécur2'!E$26+'1C TSrécur2'!E$27+'1C TSrécur2'!E$28)/'1C TSrécur2'!E$30),IF(AND('1C TSrécur2'!$B$12&lt;&gt;"",$K$2&lt;&gt;"Pôle"),0))))</f>
        <v>0</v>
      </c>
      <c r="N188" s="545">
        <f>IF(AND('1C TSrécur2'!$E$17&lt;&gt;0,'1C TSrécur2'!$E$30&lt;&gt;0),L188+M188,0)</f>
        <v>0</v>
      </c>
      <c r="O188" s="562" t="str">
        <f>IF(AND('1C TSrécur2'!E$17&lt;&gt;0,'1C TSrécur2'!$C$12="OUI"),'1C TSrécur2'!E$36/'1C TSrécur2'!E$17,"")</f>
        <v/>
      </c>
      <c r="P188" s="563" t="str">
        <f>IF(AND('1C TSrécur2'!E$17&lt;&gt;0,'1C TSrécur2'!$C$12="OUI"),'1C TSrécur2'!$E$37/'1C TSrécur2'!E$17,"")</f>
        <v/>
      </c>
      <c r="Q188" s="563" t="str">
        <f>IF(AND('1C TSrécur2'!E$17&lt;&gt;0,'1C TSrécur2'!$C$12="OUI"),'1C TSrécur2'!$E$38/'1C TSrécur2'!E$17,"")</f>
        <v/>
      </c>
      <c r="R188" s="563" t="str">
        <f>IF(AND('1C TSrécur2'!E$17&lt;&gt;0,'1C TSrécur2'!$C$12="OUI"),'1C TSrécur2'!$E$39/'1C TSrécur2'!E$17,"")</f>
        <v/>
      </c>
      <c r="S188" s="563" t="str">
        <f>IF(AND('1C TSrécur2'!E$17&lt;&gt;0,'1C TSrécur2'!$C$12="OUI"),'1C TSrécur2'!$E$40/'1C TSrécur2'!E$17,"")</f>
        <v/>
      </c>
      <c r="T188" s="563" t="str">
        <f>IF(AND('1C TSrécur2'!E$17&lt;&gt;0,'1C TSrécur2'!$C$12="OUI"),'1C TSrécur2'!$E$41/'1C TSrécur2'!E$17,"")</f>
        <v/>
      </c>
      <c r="U188" s="563" t="str">
        <f>IF(AND('1C TSrécur2'!E$17&lt;&gt;0,'1C TSrécur2'!$C$12="OUI"),'1C TSrécur2'!$E$42/'1C TSrécur2'!E$17,"")</f>
        <v/>
      </c>
      <c r="V188" s="563" t="str">
        <f>IF(AND('1C TSrécur2'!E$17&lt;&gt;0,'1C TSrécur2'!$C$12="OUI"),'1C TSrécur2'!$E$43/'1C TSrécur2'!E$17,"")</f>
        <v/>
      </c>
      <c r="W188" s="563" t="str">
        <f>IF(AND('1C TSrécur2'!E$17&lt;&gt;0,'1C TSrécur2'!$C$12="OUI"),'1C TSrécur2'!$E$44/'1C TSrécur2'!E$17,"")</f>
        <v/>
      </c>
      <c r="X188" s="563" t="str">
        <f>IF(AND('1C TSrécur2'!E$17&lt;&gt;0,'1C TSrécur2'!$C$12="OUI"),'1C TSrécur2'!$E$45/'1C TSrécur2'!E$17,"")</f>
        <v/>
      </c>
      <c r="Y188" s="563" t="str">
        <f>IF(AND('1C TSrécur2'!E$17&lt;&gt;0,'1C TSrécur2'!$C$12="OUI"),'1C TSrécur2'!$E$46/'1C TSrécur2'!E$17,"")</f>
        <v/>
      </c>
      <c r="Z188" s="563" t="str">
        <f>IF(AND('1C TSrécur2'!E$17&lt;&gt;0,'1C TSrécur2'!$C$12="OUI"),'1C TSrécur2'!$E$47/'1C TSrécur2'!E$17,"")</f>
        <v/>
      </c>
      <c r="AA188" s="563" t="str">
        <f>IF(AND('1C TSrécur2'!E$17&lt;&gt;0,'1C TSrécur2'!$C$12="OUI"),'1C TSrécur2'!$E$48/'1C TSrécur2'!E$17,"")</f>
        <v/>
      </c>
      <c r="AB188" s="563" t="str">
        <f>IF(AND('1C TSrécur2'!E$17&lt;&gt;0,'1C TSrécur2'!$C$12="OUI"),'1C TSrécur2'!$E$49/'1C TSrécur2'!E$17,"")</f>
        <v/>
      </c>
      <c r="AC188" s="563" t="str">
        <f>IF(AND('1C TSrécur2'!E$17&lt;&gt;0,'1C TSrécur2'!$C$12="OUI"),'1C TSrécur2'!$E$50/'1C TSrécur2'!E$17,"")</f>
        <v/>
      </c>
      <c r="AD188" s="563" t="str">
        <f>IF(AND('1C TSrécur2'!E$17&lt;&gt;0,'1C TSrécur2'!$C$12="OUI"),'1C TSrécur2'!$E$51/'1C TSrécur2'!E$17,"")</f>
        <v/>
      </c>
      <c r="AE188" s="563" t="str">
        <f>IF(AND('1C TSrécur2'!E$17&lt;&gt;0,'1C TSrécur2'!$C$12="OUI"),'1C TSrécur2'!$E$52/'1C TSrécur2'!E$17,"")</f>
        <v/>
      </c>
      <c r="AF188" s="563" t="str">
        <f>IF(AND('1C TSrécur2'!E$17&lt;&gt;0,'1C TSrécur2'!$C$12="OUI"),'1C TSrécur2'!$E$53/'1C TSrécur2'!E$17,"")</f>
        <v/>
      </c>
      <c r="AG188" s="563" t="str">
        <f>IF(AND('1C TSrécur2'!E$17&lt;&gt;0,'1C TSrécur2'!$C$12="OUI"),'1C TSrécur2'!$E$54/'1C TSrécur2'!E$17,"")</f>
        <v/>
      </c>
      <c r="AH188" s="563" t="str">
        <f>IF(AND('1C TSrécur2'!E$17&lt;&gt;0,'1C TSrécur2'!$C$12="OUI"),'1C TSrécur2'!$E$55/'1C TSrécur2'!E$17,"")</f>
        <v/>
      </c>
      <c r="AI188" s="563" t="str">
        <f>IF(AND('1C TSrécur2'!E$17&lt;&gt;0,'1C TSrécur2'!$C$12="OUI"),'1C TSrécur2'!$E$56/'1C TSrécur2'!E$17,"")</f>
        <v/>
      </c>
      <c r="AJ188" s="563" t="str">
        <f>IF(AND('1C TSrécur2'!E$17&lt;&gt;0,'1C TSrécur2'!$C$12="OUI"),'1C TSrécur2'!$E$57/'1C TSrécur2'!E$17,"")</f>
        <v/>
      </c>
      <c r="AK188" s="563">
        <f>IF(AND('1C TSrécur2'!E$17&lt;&gt;0,'1C TSrécur2'!$C$12="OUI"),'1C TSrécur2'!E$58/'1C TSrécur2'!E$17,0)</f>
        <v>0</v>
      </c>
      <c r="AL188" s="74">
        <f>IF(AND('1C TSrécur2'!$B$12&lt;&gt;"",'1C TSrécur2'!$C$12="OUI"),N188+AK188,N188)</f>
        <v>0</v>
      </c>
      <c r="AM188" s="352">
        <f t="shared" si="65"/>
        <v>0</v>
      </c>
      <c r="AN188" s="352">
        <f t="shared" si="66"/>
        <v>0</v>
      </c>
      <c r="AO188" s="353">
        <f t="shared" si="71"/>
        <v>0</v>
      </c>
      <c r="AP188" s="599">
        <f t="shared" si="72"/>
        <v>0</v>
      </c>
      <c r="AQ188" s="609">
        <f t="shared" si="70"/>
        <v>0</v>
      </c>
      <c r="AR188" s="605"/>
      <c r="AS188" s="104"/>
      <c r="AT188" s="211" t="str">
        <f>IF('1C TSrécur2'!E$17*FICHE!$C$13&lt;J188,"Forfait limité à "&amp;FICHE!$C$13&amp;"€/jour","")</f>
        <v/>
      </c>
      <c r="AU188" s="618"/>
    </row>
    <row r="189" spans="1:54" ht="13.9" customHeight="1">
      <c r="A189" s="316"/>
      <c r="B189" s="346"/>
      <c r="C189" s="877" t="str">
        <f>IF('1C TSrécur2'!F$17&lt;&gt;0,'1C TSrécur2'!$B$12,"")</f>
        <v/>
      </c>
      <c r="D189" s="878"/>
      <c r="E189" s="879"/>
      <c r="F189" s="95" t="str">
        <f>IF(AND($C189='1C TSrécur2'!$B$12,'1C TSrécur2'!$B$16="récurrentes",'1C TSrécur2'!$F$17&lt;&gt;""),'1C TSrécur2'!$F$21,"")</f>
        <v/>
      </c>
      <c r="G189" s="237"/>
      <c r="H189" s="797">
        <v>0.21</v>
      </c>
      <c r="I189" s="799">
        <v>1</v>
      </c>
      <c r="J189" s="324"/>
      <c r="K189" s="782">
        <f t="shared" si="64"/>
        <v>0</v>
      </c>
      <c r="L189" s="545">
        <f>IF(OR('1C TSrécur2'!$B$12="",'1C TSrécur2'!F$30=0),0,IF(AND('1C TSrécur2'!$B$12&lt;&gt;"",$K$2="Pôle",'1C TSrécur2'!$C$12="OUI"),(('1C TSrécur2'!F$22+'1C TSrécur2'!F$23+'1C TSrécur2'!F$24+'1C TSrécur2'!F$25+'1C TSrécur2'!F$29)/'1C TSrécur2'!F$17),IF(AND('1C TSrécur2'!$B$12&lt;&gt;"",$K$2="Pôle",'1C TSrécur2'!$C$12="NON"),(('1C TSrécur2'!F$22+'1C TSrécur2'!F$23+'1C TSrécur2'!F$24+'1C TSrécur2'!F$25+'1C TSrécur2'!F$29)/'1C TSrécur2'!F$30),IF(AND('1C TSrécur2'!$B$12&lt;&gt;"",$K$2&lt;&gt;"Pôle",'1C TSrécur2'!$C$12="OUI"),(('1C TSrécur2'!F$22+'1C TSrécur2'!F$23+'1C TSrécur2'!F$24+'1C TSrécur2'!F$25+'1C TSrécur2'!F$26+'1C TSrécur2'!F$27+'1C TSrécur2'!F$28+'1C TSrécur2'!F$29)/'1C TSrécur2'!F$17),IF(AND('1C TSrécur2'!$B$12&lt;&gt;"",$K$2&lt;&gt;"Pôle",'1C TSrécur2'!$C$12="NON"),(('1C TSrécur2'!F$22+'1C TSrécur2'!F$23+'1C TSrécur2'!F$24+'1C TSrécur2'!F$25+'1C TSrécur2'!F$26+'1C TSrécur2'!F$27+'1C TSrécur2'!F$28+'1C TSrécur2'!F$29)/'1C TSrécur2'!F$30))))))</f>
        <v>0</v>
      </c>
      <c r="M189" s="545">
        <f>IF(OR('1C TSrécur2'!$B$12="",'1C TSrécur2'!F$30=0),0,IF(AND('1C TSrécur2'!$B$12&lt;&gt;"",$K$2="Pôle",'1C TSrécur2'!$C$12="OUI"),(('1C TSrécur2'!F$26+'1C TSrécur2'!F$27+'1C TSrécur2'!F$28)/'1C TSrécur2'!F$17),IF(AND('1C TSrécur2'!$B$12&lt;&gt;"",$K$2="Pôle",'1C TSrécur2'!$C$12="NON"),(('1C TSrécur2'!F$26+'1C TSrécur2'!F$27+'1C TSrécur2'!F$28)/'1C TSrécur2'!F$30),IF(AND('1C TSrécur2'!$B$12&lt;&gt;"",$K$2&lt;&gt;"Pôle"),0))))</f>
        <v>0</v>
      </c>
      <c r="N189" s="545">
        <f>IF(AND('1C TSrécur2'!$F$17&lt;&gt;0,'1C TSrécur2'!$F$30&lt;&gt;0),L189+M189,0)</f>
        <v>0</v>
      </c>
      <c r="O189" s="562" t="str">
        <f>IF(AND('1C TSrécur2'!F$17&lt;&gt;0,'1C TSrécur2'!$C$12="OUI"),'1C TSrécur2'!F$36/'1C TSrécur2'!F$17,"")</f>
        <v/>
      </c>
      <c r="P189" s="563" t="str">
        <f>IF(AND('1C TSrécur2'!F$17&lt;&gt;0,'1C TSrécur2'!$C$12="OUI"),'1C TSrécur2'!$F$37/'1C TSrécur2'!F$17,"")</f>
        <v/>
      </c>
      <c r="Q189" s="563" t="str">
        <f>IF(AND('1C TSrécur2'!F$17&lt;&gt;0,'1C TSrécur2'!$C$12="OUI"),'1C TSrécur2'!$F$38/'1C TSrécur2'!F$17,"")</f>
        <v/>
      </c>
      <c r="R189" s="563" t="str">
        <f>IF(AND('1C TSrécur2'!F$17&lt;&gt;0,'1C TSrécur2'!$C$12="OUI"),'1C TSrécur2'!$F$39/'1C TSrécur2'!F$17,"")</f>
        <v/>
      </c>
      <c r="S189" s="563" t="str">
        <f>IF(AND('1C TSrécur2'!F$17&lt;&gt;0,'1C TSrécur2'!$C$12="OUI"),'1C TSrécur2'!$F$40/'1C TSrécur2'!F$17,"")</f>
        <v/>
      </c>
      <c r="T189" s="563" t="str">
        <f>IF(AND('1C TSrécur2'!F$17&lt;&gt;0,'1C TSrécur2'!$C$12="OUI"),'1C TSrécur2'!$F$41/'1C TSrécur2'!F$17,"")</f>
        <v/>
      </c>
      <c r="U189" s="563" t="str">
        <f>IF(AND('1C TSrécur2'!F$17&lt;&gt;0,'1C TSrécur2'!$C$12="OUI"),'1C TSrécur2'!$F$42/'1C TSrécur2'!F$17,"")</f>
        <v/>
      </c>
      <c r="V189" s="563" t="str">
        <f>IF(AND('1C TSrécur2'!F$17&lt;&gt;0,'1C TSrécur2'!$C$12="OUI"),'1C TSrécur2'!$F$43/'1C TSrécur2'!F$17,"")</f>
        <v/>
      </c>
      <c r="W189" s="563" t="str">
        <f>IF(AND('1C TSrécur2'!F$17&lt;&gt;0,'1C TSrécur2'!$C$12="OUI"),'1C TSrécur2'!$F$44/'1C TSrécur2'!F$17,"")</f>
        <v/>
      </c>
      <c r="X189" s="563" t="str">
        <f>IF(AND('1C TSrécur2'!F$17&lt;&gt;0,'1C TSrécur2'!$C$12="OUI"),'1C TSrécur2'!$F$45/'1C TSrécur2'!F$17,"")</f>
        <v/>
      </c>
      <c r="Y189" s="563" t="str">
        <f>IF(AND('1C TSrécur2'!F$17&lt;&gt;0,'1C TSrécur2'!$C$12="OUI"),'1C TSrécur2'!$F$46/'1C TSrécur2'!F$17,"")</f>
        <v/>
      </c>
      <c r="Z189" s="563" t="str">
        <f>IF(AND('1C TSrécur2'!F$17&lt;&gt;0,'1C TSrécur2'!$C$12="OUI"),'1C TSrécur2'!$F$47/'1C TSrécur2'!F$17,"")</f>
        <v/>
      </c>
      <c r="AA189" s="563" t="str">
        <f>IF(AND('1C TSrécur2'!F$17&lt;&gt;0,'1C TSrécur2'!$C$12="OUI"),'1C TSrécur2'!$F$48/'1C TSrécur2'!F$17,"")</f>
        <v/>
      </c>
      <c r="AB189" s="563" t="str">
        <f>IF(AND('1C TSrécur2'!F$17&lt;&gt;0,'1C TSrécur2'!$C$12="OUI"),'1C TSrécur2'!$F$49/'1C TSrécur2'!F$17,"")</f>
        <v/>
      </c>
      <c r="AC189" s="563" t="str">
        <f>IF(AND('1C TSrécur2'!F$17&lt;&gt;0,'1C TSrécur2'!$C$12="OUI"),'1C TSrécur2'!$F$50/'1C TSrécur2'!F$17,"")</f>
        <v/>
      </c>
      <c r="AD189" s="563" t="str">
        <f>IF(AND('1C TSrécur2'!F$17&lt;&gt;0,'1C TSrécur2'!$C$12="OUI"),'1C TSrécur2'!$F$51/'1C TSrécur2'!F$17,"")</f>
        <v/>
      </c>
      <c r="AE189" s="563" t="str">
        <f>IF(AND('1C TSrécur2'!F$17&lt;&gt;0,'1C TSrécur2'!$C$12="OUI"),'1C TSrécur2'!$F$52/'1C TSrécur2'!F$17,"")</f>
        <v/>
      </c>
      <c r="AF189" s="563" t="str">
        <f>IF(AND('1C TSrécur2'!F$17&lt;&gt;0,'1C TSrécur2'!$C$12="OUI"),'1C TSrécur2'!$F$53/'1C TSrécur2'!F$17,"")</f>
        <v/>
      </c>
      <c r="AG189" s="563" t="str">
        <f>IF(AND('1C TSrécur2'!F$17&lt;&gt;0,'1C TSrécur2'!$C$12="OUI"),'1C TSrécur2'!$F$54/'1C TSrécur2'!F$17,"")</f>
        <v/>
      </c>
      <c r="AH189" s="563" t="str">
        <f>IF(AND('1C TSrécur2'!F$17&lt;&gt;0,'1C TSrécur2'!$C$12="OUI"),'1C TSrécur2'!$F$55/'1C TSrécur2'!F$17,"")</f>
        <v/>
      </c>
      <c r="AI189" s="563" t="str">
        <f>IF(AND('1C TSrécur2'!F$17&lt;&gt;0,'1C TSrécur2'!$C$12="OUI"),'1C TSrécur2'!$F$56/'1C TSrécur2'!F$17,"")</f>
        <v/>
      </c>
      <c r="AJ189" s="563" t="str">
        <f>IF(AND('1C TSrécur2'!F$17&lt;&gt;0,'1C TSrécur2'!$C$12="OUI"),'1C TSrécur2'!$F$57/'1C TSrécur2'!F$17,"")</f>
        <v/>
      </c>
      <c r="AK189" s="563">
        <f>IF(AND('1C TSrécur2'!F$17&lt;&gt;0,'1C TSrécur2'!$C$12="OUI"),'1C TSrécur2'!F$58/'1C TSrécur2'!F$17,0)</f>
        <v>0</v>
      </c>
      <c r="AL189" s="74">
        <f>IF(AND('1C TSrécur2'!$B$12&lt;&gt;"",'1C TSrécur2'!$C$12="OUI"),N189+AK189,N189)</f>
        <v>0</v>
      </c>
      <c r="AM189" s="352">
        <f t="shared" si="65"/>
        <v>0</v>
      </c>
      <c r="AN189" s="352">
        <f t="shared" si="66"/>
        <v>0</v>
      </c>
      <c r="AO189" s="353">
        <f t="shared" si="71"/>
        <v>0</v>
      </c>
      <c r="AP189" s="599">
        <f t="shared" si="72"/>
        <v>0</v>
      </c>
      <c r="AQ189" s="609">
        <f t="shared" si="70"/>
        <v>0</v>
      </c>
      <c r="AR189" s="605"/>
      <c r="AS189" s="104"/>
      <c r="AT189" s="211" t="str">
        <f>IF('1C TSrécur2'!F$17*FICHE!$C$13&lt;J189,"Forfait limité à "&amp;FICHE!$C$13&amp;"€/jour","")</f>
        <v/>
      </c>
      <c r="AU189" s="618"/>
    </row>
    <row r="190" spans="1:54" ht="13.9" customHeight="1">
      <c r="A190" s="316"/>
      <c r="B190" s="346"/>
      <c r="C190" s="877" t="str">
        <f>IF('1C TSrécur2'!G$17&lt;&gt;0,'1C TSrécur2'!$B$12,"")</f>
        <v/>
      </c>
      <c r="D190" s="878"/>
      <c r="E190" s="879"/>
      <c r="F190" s="95" t="str">
        <f>IF(AND($C190='1C TSrécur2'!$B$12,'1C TSrécur2'!$B$16="récurrentes",'1C TSrécur2'!$G$17&lt;&gt;""),'1C TSrécur2'!$G$21,"")</f>
        <v/>
      </c>
      <c r="G190" s="237"/>
      <c r="H190" s="797">
        <v>0.21</v>
      </c>
      <c r="I190" s="799">
        <v>1</v>
      </c>
      <c r="J190" s="324"/>
      <c r="K190" s="782">
        <f t="shared" si="64"/>
        <v>0</v>
      </c>
      <c r="L190" s="545">
        <f>IF(OR('1C TSrécur2'!$B$12="",'1C TSrécur2'!G$30=0),0,IF(AND('1C TSrécur2'!$B$12&lt;&gt;"",$K$2="Pôle",'1C TSrécur2'!$C$12="OUI"),(('1C TSrécur2'!G$22+'1C TSrécur2'!G$23+'1C TSrécur2'!G$24+'1C TSrécur2'!G$25+'1C TSrécur2'!G$29)/'1C TSrécur2'!G$17),IF(AND('1C TSrécur2'!$B$12&lt;&gt;"",$K$2="Pôle",'1C TSrécur2'!$C$12="NON"),(('1C TSrécur2'!G$22+'1C TSrécur2'!G$23+'1C TSrécur2'!G$24+'1C TSrécur2'!G$25+'1C TSrécur2'!G$29)/'1C TSrécur2'!G$30),IF(AND('1C TSrécur2'!$B$12&lt;&gt;"",$K$2&lt;&gt;"Pôle",'1C TSrécur2'!$C$12="OUI"),(('1C TSrécur2'!G$22+'1C TSrécur2'!G$23+'1C TSrécur2'!G$24+'1C TSrécur2'!G$25+'1C TSrécur2'!G$26+'1C TSrécur2'!G$27+'1C TSrécur2'!G$28+'1C TSrécur2'!G$29)/'1C TSrécur2'!G$17),IF(AND('1C TSrécur2'!$B$12&lt;&gt;"",$K$2&lt;&gt;"Pôle",'1C TSrécur2'!$C$12="NON"),(('1C TSrécur2'!G$22+'1C TSrécur2'!G$23+'1C TSrécur2'!G$24+'1C TSrécur2'!G$25+'1C TSrécur2'!G$26+'1C TSrécur2'!G$27+'1C TSrécur2'!G$28+'1C TSrécur2'!G$29)/'1C TSrécur2'!G$30))))))</f>
        <v>0</v>
      </c>
      <c r="M190" s="545">
        <f>IF(OR('1C TSrécur2'!$B$12="",'1C TSrécur2'!G$30=0),0,IF(AND('1C TSrécur2'!$B$12&lt;&gt;"",$K$2="Pôle",'1C TSrécur2'!$C$12="OUI"),(('1C TSrécur2'!G$26+'1C TSrécur2'!G$27+'1C TSrécur2'!G$28)/'1C TSrécur2'!G$17),IF(AND('1C TSrécur2'!$B$12&lt;&gt;"",$K$2="Pôle",'1C TSrécur2'!$C$12="NON"),(('1C TSrécur2'!G$26+'1C TSrécur2'!G$27+'1C TSrécur2'!G$28)/'1C TSrécur2'!G$30),IF(AND('1C TSrécur2'!$B$12&lt;&gt;"",$K$2&lt;&gt;"Pôle"),0))))</f>
        <v>0</v>
      </c>
      <c r="N190" s="545">
        <f>IF(AND('1C TSrécur2'!$G$17&lt;&gt;0,'1C TSrécur2'!$G$30&lt;&gt;0),L190+M190,0)</f>
        <v>0</v>
      </c>
      <c r="O190" s="562" t="str">
        <f>IF(AND('1C TSrécur2'!G$17&lt;&gt;0,'1C TSrécur2'!$C$12="OUI"),'1C TSrécur2'!G$36/'1C TSrécur2'!G$17,"")</f>
        <v/>
      </c>
      <c r="P190" s="563" t="str">
        <f>IF(AND('1C TSrécur2'!G$17&lt;&gt;0,'1C TSrécur2'!$C$12="OUI"),'1C TSrécur2'!$G$37/'1C TSrécur2'!G$17,"")</f>
        <v/>
      </c>
      <c r="Q190" s="563" t="str">
        <f>IF(AND('1C TSrécur2'!G$17&lt;&gt;0,'1C TSrécur2'!$C$12="OUI"),'1C TSrécur2'!$G$38/'1C TSrécur2'!G$17,"")</f>
        <v/>
      </c>
      <c r="R190" s="563" t="str">
        <f>IF(AND('1C TSrécur2'!G$17&lt;&gt;0,'1C TSrécur2'!$C$12="OUI"),'1C TSrécur2'!$G$39/'1C TSrécur2'!G$17,"")</f>
        <v/>
      </c>
      <c r="S190" s="563" t="str">
        <f>IF(AND('1C TSrécur2'!G$17&lt;&gt;0,'1C TSrécur2'!$C$12="OUI"),'1C TSrécur2'!$G$40/'1C TSrécur2'!G$17,"")</f>
        <v/>
      </c>
      <c r="T190" s="563" t="str">
        <f>IF(AND('1C TSrécur2'!G$17&lt;&gt;0,'1C TSrécur2'!$C$12="OUI"),'1C TSrécur2'!$G$41/'1C TSrécur2'!G$17,"")</f>
        <v/>
      </c>
      <c r="U190" s="563" t="str">
        <f>IF(AND('1C TSrécur2'!G$17&lt;&gt;0,'1C TSrécur2'!$C$12="OUI"),'1C TSrécur2'!$G$42/'1C TSrécur2'!G$17,"")</f>
        <v/>
      </c>
      <c r="V190" s="563" t="str">
        <f>IF(AND('1C TSrécur2'!G$17&lt;&gt;0,'1C TSrécur2'!$C$12="OUI"),'1C TSrécur2'!$G$43/'1C TSrécur2'!G$17,"")</f>
        <v/>
      </c>
      <c r="W190" s="563" t="str">
        <f>IF(AND('1C TSrécur2'!G$17&lt;&gt;0,'1C TSrécur2'!$C$12="OUI"),'1C TSrécur2'!$G$44/'1C TSrécur2'!G$17,"")</f>
        <v/>
      </c>
      <c r="X190" s="563" t="str">
        <f>IF(AND('1C TSrécur2'!G$17&lt;&gt;0,'1C TSrécur2'!$C$12="OUI"),'1C TSrécur2'!$G$45/'1C TSrécur2'!G$17,"")</f>
        <v/>
      </c>
      <c r="Y190" s="563" t="str">
        <f>IF(AND('1C TSrécur2'!G$17&lt;&gt;0,'1C TSrécur2'!$C$12="OUI"),'1C TSrécur2'!$G$46/'1C TSrécur2'!G$17,"")</f>
        <v/>
      </c>
      <c r="Z190" s="563" t="str">
        <f>IF(AND('1C TSrécur2'!G$17&lt;&gt;0,'1C TSrécur2'!$C$12="OUI"),'1C TSrécur2'!$G$47/'1C TSrécur2'!G$17,"")</f>
        <v/>
      </c>
      <c r="AA190" s="563" t="str">
        <f>IF(AND('1C TSrécur2'!G$17&lt;&gt;0,'1C TSrécur2'!$C$12="OUI"),'1C TSrécur2'!$G$48/'1C TSrécur2'!G$17,"")</f>
        <v/>
      </c>
      <c r="AB190" s="563" t="str">
        <f>IF(AND('1C TSrécur2'!G$17&lt;&gt;0,'1C TSrécur2'!$C$12="OUI"),'1C TSrécur2'!$G$49/'1C TSrécur2'!G$17,"")</f>
        <v/>
      </c>
      <c r="AC190" s="563" t="str">
        <f>IF(AND('1C TSrécur2'!G$17&lt;&gt;0,'1C TSrécur2'!$C$12="OUI"),'1C TSrécur2'!$G$50/'1C TSrécur2'!G$17,"")</f>
        <v/>
      </c>
      <c r="AD190" s="563" t="str">
        <f>IF(AND('1C TSrécur2'!G$17&lt;&gt;0,'1C TSrécur2'!$C$12="OUI"),'1C TSrécur2'!$G$51/'1C TSrécur2'!G$17,"")</f>
        <v/>
      </c>
      <c r="AE190" s="563" t="str">
        <f>IF(AND('1C TSrécur2'!G$17&lt;&gt;0,'1C TSrécur2'!$C$12="OUI"),'1C TSrécur2'!$G$52/'1C TSrécur2'!G$17,"")</f>
        <v/>
      </c>
      <c r="AF190" s="563" t="str">
        <f>IF(AND('1C TSrécur2'!G$17&lt;&gt;0,'1C TSrécur2'!$C$12="OUI"),'1C TSrécur2'!$G$53/'1C TSrécur2'!G$17,"")</f>
        <v/>
      </c>
      <c r="AG190" s="563" t="str">
        <f>IF(AND('1C TSrécur2'!G$17&lt;&gt;0,'1C TSrécur2'!$C$12="OUI"),'1C TSrécur2'!$G$54/'1C TSrécur2'!G$17,"")</f>
        <v/>
      </c>
      <c r="AH190" s="563" t="str">
        <f>IF(AND('1C TSrécur2'!G$17&lt;&gt;0,'1C TSrécur2'!$C$12="OUI"),'1C TSrécur2'!$G$55/'1C TSrécur2'!G$17,"")</f>
        <v/>
      </c>
      <c r="AI190" s="563" t="str">
        <f>IF(AND('1C TSrécur2'!G$17&lt;&gt;0,'1C TSrécur2'!$C$12="OUI"),'1C TSrécur2'!$G$56/'1C TSrécur2'!G$17,"")</f>
        <v/>
      </c>
      <c r="AJ190" s="563" t="str">
        <f>IF(AND('1C TSrécur2'!G$17&lt;&gt;0,'1C TSrécur2'!$C$12="OUI"),'1C TSrécur2'!$G$57/'1C TSrécur2'!G$17,"")</f>
        <v/>
      </c>
      <c r="AK190" s="563">
        <f>IF(AND('1C TSrécur2'!G$17&lt;&gt;0,'1C TSrécur2'!$C$12="OUI"),'1C TSrécur2'!G$58/'1C TSrécur2'!G$17,0)</f>
        <v>0</v>
      </c>
      <c r="AL190" s="74">
        <f>IF(AND('1C TSrécur2'!$B$12&lt;&gt;"",'1C TSrécur2'!$C$12="OUI"),N190+AK190,N190)</f>
        <v>0</v>
      </c>
      <c r="AM190" s="352">
        <f t="shared" si="65"/>
        <v>0</v>
      </c>
      <c r="AN190" s="352">
        <f t="shared" si="66"/>
        <v>0</v>
      </c>
      <c r="AO190" s="353">
        <f t="shared" si="71"/>
        <v>0</v>
      </c>
      <c r="AP190" s="599">
        <f t="shared" si="72"/>
        <v>0</v>
      </c>
      <c r="AQ190" s="609">
        <f t="shared" si="70"/>
        <v>0</v>
      </c>
      <c r="AR190" s="605"/>
      <c r="AS190" s="104"/>
      <c r="AT190" s="211" t="str">
        <f>IF('1C TSrécur2'!G$17*FICHE!$C$13&lt;J190,"Forfait limité à "&amp;FICHE!$C$13&amp;"€/jour","")</f>
        <v/>
      </c>
      <c r="AU190" s="618"/>
    </row>
    <row r="191" spans="1:54" ht="13.9" customHeight="1">
      <c r="A191" s="316"/>
      <c r="B191" s="346"/>
      <c r="C191" s="877" t="str">
        <f>IF('1C TSrécur2'!H$17&lt;&gt;0,'1C TSrécur2'!$B$12,"")</f>
        <v/>
      </c>
      <c r="D191" s="878"/>
      <c r="E191" s="879"/>
      <c r="F191" s="95" t="str">
        <f>IF(AND($C191='1C TSrécur2'!$B$12,'1C TSrécur2'!$B$16="récurrentes",'1C TSrécur2'!$H$17&lt;&gt;""),'1C TSrécur2'!$H$21,"")</f>
        <v/>
      </c>
      <c r="G191" s="237"/>
      <c r="H191" s="797">
        <v>0.21</v>
      </c>
      <c r="I191" s="799">
        <v>1</v>
      </c>
      <c r="J191" s="324"/>
      <c r="K191" s="782">
        <f t="shared" si="64"/>
        <v>0</v>
      </c>
      <c r="L191" s="545">
        <f>IF(OR('1C TSrécur2'!$B$12="",'1C TSrécur2'!H$30=0),0,IF(AND('1C TSrécur2'!$B$12&lt;&gt;"",$K$2="Pôle",'1C TSrécur2'!$C$12="OUI"),(('1C TSrécur2'!H$22+'1C TSrécur2'!H$23+'1C TSrécur2'!H$24+'1C TSrécur2'!H$25+'1C TSrécur2'!H$29)/'1C TSrécur2'!H$17),IF(AND('1C TSrécur2'!$B$12&lt;&gt;"",$K$2="Pôle",'1C TSrécur2'!$C$12="NON"),(('1C TSrécur2'!H$22+'1C TSrécur2'!H$23+'1C TSrécur2'!H$24+'1C TSrécur2'!H$25+'1C TSrécur2'!H$29)/'1C TSrécur2'!H$30),IF(AND('1C TSrécur2'!$B$12&lt;&gt;"",$K$2&lt;&gt;"Pôle",'1C TSrécur2'!$C$12="OUI"),(('1C TSrécur2'!H$22+'1C TSrécur2'!H$23+'1C TSrécur2'!H$24+'1C TSrécur2'!H$25+'1C TSrécur2'!H$26+'1C TSrécur2'!H$27+'1C TSrécur2'!H$28+'1C TSrécur2'!H$29)/'1C TSrécur2'!H$17),IF(AND('1C TSrécur2'!$B$12&lt;&gt;"",$K$2&lt;&gt;"Pôle",'1C TSrécur2'!$C$12="NON"),(('1C TSrécur2'!H$22+'1C TSrécur2'!H$23+'1C TSrécur2'!H$24+'1C TSrécur2'!H$25+'1C TSrécur2'!H$26+'1C TSrécur2'!H$27+'1C TSrécur2'!H$28+'1C TSrécur2'!H$29)/'1C TSrécur2'!H$30))))))</f>
        <v>0</v>
      </c>
      <c r="M191" s="545">
        <f>IF(OR('1C TSrécur2'!$B$12="",'1C TSrécur2'!H$30=0),0,IF(AND('1C TSrécur2'!$B$12&lt;&gt;"",$K$2="Pôle",'1C TSrécur2'!$C$12="OUI"),(('1C TSrécur2'!H$26+'1C TSrécur2'!H$27+'1C TSrécur2'!H$28)/'1C TSrécur2'!H$17),IF(AND('1C TSrécur2'!$B$12&lt;&gt;"",$K$2="Pôle",'1C TSrécur2'!$C$12="NON"),(('1C TSrécur2'!H$26+'1C TSrécur2'!H$27+'1C TSrécur2'!H$28)/'1C TSrécur2'!H$30),IF(AND('1C TSrécur2'!$B$12&lt;&gt;"",$K$2&lt;&gt;"Pôle"),0))))</f>
        <v>0</v>
      </c>
      <c r="N191" s="545">
        <f>IF(AND('1C TSrécur2'!$H$17&lt;&gt;0,'1C TSrécur2'!$H$30&lt;&gt;0),L191+M191,0)</f>
        <v>0</v>
      </c>
      <c r="O191" s="562" t="str">
        <f>IF(AND('1C TSrécur2'!H$17&lt;&gt;0,'1C TSrécur2'!$C$12="OUI"),'1C TSrécur2'!H$36/'1C TSrécur2'!H$17,"")</f>
        <v/>
      </c>
      <c r="P191" s="563" t="str">
        <f>IF(AND('1C TSrécur2'!H$17&lt;&gt;0,'1C TSrécur2'!$C$12="OUI"),'1C TSrécur2'!$H$37/'1C TSrécur2'!H$17,"")</f>
        <v/>
      </c>
      <c r="Q191" s="563" t="str">
        <f>IF(AND('1C TSrécur2'!H$17&lt;&gt;0,'1C TSrécur2'!$C$12="OUI"),'1C TSrécur2'!$H$38/'1C TSrécur2'!H$17,"")</f>
        <v/>
      </c>
      <c r="R191" s="563" t="str">
        <f>IF(AND('1C TSrécur2'!H$17&lt;&gt;0,'1C TSrécur2'!$C$12="OUI"),'1C TSrécur2'!$H$39/'1C TSrécur2'!H$17,"")</f>
        <v/>
      </c>
      <c r="S191" s="563" t="str">
        <f>IF(AND('1C TSrécur2'!H$17&lt;&gt;0,'1C TSrécur2'!$C$12="OUI"),'1C TSrécur2'!$H$40/'1C TSrécur2'!H$17,"")</f>
        <v/>
      </c>
      <c r="T191" s="563" t="str">
        <f>IF(AND('1C TSrécur2'!H$17&lt;&gt;0,'1C TSrécur2'!$C$12="OUI"),'1C TSrécur2'!$H$41/'1C TSrécur2'!H$17,"")</f>
        <v/>
      </c>
      <c r="U191" s="563" t="str">
        <f>IF(AND('1C TSrécur2'!H$17&lt;&gt;0,'1C TSrécur2'!$C$12="OUI"),'1C TSrécur2'!$H$42/'1C TSrécur2'!H$17,"")</f>
        <v/>
      </c>
      <c r="V191" s="563" t="str">
        <f>IF(AND('1C TSrécur2'!H$17&lt;&gt;0,'1C TSrécur2'!$C$12="OUI"),'1C TSrécur2'!$H$43/'1C TSrécur2'!H$17,"")</f>
        <v/>
      </c>
      <c r="W191" s="563" t="str">
        <f>IF(AND('1C TSrécur2'!H$17&lt;&gt;0,'1C TSrécur2'!$C$12="OUI"),'1C TSrécur2'!$H$44/'1C TSrécur2'!H$17,"")</f>
        <v/>
      </c>
      <c r="X191" s="563" t="str">
        <f>IF(AND('1C TSrécur2'!H$17&lt;&gt;0,'1C TSrécur2'!$C$12="OUI"),'1C TSrécur2'!$H$45/'1C TSrécur2'!H$17,"")</f>
        <v/>
      </c>
      <c r="Y191" s="563" t="str">
        <f>IF(AND('1C TSrécur2'!H$17&lt;&gt;0,'1C TSrécur2'!$C$12="OUI"),'1C TSrécur2'!$H$46/'1C TSrécur2'!H$17,"")</f>
        <v/>
      </c>
      <c r="Z191" s="563" t="str">
        <f>IF(AND('1C TSrécur2'!H$17&lt;&gt;0,'1C TSrécur2'!$C$12="OUI"),'1C TSrécur2'!$H$47/'1C TSrécur2'!H$17,"")</f>
        <v/>
      </c>
      <c r="AA191" s="563" t="str">
        <f>IF(AND('1C TSrécur2'!H$17&lt;&gt;0,'1C TSrécur2'!$C$12="OUI"),'1C TSrécur2'!$H$48/'1C TSrécur2'!H$17,"")</f>
        <v/>
      </c>
      <c r="AB191" s="563" t="str">
        <f>IF(AND('1C TSrécur2'!H$17&lt;&gt;0,'1C TSrécur2'!$C$12="OUI"),'1C TSrécur2'!$H$49/'1C TSrécur2'!H$17,"")</f>
        <v/>
      </c>
      <c r="AC191" s="563" t="str">
        <f>IF(AND('1C TSrécur2'!H$17&lt;&gt;0,'1C TSrécur2'!$C$12="OUI"),'1C TSrécur2'!$H$50/'1C TSrécur2'!H$17,"")</f>
        <v/>
      </c>
      <c r="AD191" s="563" t="str">
        <f>IF(AND('1C TSrécur2'!H$17&lt;&gt;0,'1C TSrécur2'!$C$12="OUI"),'1C TSrécur2'!$H$51/'1C TSrécur2'!H$17,"")</f>
        <v/>
      </c>
      <c r="AE191" s="563" t="str">
        <f>IF(AND('1C TSrécur2'!H$17&lt;&gt;0,'1C TSrécur2'!$C$12="OUI"),'1C TSrécur2'!$H$52/'1C TSrécur2'!H$17,"")</f>
        <v/>
      </c>
      <c r="AF191" s="563" t="str">
        <f>IF(AND('1C TSrécur2'!H$17&lt;&gt;0,'1C TSrécur2'!$C$12="OUI"),'1C TSrécur2'!$H$53/'1C TSrécur2'!H$17,"")</f>
        <v/>
      </c>
      <c r="AG191" s="563" t="str">
        <f>IF(AND('1C TSrécur2'!H$17&lt;&gt;0,'1C TSrécur2'!$C$12="OUI"),'1C TSrécur2'!$H$54/'1C TSrécur2'!H$17,"")</f>
        <v/>
      </c>
      <c r="AH191" s="563" t="str">
        <f>IF(AND('1C TSrécur2'!H$17&lt;&gt;0,'1C TSrécur2'!$C$12="OUI"),'1C TSrécur2'!$H$55/'1C TSrécur2'!H$17,"")</f>
        <v/>
      </c>
      <c r="AI191" s="563" t="str">
        <f>IF(AND('1C TSrécur2'!H$17&lt;&gt;0,'1C TSrécur2'!$C$12="OUI"),'1C TSrécur2'!$H$56/'1C TSrécur2'!H$17,"")</f>
        <v/>
      </c>
      <c r="AJ191" s="563" t="str">
        <f>IF(AND('1C TSrécur2'!H$17&lt;&gt;0,'1C TSrécur2'!$C$12="OUI"),'1C TSrécur2'!$H$57/'1C TSrécur2'!H$17,"")</f>
        <v/>
      </c>
      <c r="AK191" s="563">
        <f>IF(AND('1C TSrécur2'!H$17&lt;&gt;0,'1C TSrécur2'!$C$12="OUI"),'1C TSrécur2'!H$58/'1C TSrécur2'!H$17,0)</f>
        <v>0</v>
      </c>
      <c r="AL191" s="74">
        <f>IF(AND('1C TSrécur2'!$B$12&lt;&gt;"",'1C TSrécur2'!$C$12="OUI"),N191+AK191,N191)</f>
        <v>0</v>
      </c>
      <c r="AM191" s="352">
        <f t="shared" si="65"/>
        <v>0</v>
      </c>
      <c r="AN191" s="352">
        <f t="shared" si="66"/>
        <v>0</v>
      </c>
      <c r="AO191" s="353">
        <f t="shared" si="71"/>
        <v>0</v>
      </c>
      <c r="AP191" s="599">
        <f t="shared" si="72"/>
        <v>0</v>
      </c>
      <c r="AQ191" s="609">
        <f t="shared" si="70"/>
        <v>0</v>
      </c>
      <c r="AR191" s="605"/>
      <c r="AS191" s="104"/>
      <c r="AT191" s="211" t="str">
        <f>IF('1C TSrécur2'!H$17*FICHE!$C$13&lt;J191,"Forfait limité à "&amp;FICHE!$C$13&amp;"€/jour","")</f>
        <v/>
      </c>
      <c r="AU191" s="618"/>
    </row>
    <row r="192" spans="1:54" ht="13.9" customHeight="1">
      <c r="A192" s="316"/>
      <c r="B192" s="346"/>
      <c r="C192" s="877" t="str">
        <f>IF('1C TSrécur2'!I$17&lt;&gt;0,'1C TSrécur2'!$B$12,"")</f>
        <v/>
      </c>
      <c r="D192" s="878"/>
      <c r="E192" s="879"/>
      <c r="F192" s="95" t="str">
        <f>IF(AND($C192='1C TSrécur2'!$B$12,'1C TSrécur2'!$B$16="récurrentes",'1C TSrécur2'!$I$17&lt;&gt;""),'1C TSrécur2'!$I$21,"")</f>
        <v/>
      </c>
      <c r="G192" s="237"/>
      <c r="H192" s="797">
        <v>0.21</v>
      </c>
      <c r="I192" s="799">
        <v>1</v>
      </c>
      <c r="J192" s="324"/>
      <c r="K192" s="782">
        <f t="shared" si="64"/>
        <v>0</v>
      </c>
      <c r="L192" s="545">
        <f>IF(OR('1C TSrécur2'!$B$12="",'1C TSrécur2'!I$30=0),0,IF(AND('1C TSrécur2'!$B$12&lt;&gt;"",$K$2="Pôle",'1C TSrécur2'!$C$12="OUI"),(('1C TSrécur2'!I$22+'1C TSrécur2'!I$23+'1C TSrécur2'!I$24+'1C TSrécur2'!I$25+'1C TSrécur2'!I$29)/'1C TSrécur2'!I$17),IF(AND('1C TSrécur2'!$B$12&lt;&gt;"",$K$2="Pôle",'1C TSrécur2'!$C$12="NON"),(('1C TSrécur2'!I$22+'1C TSrécur2'!I$23+'1C TSrécur2'!I$24+'1C TSrécur2'!I$25+'1C TSrécur2'!I$29)/'1C TSrécur2'!I$30),IF(AND('1C TSrécur2'!$B$12&lt;&gt;"",$K$2&lt;&gt;"Pôle",'1C TSrécur2'!$C$12="OUI"),(('1C TSrécur2'!I$22+'1C TSrécur2'!I$23+'1C TSrécur2'!I$24+'1C TSrécur2'!I$25+'1C TSrécur2'!I$26+'1C TSrécur2'!I$27+'1C TSrécur2'!I$28+'1C TSrécur2'!I$29)/'1C TSrécur2'!I$17),IF(AND('1C TSrécur2'!$B$12&lt;&gt;"",$K$2&lt;&gt;"Pôle",'1C TSrécur2'!$C$12="NON"),(('1C TSrécur2'!I$22+'1C TSrécur2'!I$23+'1C TSrécur2'!I$24+'1C TSrécur2'!I$25+'1C TSrécur2'!I$26+'1C TSrécur2'!I$27+'1C TSrécur2'!I$28+'1C TSrécur2'!I$29)/'1C TSrécur2'!I$30))))))</f>
        <v>0</v>
      </c>
      <c r="M192" s="545">
        <f>IF(OR('1C TSrécur2'!$B$12="",'1C TSrécur2'!I$30=0),0,IF(AND('1C TSrécur2'!$B$12&lt;&gt;"",$K$2="Pôle",'1C TSrécur2'!$C$12="OUI"),(('1C TSrécur2'!I$26+'1C TSrécur2'!I$27+'1C TSrécur2'!I$28)/'1C TSrécur2'!I$17),IF(AND('1C TSrécur2'!$B$12&lt;&gt;"",$K$2="Pôle",'1C TSrécur2'!$C$12="NON"),(('1C TSrécur2'!I$26+'1C TSrécur2'!I$27+'1C TSrécur2'!I$28)/'1C TSrécur2'!I$30),IF(AND('1C TSrécur2'!$B$12&lt;&gt;"",$K$2&lt;&gt;"Pôle"),0))))</f>
        <v>0</v>
      </c>
      <c r="N192" s="545">
        <f>IF(AND('1C TSrécur2'!$I$17&lt;&gt;0,'1C TSrécur2'!$I$30&lt;&gt;0),L192+M192,0)</f>
        <v>0</v>
      </c>
      <c r="O192" s="562" t="str">
        <f>IF(AND('1C TSrécur2'!I$17&lt;&gt;0,'1C TSrécur2'!$C$12="OUI"),'1C TSrécur2'!I$36/'1C TSrécur2'!I$17,"")</f>
        <v/>
      </c>
      <c r="P192" s="563" t="str">
        <f>IF(AND('1C TSrécur2'!I$17&lt;&gt;0,'1C TSrécur2'!$C$12="OUI"),'1C TSrécur2'!$I$37/'1C TSrécur2'!I$17,"")</f>
        <v/>
      </c>
      <c r="Q192" s="563" t="str">
        <f>IF(AND('1C TSrécur2'!I$17&lt;&gt;0,'1C TSrécur2'!$C$12="OUI"),'1C TSrécur2'!$I$38/'1C TSrécur2'!I$17,"")</f>
        <v/>
      </c>
      <c r="R192" s="563" t="str">
        <f>IF(AND('1C TSrécur2'!I$17&lt;&gt;0,'1C TSrécur2'!$C$12="OUI"),'1C TSrécur2'!$I$39/'1C TSrécur2'!I$17,"")</f>
        <v/>
      </c>
      <c r="S192" s="563" t="str">
        <f>IF(AND('1C TSrécur2'!I$17&lt;&gt;0,'1C TSrécur2'!$C$12="OUI"),'1C TSrécur2'!$I$40/'1C TSrécur2'!I$17,"")</f>
        <v/>
      </c>
      <c r="T192" s="563" t="str">
        <f>IF(AND('1C TSrécur2'!I$17&lt;&gt;0,'1C TSrécur2'!$C$12="OUI"),'1C TSrécur2'!$I$41/'1C TSrécur2'!I$17,"")</f>
        <v/>
      </c>
      <c r="U192" s="563" t="str">
        <f>IF(AND('1C TSrécur2'!I$17&lt;&gt;0,'1C TSrécur2'!$C$12="OUI"),'1C TSrécur2'!$I$42/'1C TSrécur2'!I$17,"")</f>
        <v/>
      </c>
      <c r="V192" s="563" t="str">
        <f>IF(AND('1C TSrécur2'!I$17&lt;&gt;0,'1C TSrécur2'!$C$12="OUI"),'1C TSrécur2'!$I$43/'1C TSrécur2'!I$17,"")</f>
        <v/>
      </c>
      <c r="W192" s="563" t="str">
        <f>IF(AND('1C TSrécur2'!I$17&lt;&gt;0,'1C TSrécur2'!$C$12="OUI"),'1C TSrécur2'!$I$44/'1C TSrécur2'!I$17,"")</f>
        <v/>
      </c>
      <c r="X192" s="563" t="str">
        <f>IF(AND('1C TSrécur2'!I$17&lt;&gt;0,'1C TSrécur2'!$C$12="OUI"),'1C TSrécur2'!$I$45/'1C TSrécur2'!I$17,"")</f>
        <v/>
      </c>
      <c r="Y192" s="563" t="str">
        <f>IF(AND('1C TSrécur2'!I$17&lt;&gt;0,'1C TSrécur2'!$C$12="OUI"),'1C TSrécur2'!$I$46/'1C TSrécur2'!I$17,"")</f>
        <v/>
      </c>
      <c r="Z192" s="563" t="str">
        <f>IF(AND('1C TSrécur2'!I$17&lt;&gt;0,'1C TSrécur2'!$C$12="OUI"),'1C TSrécur2'!$I$47/'1C TSrécur2'!I$17,"")</f>
        <v/>
      </c>
      <c r="AA192" s="563" t="str">
        <f>IF(AND('1C TSrécur2'!I$17&lt;&gt;0,'1C TSrécur2'!$C$12="OUI"),'1C TSrécur2'!$I$48/'1C TSrécur2'!I$17,"")</f>
        <v/>
      </c>
      <c r="AB192" s="563" t="str">
        <f>IF(AND('1C TSrécur2'!I$17&lt;&gt;0,'1C TSrécur2'!$C$12="OUI"),'1C TSrécur2'!$I$49/'1C TSrécur2'!I$17,"")</f>
        <v/>
      </c>
      <c r="AC192" s="563" t="str">
        <f>IF(AND('1C TSrécur2'!I$17&lt;&gt;0,'1C TSrécur2'!$C$12="OUI"),'1C TSrécur2'!$I$50/'1C TSrécur2'!I$17,"")</f>
        <v/>
      </c>
      <c r="AD192" s="563" t="str">
        <f>IF(AND('1C TSrécur2'!I$17&lt;&gt;0,'1C TSrécur2'!$C$12="OUI"),'1C TSrécur2'!$I$51/'1C TSrécur2'!I$17,"")</f>
        <v/>
      </c>
      <c r="AE192" s="563" t="str">
        <f>IF(AND('1C TSrécur2'!I$17&lt;&gt;0,'1C TSrécur2'!$C$12="OUI"),'1C TSrécur2'!$I$52/'1C TSrécur2'!I$17,"")</f>
        <v/>
      </c>
      <c r="AF192" s="563" t="str">
        <f>IF(AND('1C TSrécur2'!I$17&lt;&gt;0,'1C TSrécur2'!$C$12="OUI"),'1C TSrécur2'!$I$53/'1C TSrécur2'!I$17,"")</f>
        <v/>
      </c>
      <c r="AG192" s="563" t="str">
        <f>IF(AND('1C TSrécur2'!I$17&lt;&gt;0,'1C TSrécur2'!$C$12="OUI"),'1C TSrécur2'!$I$54/'1C TSrécur2'!I$17,"")</f>
        <v/>
      </c>
      <c r="AH192" s="563" t="str">
        <f>IF(AND('1C TSrécur2'!I$17&lt;&gt;0,'1C TSrécur2'!$C$12="OUI"),'1C TSrécur2'!$I$55/'1C TSrécur2'!I$17,"")</f>
        <v/>
      </c>
      <c r="AI192" s="563" t="str">
        <f>IF(AND('1C TSrécur2'!I$17&lt;&gt;0,'1C TSrécur2'!$C$12="OUI"),'1C TSrécur2'!$I$56/'1C TSrécur2'!I$17,"")</f>
        <v/>
      </c>
      <c r="AJ192" s="563" t="str">
        <f>IF(AND('1C TSrécur2'!I$17&lt;&gt;0,'1C TSrécur2'!$C$12="OUI"),'1C TSrécur2'!$I$57/'1C TSrécur2'!I$17,"")</f>
        <v/>
      </c>
      <c r="AK192" s="563">
        <f>IF(AND('1C TSrécur2'!I$17&lt;&gt;0,'1C TSrécur2'!$C$12="OUI"),'1C TSrécur2'!I$58/'1C TSrécur2'!I$17,0)</f>
        <v>0</v>
      </c>
      <c r="AL192" s="74">
        <f>IF(AND('1C TSrécur2'!$B$12&lt;&gt;"",'1C TSrécur2'!$C$12="OUI"),N192+AK192,N192)</f>
        <v>0</v>
      </c>
      <c r="AM192" s="352">
        <f t="shared" si="65"/>
        <v>0</v>
      </c>
      <c r="AN192" s="352">
        <f t="shared" si="66"/>
        <v>0</v>
      </c>
      <c r="AO192" s="353">
        <f t="shared" si="71"/>
        <v>0</v>
      </c>
      <c r="AP192" s="599">
        <f t="shared" si="72"/>
        <v>0</v>
      </c>
      <c r="AQ192" s="609">
        <f t="shared" si="70"/>
        <v>0</v>
      </c>
      <c r="AR192" s="605"/>
      <c r="AS192" s="104"/>
      <c r="AT192" s="211" t="str">
        <f>IF('1C TSrécur2'!I$17*FICHE!$C$13&lt;J192,"Forfait limité à "&amp;FICHE!$C$13&amp;"€/jour","")</f>
        <v/>
      </c>
      <c r="AU192" s="618"/>
    </row>
    <row r="193" spans="1:54" ht="13.9" customHeight="1">
      <c r="A193" s="316"/>
      <c r="B193" s="346"/>
      <c r="C193" s="877" t="str">
        <f>IF('1C TSrécur2'!J$17&lt;&gt;0,'1C TSrécur2'!$B$12,"")</f>
        <v/>
      </c>
      <c r="D193" s="878"/>
      <c r="E193" s="879"/>
      <c r="F193" s="95" t="str">
        <f>IF(AND($C193='1C TSrécur2'!$B$12,'1C TSrécur2'!$B$16="récurrentes",'1C TSrécur2'!K$17&lt;&gt;""),'1C TSrécur2'!K$21,"")</f>
        <v/>
      </c>
      <c r="G193" s="237"/>
      <c r="H193" s="797">
        <v>0.21</v>
      </c>
      <c r="I193" s="799">
        <v>1</v>
      </c>
      <c r="J193" s="324"/>
      <c r="K193" s="782">
        <f t="shared" si="64"/>
        <v>0</v>
      </c>
      <c r="L193" s="545">
        <f>IF(OR('1C TSrécur2'!$B$12="",'1C TSrécur2'!J$30=0),0,IF(AND('1C TSrécur2'!$B$12&lt;&gt;"",$K$2="Pôle",'1C TSrécur2'!$C$12="OUI"),(('1C TSrécur2'!J$22+'1C TSrécur2'!J$23+'1C TSrécur2'!J$24+'1C TSrécur2'!J$25+'1C TSrécur2'!J$29)/'1C TSrécur2'!J$17),IF(AND('1C TSrécur2'!$B$12&lt;&gt;"",$K$2="Pôle",'1C TSrécur2'!$C$12="NON"),(('1C TSrécur2'!J$22+'1C TSrécur2'!J$23+'1C TSrécur2'!J$24+'1C TSrécur2'!J$25+'1C TSrécur2'!J$29)/'1C TSrécur2'!J$30),IF(AND('1C TSrécur2'!$B$12&lt;&gt;"",$K$2&lt;&gt;"Pôle",'1C TSrécur2'!$C$12="OUI"),(('1C TSrécur2'!J$22+'1C TSrécur2'!J$23+'1C TSrécur2'!J$24+'1C TSrécur2'!J$25+'1C TSrécur2'!J$26+'1C TSrécur2'!J$27+'1C TSrécur2'!J$28+'1C TSrécur2'!J$29)/'1C TSrécur2'!J$17),IF(AND('1C TSrécur2'!$B$12&lt;&gt;"",$K$2&lt;&gt;"Pôle",'1C TSrécur2'!$C$12="NON"),(('1C TSrécur2'!J$22+'1C TSrécur2'!J$23+'1C TSrécur2'!J$24+'1C TSrécur2'!J$25+'1C TSrécur2'!J$26+'1C TSrécur2'!J$27+'1C TSrécur2'!J$28+'1C TSrécur2'!J$29)/'1C TSrécur2'!J$30))))))</f>
        <v>0</v>
      </c>
      <c r="M193" s="545">
        <f>IF(OR('1C TSrécur2'!$B$12="",'1C TSrécur2'!J$30=0),0,IF(AND('1C TSrécur2'!$B$12&lt;&gt;"",$K$2="Pôle",'1C TSrécur2'!$C$12="OUI"),(('1C TSrécur2'!J$26+'1C TSrécur2'!J$27+'1C TSrécur2'!J$28)/'1C TSrécur2'!J$17),IF(AND('1C TSrécur2'!$B$12&lt;&gt;"",$K$2="Pôle",'1C TSrécur2'!$C$12="NON"),(('1C TSrécur2'!J$26+'1C TSrécur2'!J$27+'1C TSrécur2'!J$28)/'1C TSrécur2'!J$30),IF(AND('1C TSrécur2'!$B$12&lt;&gt;"",$K$2&lt;&gt;"Pôle"),0))))</f>
        <v>0</v>
      </c>
      <c r="N193" s="545">
        <f>IF(AND('1C TSrécur2'!$J$17&lt;&gt;0,'1C TSrécur2'!$J$30&lt;&gt;0),L193+M193,0)</f>
        <v>0</v>
      </c>
      <c r="O193" s="562" t="str">
        <f>IF(AND('1C TSrécur2'!J$17&lt;&gt;0,'1C TSrécur2'!$C$12="OUI"),'1C TSrécur2'!J$36/'1C TSrécur2'!J$17,"")</f>
        <v/>
      </c>
      <c r="P193" s="563" t="str">
        <f>IF(AND('1C TSrécur2'!J$17&lt;&gt;0,'1C TSrécur2'!$C$12="OUI"),'1C TSrécur2'!$J$37/'1C TSrécur2'!J$17,"")</f>
        <v/>
      </c>
      <c r="Q193" s="563" t="str">
        <f>IF(AND('1C TSrécur2'!J$17&lt;&gt;0,'1C TSrécur2'!$C$12="OUI"),'1C TSrécur2'!$J$38/'1C TSrécur2'!J$17,"")</f>
        <v/>
      </c>
      <c r="R193" s="563" t="str">
        <f>IF(AND('1C TSrécur2'!J$17&lt;&gt;0,'1C TSrécur2'!$C$12="OUI"),'1C TSrécur2'!$J$39/'1C TSrécur2'!J$17,"")</f>
        <v/>
      </c>
      <c r="S193" s="563" t="str">
        <f>IF(AND('1C TSrécur2'!J$17&lt;&gt;0,'1C TSrécur2'!$C$12="OUI"),'1C TSrécur2'!$J$40/'1C TSrécur2'!J$17,"")</f>
        <v/>
      </c>
      <c r="T193" s="563" t="str">
        <f>IF(AND('1C TSrécur2'!J$17&lt;&gt;0,'1C TSrécur2'!$C$12="OUI"),'1C TSrécur2'!$J$41/'1C TSrécur2'!J$17,"")</f>
        <v/>
      </c>
      <c r="U193" s="563" t="str">
        <f>IF(AND('1C TSrécur2'!J$17&lt;&gt;0,'1C TSrécur2'!$C$12="OUI"),'1C TSrécur2'!$J$42/'1C TSrécur2'!J$17,"")</f>
        <v/>
      </c>
      <c r="V193" s="563" t="str">
        <f>IF(AND('1C TSrécur2'!J$17&lt;&gt;0,'1C TSrécur2'!$C$12="OUI"),'1C TSrécur2'!$J$43/'1C TSrécur2'!J$17,"")</f>
        <v/>
      </c>
      <c r="W193" s="563" t="str">
        <f>IF(AND('1C TSrécur2'!J$17&lt;&gt;0,'1C TSrécur2'!$C$12="OUI"),'1C TSrécur2'!$J$44/'1C TSrécur2'!J$17,"")</f>
        <v/>
      </c>
      <c r="X193" s="563" t="str">
        <f>IF(AND('1C TSrécur2'!J$17&lt;&gt;0,'1C TSrécur2'!$C$12="OUI"),'1C TSrécur2'!$J$45/'1C TSrécur2'!J$17,"")</f>
        <v/>
      </c>
      <c r="Y193" s="563" t="str">
        <f>IF(AND('1C TSrécur2'!J$17&lt;&gt;0,'1C TSrécur2'!$C$12="OUI"),'1C TSrécur2'!$J$46/'1C TSrécur2'!J$17,"")</f>
        <v/>
      </c>
      <c r="Z193" s="563" t="str">
        <f>IF(AND('1C TSrécur2'!J$17&lt;&gt;0,'1C TSrécur2'!$C$12="OUI"),'1C TSrécur2'!$J$47/'1C TSrécur2'!J$17,"")</f>
        <v/>
      </c>
      <c r="AA193" s="563" t="str">
        <f>IF(AND('1C TSrécur2'!J$17&lt;&gt;0,'1C TSrécur2'!$C$12="OUI"),'1C TSrécur2'!$J$48/'1C TSrécur2'!J$17,"")</f>
        <v/>
      </c>
      <c r="AB193" s="563" t="str">
        <f>IF(AND('1C TSrécur2'!J$17&lt;&gt;0,'1C TSrécur2'!$C$12="OUI"),'1C TSrécur2'!$J$49/'1C TSrécur2'!J$17,"")</f>
        <v/>
      </c>
      <c r="AC193" s="563" t="str">
        <f>IF(AND('1C TSrécur2'!J$17&lt;&gt;0,'1C TSrécur2'!$C$12="OUI"),'1C TSrécur2'!$J$50/'1C TSrécur2'!J$17,"")</f>
        <v/>
      </c>
      <c r="AD193" s="563" t="str">
        <f>IF(AND('1C TSrécur2'!J$17&lt;&gt;0,'1C TSrécur2'!$C$12="OUI"),'1C TSrécur2'!$J$51/'1C TSrécur2'!J$17,"")</f>
        <v/>
      </c>
      <c r="AE193" s="563" t="str">
        <f>IF(AND('1C TSrécur2'!J$17&lt;&gt;0,'1C TSrécur2'!$C$12="OUI"),'1C TSrécur2'!$J$52/'1C TSrécur2'!J$17,"")</f>
        <v/>
      </c>
      <c r="AF193" s="563" t="str">
        <f>IF(AND('1C TSrécur2'!J$17&lt;&gt;0,'1C TSrécur2'!$C$12="OUI"),'1C TSrécur2'!$J$53/'1C TSrécur2'!J$17,"")</f>
        <v/>
      </c>
      <c r="AG193" s="563" t="str">
        <f>IF(AND('1C TSrécur2'!J$17&lt;&gt;0,'1C TSrécur2'!$C$12="OUI"),'1C TSrécur2'!$J$54/'1C TSrécur2'!J$17,"")</f>
        <v/>
      </c>
      <c r="AH193" s="563" t="str">
        <f>IF(AND('1C TSrécur2'!J$17&lt;&gt;0,'1C TSrécur2'!$C$12="OUI"),'1C TSrécur2'!$J$55/'1C TSrécur2'!J$17,"")</f>
        <v/>
      </c>
      <c r="AI193" s="563" t="str">
        <f>IF(AND('1C TSrécur2'!J$17&lt;&gt;0,'1C TSrécur2'!$C$12="OUI"),'1C TSrécur2'!$J$56/'1C TSrécur2'!J$17,"")</f>
        <v/>
      </c>
      <c r="AJ193" s="563" t="str">
        <f>IF(AND('1C TSrécur2'!J$17&lt;&gt;0,'1C TSrécur2'!$C$12="OUI"),'1C TSrécur2'!$J$57/'1C TSrécur2'!J$17,"")</f>
        <v/>
      </c>
      <c r="AK193" s="563">
        <f>IF(AND('1C TSrécur2'!J$17&lt;&gt;0,'1C TSrécur2'!$C$12="OUI"),'1C TSrécur2'!J$58/'1C TSrécur2'!J$17,0)</f>
        <v>0</v>
      </c>
      <c r="AL193" s="74">
        <f>IF(AND('1C TSrécur2'!$B$12&lt;&gt;"",'1C TSrécur2'!$C$12="OUI"),N193+AK193,N193)</f>
        <v>0</v>
      </c>
      <c r="AM193" s="352">
        <f t="shared" si="65"/>
        <v>0</v>
      </c>
      <c r="AN193" s="352">
        <f t="shared" si="66"/>
        <v>0</v>
      </c>
      <c r="AO193" s="353">
        <f t="shared" si="71"/>
        <v>0</v>
      </c>
      <c r="AP193" s="599">
        <f t="shared" si="72"/>
        <v>0</v>
      </c>
      <c r="AQ193" s="609">
        <f t="shared" si="70"/>
        <v>0</v>
      </c>
      <c r="AR193" s="605"/>
      <c r="AS193" s="104"/>
      <c r="AT193" s="211" t="str">
        <f>IF('1C TSrécur2'!J$17*FICHE!$C$13&lt;J193,"Forfait limité à "&amp;FICHE!$C$13&amp;"€/jour","")</f>
        <v/>
      </c>
      <c r="AU193" s="618"/>
    </row>
    <row r="194" spans="1:54" ht="13.9" customHeight="1">
      <c r="A194" s="316"/>
      <c r="B194" s="346"/>
      <c r="C194" s="877" t="str">
        <f>IF('1C TSrécur2'!K$17&lt;&gt;0,'1C TSrécur2'!$B$12,"")</f>
        <v/>
      </c>
      <c r="D194" s="878"/>
      <c r="E194" s="879"/>
      <c r="F194" s="95" t="str">
        <f>IF(AND($C194='1C TSrécur2'!$B$12,'1C TSrécur2'!$B$16="récurrentes",'1C TSrécur2'!$K$17&lt;&gt;""),'1C TSrécur2'!$K$21,"")</f>
        <v/>
      </c>
      <c r="G194" s="237"/>
      <c r="H194" s="797">
        <v>0.21</v>
      </c>
      <c r="I194" s="799">
        <v>1</v>
      </c>
      <c r="J194" s="324"/>
      <c r="K194" s="782">
        <f t="shared" si="64"/>
        <v>0</v>
      </c>
      <c r="L194" s="545">
        <f>IF(OR('1C TSrécur2'!$B$12="",'1C TSrécur2'!K$30=0),0,IF(AND('1C TSrécur2'!$B$12&lt;&gt;"",$K$2="Pôle",'1C TSrécur2'!$C$12="OUI"),(('1C TSrécur2'!K$22+'1C TSrécur2'!K$23+'1C TSrécur2'!K$24+'1C TSrécur2'!K$25+'1C TSrécur2'!K$29)/'1C TSrécur2'!K$17),IF(AND('1C TSrécur2'!$B$12&lt;&gt;"",$K$2="Pôle",'1C TSrécur2'!$C$12="NON"),(('1C TSrécur2'!K$22+'1C TSrécur2'!K$23+'1C TSrécur2'!K$24+'1C TSrécur2'!K$25+'1C TSrécur2'!K$29)/'1C TSrécur2'!K$30),IF(AND('1C TSrécur2'!$B$12&lt;&gt;"",$K$2&lt;&gt;"Pôle",'1C TSrécur2'!$C$12="OUI"),(('1C TSrécur2'!K$22+'1C TSrécur2'!K$23+'1C TSrécur2'!K$24+'1C TSrécur2'!K$25+'1C TSrécur2'!K$26+'1C TSrécur2'!K$27+'1C TSrécur2'!K$28+'1C TSrécur2'!K$29)/'1C TSrécur2'!K$17),IF(AND('1C TSrécur2'!$B$12&lt;&gt;"",$K$2&lt;&gt;"Pôle",'1C TSrécur2'!$C$12="NON"),(('1C TSrécur2'!K$22+'1C TSrécur2'!K$23+'1C TSrécur2'!K$24+'1C TSrécur2'!K$25+'1C TSrécur2'!K$26+'1C TSrécur2'!K$27+'1C TSrécur2'!K$28+'1C TSrécur2'!K$29)/'1C TSrécur2'!K$30))))))</f>
        <v>0</v>
      </c>
      <c r="M194" s="545">
        <f>IF(OR('1C TSrécur2'!$B$12="",'1C TSrécur2'!K$30=0),0,IF(AND('1C TSrécur2'!$B$12&lt;&gt;"",$K$2="Pôle",'1C TSrécur2'!$C$12="OUI"),(('1C TSrécur2'!K$26+'1C TSrécur2'!K$27+'1C TSrécur2'!K$28)/'1C TSrécur2'!K$17),IF(AND('1C TSrécur2'!$B$12&lt;&gt;"",$K$2="Pôle",'1C TSrécur2'!$C$12="NON"),(('1C TSrécur2'!K$26+'1C TSrécur2'!K$27+'1C TSrécur2'!K$28)/'1C TSrécur2'!K$30),IF(AND('1C TSrécur2'!$B$12&lt;&gt;"",$K$2&lt;&gt;"Pôle"),0))))</f>
        <v>0</v>
      </c>
      <c r="N194" s="545">
        <f>IF(AND('1C TSrécur2'!$K$17&lt;&gt;0,'1C TSrécur2'!$K$30&lt;&gt;0),L194+M194,0)</f>
        <v>0</v>
      </c>
      <c r="O194" s="562" t="str">
        <f>IF(AND('1C TSrécur2'!K$17&lt;&gt;0,'1C TSrécur2'!$C$12="OUI"),'1C TSrécur2'!K$36/'1C TSrécur2'!K$17,"")</f>
        <v/>
      </c>
      <c r="P194" s="563" t="str">
        <f>IF(AND('1C TSrécur2'!K$17&lt;&gt;0,'1C TSrécur2'!$C$12="OUI"),'1C TSrécur2'!$K$37/'1C TSrécur2'!K$17,"")</f>
        <v/>
      </c>
      <c r="Q194" s="563" t="str">
        <f>IF(AND('1C TSrécur2'!K$17&lt;&gt;0,'1C TSrécur2'!$C$12="OUI"),'1C TSrécur2'!$K$38/'1C TSrécur2'!K$17,"")</f>
        <v/>
      </c>
      <c r="R194" s="563" t="str">
        <f>IF(AND('1C TSrécur2'!K$17&lt;&gt;0,'1C TSrécur2'!$C$12="OUI"),'1C TSrécur2'!$K$39/'1C TSrécur2'!K$17,"")</f>
        <v/>
      </c>
      <c r="S194" s="563" t="str">
        <f>IF(AND('1C TSrécur2'!K$17&lt;&gt;0,'1C TSrécur2'!$C$12="OUI"),'1C TSrécur2'!$K$40/'1C TSrécur2'!K$17,"")</f>
        <v/>
      </c>
      <c r="T194" s="563" t="str">
        <f>IF(AND('1C TSrécur2'!K$17&lt;&gt;0,'1C TSrécur2'!$C$12="OUI"),'1C TSrécur2'!$K$41/'1C TSrécur2'!K$17,"")</f>
        <v/>
      </c>
      <c r="U194" s="563" t="str">
        <f>IF(AND('1C TSrécur2'!K$17&lt;&gt;0,'1C TSrécur2'!$C$12="OUI"),'1C TSrécur2'!$K$42/'1C TSrécur2'!K$17,"")</f>
        <v/>
      </c>
      <c r="V194" s="563" t="str">
        <f>IF(AND('1C TSrécur2'!K$17&lt;&gt;0,'1C TSrécur2'!$C$12="OUI"),'1C TSrécur2'!$K$43/'1C TSrécur2'!K$17,"")</f>
        <v/>
      </c>
      <c r="W194" s="563" t="str">
        <f>IF(AND('1C TSrécur2'!K$17&lt;&gt;0,'1C TSrécur2'!$C$12="OUI"),'1C TSrécur2'!$K$44/'1C TSrécur2'!K$17,"")</f>
        <v/>
      </c>
      <c r="X194" s="563" t="str">
        <f>IF(AND('1C TSrécur2'!K$17&lt;&gt;0,'1C TSrécur2'!$C$12="OUI"),'1C TSrécur2'!$K$45/'1C TSrécur2'!K$17,"")</f>
        <v/>
      </c>
      <c r="Y194" s="563" t="str">
        <f>IF(AND('1C TSrécur2'!K$17&lt;&gt;0,'1C TSrécur2'!$C$12="OUI"),'1C TSrécur2'!$K$46/'1C TSrécur2'!K$17,"")</f>
        <v/>
      </c>
      <c r="Z194" s="563" t="str">
        <f>IF(AND('1C TSrécur2'!K$17&lt;&gt;0,'1C TSrécur2'!$C$12="OUI"),'1C TSrécur2'!$K$47/'1C TSrécur2'!K$17,"")</f>
        <v/>
      </c>
      <c r="AA194" s="563" t="str">
        <f>IF(AND('1C TSrécur2'!K$17&lt;&gt;0,'1C TSrécur2'!$C$12="OUI"),'1C TSrécur2'!$K$48/'1C TSrécur2'!K$17,"")</f>
        <v/>
      </c>
      <c r="AB194" s="563" t="str">
        <f>IF(AND('1C TSrécur2'!K$17&lt;&gt;0,'1C TSrécur2'!$C$12="OUI"),'1C TSrécur2'!$K$49/'1C TSrécur2'!K$17,"")</f>
        <v/>
      </c>
      <c r="AC194" s="563" t="str">
        <f>IF(AND('1C TSrécur2'!K$17&lt;&gt;0,'1C TSrécur2'!$C$12="OUI"),'1C TSrécur2'!$K$50/'1C TSrécur2'!K$17,"")</f>
        <v/>
      </c>
      <c r="AD194" s="563" t="str">
        <f>IF(AND('1C TSrécur2'!K$17&lt;&gt;0,'1C TSrécur2'!$C$12="OUI"),'1C TSrécur2'!$K$51/'1C TSrécur2'!K$17,"")</f>
        <v/>
      </c>
      <c r="AE194" s="563" t="str">
        <f>IF(AND('1C TSrécur2'!K$17&lt;&gt;0,'1C TSrécur2'!$C$12="OUI"),'1C TSrécur2'!$K$52/'1C TSrécur2'!K$17,"")</f>
        <v/>
      </c>
      <c r="AF194" s="563" t="str">
        <f>IF(AND('1C TSrécur2'!K$17&lt;&gt;0,'1C TSrécur2'!$C$12="OUI"),'1C TSrécur2'!$K$53/'1C TSrécur2'!K$17,"")</f>
        <v/>
      </c>
      <c r="AG194" s="563" t="str">
        <f>IF(AND('1C TSrécur2'!K$17&lt;&gt;0,'1C TSrécur2'!$C$12="OUI"),'1C TSrécur2'!$K$54/'1C TSrécur2'!K$17,"")</f>
        <v/>
      </c>
      <c r="AH194" s="563" t="str">
        <f>IF(AND('1C TSrécur2'!K$17&lt;&gt;0,'1C TSrécur2'!$C$12="OUI"),'1C TSrécur2'!$K$55/'1C TSrécur2'!K$17,"")</f>
        <v/>
      </c>
      <c r="AI194" s="563" t="str">
        <f>IF(AND('1C TSrécur2'!K$17&lt;&gt;0,'1C TSrécur2'!$C$12="OUI"),'1C TSrécur2'!$K$56/'1C TSrécur2'!K$17,"")</f>
        <v/>
      </c>
      <c r="AJ194" s="563" t="str">
        <f>IF(AND('1C TSrécur2'!K$17&lt;&gt;0,'1C TSrécur2'!$C$12="OUI"),'1C TSrécur2'!$K$57/'1C TSrécur2'!K$17,"")</f>
        <v/>
      </c>
      <c r="AK194" s="563">
        <f>IF(AND('1C TSrécur2'!K$17&lt;&gt;0,'1C TSrécur2'!$C$12="OUI"),'1C TSrécur2'!K$58/'1C TSrécur2'!K$17,0)</f>
        <v>0</v>
      </c>
      <c r="AL194" s="74">
        <f>IF(AND('1C TSrécur2'!$B$12&lt;&gt;"",'1C TSrécur2'!$C$12="OUI"),N194+AK194,N194)</f>
        <v>0</v>
      </c>
      <c r="AM194" s="352">
        <f t="shared" si="65"/>
        <v>0</v>
      </c>
      <c r="AN194" s="352">
        <f t="shared" si="66"/>
        <v>0</v>
      </c>
      <c r="AO194" s="353">
        <f t="shared" si="71"/>
        <v>0</v>
      </c>
      <c r="AP194" s="599">
        <f t="shared" si="72"/>
        <v>0</v>
      </c>
      <c r="AQ194" s="609">
        <f t="shared" si="70"/>
        <v>0</v>
      </c>
      <c r="AR194" s="605"/>
      <c r="AS194" s="104"/>
      <c r="AT194" s="211" t="str">
        <f>IF('1C TSrécur2'!K$17*FICHE!$C$13&lt;J194,"Forfait limité à "&amp;FICHE!$C$13&amp;"€/jour","")</f>
        <v/>
      </c>
      <c r="AU194" s="618"/>
    </row>
    <row r="195" spans="1:54" ht="13.9" customHeight="1">
      <c r="A195" s="316"/>
      <c r="B195" s="346"/>
      <c r="C195" s="877" t="str">
        <f>IF('1C TSrécur2'!L$17&lt;&gt;0,'1C TSrécur2'!$B$12,"")</f>
        <v/>
      </c>
      <c r="D195" s="878"/>
      <c r="E195" s="879"/>
      <c r="F195" s="95" t="str">
        <f>IF(AND($C195='1C TSrécur2'!$B$12,'1C TSrécur2'!$B$16="récurrentes",'1C TSrécur2'!$L$17&lt;&gt;""),'1C TSrécur2'!$L$21,"")</f>
        <v/>
      </c>
      <c r="G195" s="237"/>
      <c r="H195" s="797">
        <v>0.21</v>
      </c>
      <c r="I195" s="799">
        <v>1</v>
      </c>
      <c r="J195" s="324"/>
      <c r="K195" s="782">
        <f t="shared" si="64"/>
        <v>0</v>
      </c>
      <c r="L195" s="545">
        <f>IF(OR('1C TSrécur2'!$B$12="",'1C TSrécur2'!L$30=0),0,IF(AND('1C TSrécur2'!$B$12&lt;&gt;"",$K$2="Pôle",'1C TSrécur2'!$C$12="OUI"),(('1C TSrécur2'!L$22+'1C TSrécur2'!L$23+'1C TSrécur2'!L$24+'1C TSrécur2'!L$25+'1C TSrécur2'!L$29)/'1C TSrécur2'!L$17),IF(AND('1C TSrécur2'!$B$12&lt;&gt;"",$K$2="Pôle",'1C TSrécur2'!$C$12="NON"),(('1C TSrécur2'!L$22+'1C TSrécur2'!L$23+'1C TSrécur2'!L$24+'1C TSrécur2'!L$25+'1C TSrécur2'!L$29)/'1C TSrécur2'!L$30),IF(AND('1C TSrécur2'!$B$12&lt;&gt;"",$K$2&lt;&gt;"Pôle",'1C TSrécur2'!$C$12="OUI"),(('1C TSrécur2'!L$22+'1C TSrécur2'!L$23+'1C TSrécur2'!L$24+'1C TSrécur2'!L$25+'1C TSrécur2'!L$26+'1C TSrécur2'!L$27+'1C TSrécur2'!L$28+'1C TSrécur2'!L$29)/'1C TSrécur2'!L$17),IF(AND('1C TSrécur2'!$B$12&lt;&gt;"",$K$2&lt;&gt;"Pôle",'1C TSrécur2'!$C$12="NON"),(('1C TSrécur2'!L$22+'1C TSrécur2'!L$23+'1C TSrécur2'!L$24+'1C TSrécur2'!L$25+'1C TSrécur2'!L$26+'1C TSrécur2'!L$27+'1C TSrécur2'!L$28+'1C TSrécur2'!L$29)/'1C TSrécur2'!L$30))))))</f>
        <v>0</v>
      </c>
      <c r="M195" s="545">
        <f>IF(OR('1C TSrécur2'!$B$12="",'1C TSrécur2'!L$30=0),0,IF(AND('1C TSrécur2'!$B$12&lt;&gt;"",$K$2="Pôle",'1C TSrécur2'!$C$12="OUI"),(('1C TSrécur2'!L$26+'1C TSrécur2'!L$27+'1C TSrécur2'!L$28)/'1C TSrécur2'!L$17),IF(AND('1C TSrécur2'!$B$12&lt;&gt;"",$K$2="Pôle",'1C TSrécur2'!$C$12="NON"),(('1C TSrécur2'!L$26+'1C TSrécur2'!L$27+'1C TSrécur2'!L$28)/'1C TSrécur2'!L$30),IF(AND('1C TSrécur2'!$B$12&lt;&gt;"",$K$2&lt;&gt;"Pôle"),0))))</f>
        <v>0</v>
      </c>
      <c r="N195" s="545">
        <f>IF(AND('1C TSrécur2'!$L$17&lt;&gt;0,'1C TSrécur2'!$L$30&lt;&gt;0),L195+M195,0)</f>
        <v>0</v>
      </c>
      <c r="O195" s="562" t="str">
        <f>IF(AND('1C TSrécur2'!L$17&lt;&gt;0,'1C TSrécur2'!$C$12="OUI"),'1C TSrécur2'!L$36/'1C TSrécur2'!L$17,"")</f>
        <v/>
      </c>
      <c r="P195" s="563" t="str">
        <f>IF(AND('1C TSrécur2'!L$17&lt;&gt;0,'1C TSrécur2'!$C$12="OUI"),'1C TSrécur2'!$L$37/'1C TSrécur2'!L$17,"")</f>
        <v/>
      </c>
      <c r="Q195" s="563" t="str">
        <f>IF(AND('1C TSrécur2'!L$17&lt;&gt;0,'1C TSrécur2'!$C$12="OUI"),'1C TSrécur2'!$L$38/'1C TSrécur2'!L$17,"")</f>
        <v/>
      </c>
      <c r="R195" s="563" t="str">
        <f>IF(AND('1C TSrécur2'!L$17&lt;&gt;0,'1C TSrécur2'!$C$12="OUI"),'1C TSrécur2'!$L$39/'1C TSrécur2'!L$17,"")</f>
        <v/>
      </c>
      <c r="S195" s="563" t="str">
        <f>IF(AND('1C TSrécur2'!L$17&lt;&gt;0,'1C TSrécur2'!$C$12="OUI"),'1C TSrécur2'!$L$40/'1C TSrécur2'!L$17,"")</f>
        <v/>
      </c>
      <c r="T195" s="563" t="str">
        <f>IF(AND('1C TSrécur2'!L$17&lt;&gt;0,'1C TSrécur2'!$C$12="OUI"),'1C TSrécur2'!$L$41/'1C TSrécur2'!L$17,"")</f>
        <v/>
      </c>
      <c r="U195" s="563" t="str">
        <f>IF(AND('1C TSrécur2'!L$17&lt;&gt;0,'1C TSrécur2'!$C$12="OUI"),'1C TSrécur2'!$L$42/'1C TSrécur2'!L$17,"")</f>
        <v/>
      </c>
      <c r="V195" s="563" t="str">
        <f>IF(AND('1C TSrécur2'!L$17&lt;&gt;0,'1C TSrécur2'!$C$12="OUI"),'1C TSrécur2'!$L$43/'1C TSrécur2'!L$17,"")</f>
        <v/>
      </c>
      <c r="W195" s="563" t="str">
        <f>IF(AND('1C TSrécur2'!L$17&lt;&gt;0,'1C TSrécur2'!$C$12="OUI"),'1C TSrécur2'!$L$44/'1C TSrécur2'!L$17,"")</f>
        <v/>
      </c>
      <c r="X195" s="563" t="str">
        <f>IF(AND('1C TSrécur2'!L$17&lt;&gt;0,'1C TSrécur2'!$C$12="OUI"),'1C TSrécur2'!$L$45/'1C TSrécur2'!L$17,"")</f>
        <v/>
      </c>
      <c r="Y195" s="563" t="str">
        <f>IF(AND('1C TSrécur2'!L$17&lt;&gt;0,'1C TSrécur2'!$C$12="OUI"),'1C TSrécur2'!$L$46/'1C TSrécur2'!L$17,"")</f>
        <v/>
      </c>
      <c r="Z195" s="563" t="str">
        <f>IF(AND('1C TSrécur2'!L$17&lt;&gt;0,'1C TSrécur2'!$C$12="OUI"),'1C TSrécur2'!$L$47/'1C TSrécur2'!L$17,"")</f>
        <v/>
      </c>
      <c r="AA195" s="563" t="str">
        <f>IF(AND('1C TSrécur2'!L$17&lt;&gt;0,'1C TSrécur2'!$C$12="OUI"),'1C TSrécur2'!$L$48/'1C TSrécur2'!L$17,"")</f>
        <v/>
      </c>
      <c r="AB195" s="563" t="str">
        <f>IF(AND('1C TSrécur2'!L$17&lt;&gt;0,'1C TSrécur2'!$C$12="OUI"),'1C TSrécur2'!$L$49/'1C TSrécur2'!L$17,"")</f>
        <v/>
      </c>
      <c r="AC195" s="563" t="str">
        <f>IF(AND('1C TSrécur2'!L$17&lt;&gt;0,'1C TSrécur2'!$C$12="OUI"),'1C TSrécur2'!$L$50/'1C TSrécur2'!L$17,"")</f>
        <v/>
      </c>
      <c r="AD195" s="563" t="str">
        <f>IF(AND('1C TSrécur2'!L$17&lt;&gt;0,'1C TSrécur2'!$C$12="OUI"),'1C TSrécur2'!$L$51/'1C TSrécur2'!L$17,"")</f>
        <v/>
      </c>
      <c r="AE195" s="563" t="str">
        <f>IF(AND('1C TSrécur2'!L$17&lt;&gt;0,'1C TSrécur2'!$C$12="OUI"),'1C TSrécur2'!$L$52/'1C TSrécur2'!L$17,"")</f>
        <v/>
      </c>
      <c r="AF195" s="563" t="str">
        <f>IF(AND('1C TSrécur2'!L$17&lt;&gt;0,'1C TSrécur2'!$C$12="OUI"),'1C TSrécur2'!$L$53/'1C TSrécur2'!L$17,"")</f>
        <v/>
      </c>
      <c r="AG195" s="563" t="str">
        <f>IF(AND('1C TSrécur2'!L$17&lt;&gt;0,'1C TSrécur2'!$C$12="OUI"),'1C TSrécur2'!$L$54/'1C TSrécur2'!L$17,"")</f>
        <v/>
      </c>
      <c r="AH195" s="563" t="str">
        <f>IF(AND('1C TSrécur2'!L$17&lt;&gt;0,'1C TSrécur2'!$C$12="OUI"),'1C TSrécur2'!$L$55/'1C TSrécur2'!L$17,"")</f>
        <v/>
      </c>
      <c r="AI195" s="563" t="str">
        <f>IF(AND('1C TSrécur2'!L$17&lt;&gt;0,'1C TSrécur2'!$C$12="OUI"),'1C TSrécur2'!$L$56/'1C TSrécur2'!L$17,"")</f>
        <v/>
      </c>
      <c r="AJ195" s="563" t="str">
        <f>IF(AND('1C TSrécur2'!L$17&lt;&gt;0,'1C TSrécur2'!$C$12="OUI"),'1C TSrécur2'!$L$57/'1C TSrécur2'!L$17,"")</f>
        <v/>
      </c>
      <c r="AK195" s="563">
        <f>IF(AND('1C TSrécur2'!L$17&lt;&gt;0,'1C TSrécur2'!$C$12="OUI"),'1C TSrécur2'!L$58/'1C TSrécur2'!L$17,0)</f>
        <v>0</v>
      </c>
      <c r="AL195" s="74">
        <f>IF(AND('1C TSrécur2'!$B$12&lt;&gt;"",'1C TSrécur2'!$C$12="OUI"),N195+AK195,N195)</f>
        <v>0</v>
      </c>
      <c r="AM195" s="352">
        <f t="shared" si="65"/>
        <v>0</v>
      </c>
      <c r="AN195" s="352">
        <f t="shared" si="66"/>
        <v>0</v>
      </c>
      <c r="AO195" s="353">
        <f t="shared" si="71"/>
        <v>0</v>
      </c>
      <c r="AP195" s="599">
        <f t="shared" si="72"/>
        <v>0</v>
      </c>
      <c r="AQ195" s="609">
        <f t="shared" si="70"/>
        <v>0</v>
      </c>
      <c r="AR195" s="605"/>
      <c r="AS195" s="104"/>
      <c r="AT195" s="211" t="str">
        <f>IF('1C TSrécur2'!L$17*FICHE!$C$13&lt;J195,"Forfait limité à "&amp;FICHE!$C$13&amp;"€/jour","")</f>
        <v/>
      </c>
      <c r="AU195" s="618"/>
    </row>
    <row r="196" spans="1:54" ht="13.9" customHeight="1">
      <c r="A196" s="316"/>
      <c r="B196" s="346"/>
      <c r="C196" s="877" t="str">
        <f>IF('1C TSrécur2'!M$17&lt;&gt;0,'1C TSrécur2'!$B$12,"")</f>
        <v/>
      </c>
      <c r="D196" s="878"/>
      <c r="E196" s="879"/>
      <c r="F196" s="95" t="str">
        <f>IF(AND($C196='1C TSrécur2'!$B$12,'1C TSrécur2'!$B$16="récurrentes",'1C TSrécur2'!$M$17&lt;&gt;""),'1C TSrécur2'!$M$21,"")</f>
        <v/>
      </c>
      <c r="G196" s="237"/>
      <c r="H196" s="797">
        <v>0.21</v>
      </c>
      <c r="I196" s="799">
        <v>1</v>
      </c>
      <c r="J196" s="324"/>
      <c r="K196" s="782">
        <f t="shared" si="64"/>
        <v>0</v>
      </c>
      <c r="L196" s="545">
        <f>IF(OR('1C TSrécur2'!$B$12="",'1C TSrécur2'!M$30=0),0,IF(AND('1C TSrécur2'!$B$12&lt;&gt;"",$K$2="Pôle",'1C TSrécur2'!$C$12="OUI"),(('1C TSrécur2'!M$22+'1C TSrécur2'!M$23+'1C TSrécur2'!M$24+'1C TSrécur2'!M$25+'1C TSrécur2'!M$29)/'1C TSrécur2'!M$17),IF(AND('1C TSrécur2'!$B$12&lt;&gt;"",$K$2="Pôle",'1C TSrécur2'!$C$12="NON"),(('1C TSrécur2'!M$22+'1C TSrécur2'!M$23+'1C TSrécur2'!M$24+'1C TSrécur2'!M$25+'1C TSrécur2'!M$29)/'1C TSrécur2'!M$30),IF(AND('1C TSrécur2'!$B$12&lt;&gt;"",$K$2&lt;&gt;"Pôle",'1C TSrécur2'!$C$12="OUI"),(('1C TSrécur2'!M$22+'1C TSrécur2'!M$23+'1C TSrécur2'!M$24+'1C TSrécur2'!M$25+'1C TSrécur2'!M$26+'1C TSrécur2'!M$27+'1C TSrécur2'!M$28+'1C TSrécur2'!M$29)/'1C TSrécur2'!M$17),IF(AND('1C TSrécur2'!$B$12&lt;&gt;"",$K$2&lt;&gt;"Pôle",'1C TSrécur2'!$C$12="NON"),(('1C TSrécur2'!M$22+'1C TSrécur2'!M$23+'1C TSrécur2'!M$24+'1C TSrécur2'!M$25+'1C TSrécur2'!M$26+'1C TSrécur2'!M$27+'1C TSrécur2'!M$28+'1C TSrécur2'!M$29)/'1C TSrécur2'!M$30))))))</f>
        <v>0</v>
      </c>
      <c r="M196" s="545">
        <f>IF(OR('1C TSrécur2'!$B$12="",'1C TSrécur2'!M$30=0),0,IF(AND('1C TSrécur2'!$B$12&lt;&gt;"",$K$2="Pôle",'1C TSrécur2'!$C$12="OUI"),(('1C TSrécur2'!M$26+'1C TSrécur2'!M$27+'1C TSrécur2'!M$28)/'1C TSrécur2'!M$17),IF(AND('1C TSrécur2'!$B$12&lt;&gt;"",$K$2="Pôle",'1C TSrécur2'!$C$12="NON"),(('1C TSrécur2'!M$26+'1C TSrécur2'!M$27+'1C TSrécur2'!M$28)/'1C TSrécur2'!M$30),IF(AND('1C TSrécur2'!$B$12&lt;&gt;"",$K$2&lt;&gt;"Pôle"),0))))</f>
        <v>0</v>
      </c>
      <c r="N196" s="545">
        <f>IF(AND('1C TSrécur2'!$M$17&lt;&gt;0,'1C TSrécur2'!$M$30&lt;&gt;0),L196+M196,0)</f>
        <v>0</v>
      </c>
      <c r="O196" s="562" t="str">
        <f>IF(AND('1C TSrécur2'!M$17&lt;&gt;0,'1C TSrécur2'!$C$12="OUI"),'1C TSrécur2'!M$36/'1C TSrécur2'!M$17,"")</f>
        <v/>
      </c>
      <c r="P196" s="563" t="str">
        <f>IF(AND('1C TSrécur2'!M$17&lt;&gt;0,'1C TSrécur2'!$C$12="OUI"),'1C TSrécur2'!$M$37/'1C TSrécur2'!M$17,"")</f>
        <v/>
      </c>
      <c r="Q196" s="563" t="str">
        <f>IF(AND('1C TSrécur2'!M$17&lt;&gt;0,'1C TSrécur2'!$C$12="OUI"),'1C TSrécur2'!$M$38/'1C TSrécur2'!M$17,"")</f>
        <v/>
      </c>
      <c r="R196" s="563" t="str">
        <f>IF(AND('1C TSrécur2'!M$17&lt;&gt;0,'1C TSrécur2'!$C$12="OUI"),'1C TSrécur2'!$M$39/'1C TSrécur2'!M$17,"")</f>
        <v/>
      </c>
      <c r="S196" s="563" t="str">
        <f>IF(AND('1C TSrécur2'!M$17&lt;&gt;0,'1C TSrécur2'!$C$12="OUI"),'1C TSrécur2'!$M$40/'1C TSrécur2'!M$17,"")</f>
        <v/>
      </c>
      <c r="T196" s="563" t="str">
        <f>IF(AND('1C TSrécur2'!M$17&lt;&gt;0,'1C TSrécur2'!$C$12="OUI"),'1C TSrécur2'!$M$41/'1C TSrécur2'!M$17,"")</f>
        <v/>
      </c>
      <c r="U196" s="563" t="str">
        <f>IF(AND('1C TSrécur2'!M$17&lt;&gt;0,'1C TSrécur2'!$C$12="OUI"),'1C TSrécur2'!$M$42/'1C TSrécur2'!M$17,"")</f>
        <v/>
      </c>
      <c r="V196" s="563" t="str">
        <f>IF(AND('1C TSrécur2'!M$17&lt;&gt;0,'1C TSrécur2'!$C$12="OUI"),'1C TSrécur2'!$M$43/'1C TSrécur2'!M$17,"")</f>
        <v/>
      </c>
      <c r="W196" s="563" t="str">
        <f>IF(AND('1C TSrécur2'!M$17&lt;&gt;0,'1C TSrécur2'!$C$12="OUI"),'1C TSrécur2'!$M$44/'1C TSrécur2'!M$17,"")</f>
        <v/>
      </c>
      <c r="X196" s="563" t="str">
        <f>IF(AND('1C TSrécur2'!M$17&lt;&gt;0,'1C TSrécur2'!$C$12="OUI"),'1C TSrécur2'!$M$45/'1C TSrécur2'!M$17,"")</f>
        <v/>
      </c>
      <c r="Y196" s="563" t="str">
        <f>IF(AND('1C TSrécur2'!M$17&lt;&gt;0,'1C TSrécur2'!$C$12="OUI"),'1C TSrécur2'!$M$46/'1C TSrécur2'!M$17,"")</f>
        <v/>
      </c>
      <c r="Z196" s="563" t="str">
        <f>IF(AND('1C TSrécur2'!M$17&lt;&gt;0,'1C TSrécur2'!$C$12="OUI"),'1C TSrécur2'!$M$47/'1C TSrécur2'!M$17,"")</f>
        <v/>
      </c>
      <c r="AA196" s="563" t="str">
        <f>IF(AND('1C TSrécur2'!M$17&lt;&gt;0,'1C TSrécur2'!$C$12="OUI"),'1C TSrécur2'!$M$48/'1C TSrécur2'!M$17,"")</f>
        <v/>
      </c>
      <c r="AB196" s="563" t="str">
        <f>IF(AND('1C TSrécur2'!M$17&lt;&gt;0,'1C TSrécur2'!$C$12="OUI"),'1C TSrécur2'!$M$49/'1C TSrécur2'!M$17,"")</f>
        <v/>
      </c>
      <c r="AC196" s="563" t="str">
        <f>IF(AND('1C TSrécur2'!M$17&lt;&gt;0,'1C TSrécur2'!$C$12="OUI"),'1C TSrécur2'!$M$50/'1C TSrécur2'!M$17,"")</f>
        <v/>
      </c>
      <c r="AD196" s="563" t="str">
        <f>IF(AND('1C TSrécur2'!M$17&lt;&gt;0,'1C TSrécur2'!$C$12="OUI"),'1C TSrécur2'!$M$51/'1C TSrécur2'!M$17,"")</f>
        <v/>
      </c>
      <c r="AE196" s="563" t="str">
        <f>IF(AND('1C TSrécur2'!M$17&lt;&gt;0,'1C TSrécur2'!$C$12="OUI"),'1C TSrécur2'!$M$52/'1C TSrécur2'!M$17,"")</f>
        <v/>
      </c>
      <c r="AF196" s="563" t="str">
        <f>IF(AND('1C TSrécur2'!M$17&lt;&gt;0,'1C TSrécur2'!$C$12="OUI"),'1C TSrécur2'!$M$53/'1C TSrécur2'!M$17,"")</f>
        <v/>
      </c>
      <c r="AG196" s="563" t="str">
        <f>IF(AND('1C TSrécur2'!M$17&lt;&gt;0,'1C TSrécur2'!$C$12="OUI"),'1C TSrécur2'!$M$54/'1C TSrécur2'!M$17,"")</f>
        <v/>
      </c>
      <c r="AH196" s="563" t="str">
        <f>IF(AND('1C TSrécur2'!M$17&lt;&gt;0,'1C TSrécur2'!$C$12="OUI"),'1C TSrécur2'!$M$55/'1C TSrécur2'!M$17,"")</f>
        <v/>
      </c>
      <c r="AI196" s="563" t="str">
        <f>IF(AND('1C TSrécur2'!M$17&lt;&gt;0,'1C TSrécur2'!$C$12="OUI"),'1C TSrécur2'!$M$56/'1C TSrécur2'!M$17,"")</f>
        <v/>
      </c>
      <c r="AJ196" s="563" t="str">
        <f>IF(AND('1C TSrécur2'!M$17&lt;&gt;0,'1C TSrécur2'!$C$12="OUI"),'1C TSrécur2'!$M$57/'1C TSrécur2'!M$17,"")</f>
        <v/>
      </c>
      <c r="AK196" s="563">
        <f>IF(AND('1C TSrécur2'!M$17&lt;&gt;0,'1C TSrécur2'!$C$12="OUI"),'1C TSrécur2'!M$58/'1C TSrécur2'!M$17,0)</f>
        <v>0</v>
      </c>
      <c r="AL196" s="74">
        <f>IF(AND('1C TSrécur2'!$B$12&lt;&gt;"",'1C TSrécur2'!$C$12="OUI"),N196+AK196,N196)</f>
        <v>0</v>
      </c>
      <c r="AM196" s="352">
        <f t="shared" si="65"/>
        <v>0</v>
      </c>
      <c r="AN196" s="352">
        <f t="shared" si="66"/>
        <v>0</v>
      </c>
      <c r="AO196" s="353">
        <f t="shared" si="71"/>
        <v>0</v>
      </c>
      <c r="AP196" s="599">
        <f t="shared" si="72"/>
        <v>0</v>
      </c>
      <c r="AQ196" s="609">
        <f t="shared" si="70"/>
        <v>0</v>
      </c>
      <c r="AR196" s="605"/>
      <c r="AS196" s="104"/>
      <c r="AT196" s="211" t="str">
        <f>IF('1C TSrécur2'!M$17*FICHE!$C$13&lt;J196,"Forfait limité à "&amp;FICHE!$C$13&amp;"€/jour","")</f>
        <v/>
      </c>
      <c r="AU196" s="618"/>
    </row>
    <row r="197" spans="1:54" s="358" customFormat="1" ht="13.9" customHeight="1">
      <c r="A197" s="314"/>
      <c r="B197" s="347"/>
      <c r="C197" s="880" t="str">
        <f>IF('1C TSrécur2'!N$17&lt;&gt;0,'1C TSrécur2'!$B$12,"")</f>
        <v/>
      </c>
      <c r="D197" s="881"/>
      <c r="E197" s="882"/>
      <c r="F197" s="213" t="str">
        <f>IF(AND($C197='1C TSrécur2'!$B$12,'1C TSrécur2'!$B$16="récurrentes",'1C TSrécur2'!$N$17&lt;&gt;""),'1C TSrécur2'!$N$21,"")</f>
        <v/>
      </c>
      <c r="G197" s="238"/>
      <c r="H197" s="819">
        <v>0.21</v>
      </c>
      <c r="I197" s="820">
        <v>1</v>
      </c>
      <c r="J197" s="322"/>
      <c r="K197" s="821">
        <f t="shared" si="64"/>
        <v>0</v>
      </c>
      <c r="L197" s="559">
        <f>IF(OR('1C TSrécur2'!$B$12="",'1C TSrécur2'!N$30=0),0,IF(AND('1C TSrécur2'!$B$12&lt;&gt;"",$K$2="Pôle",'1C TSrécur2'!$C$12="OUI"),(('1C TSrécur2'!N$22+'1C TSrécur2'!N$23+'1C TSrécur2'!N$24+'1C TSrécur2'!N$25+'1C TSrécur2'!N$29)/'1C TSrécur2'!N$17),IF(AND('1C TSrécur2'!$B$12&lt;&gt;"",$K$2="Pôle",'1C TSrécur2'!$C$12="NON"),(('1C TSrécur2'!N$22+'1C TSrécur2'!N$23+'1C TSrécur2'!N$24+'1C TSrécur2'!N$25+'1C TSrécur2'!N$29)/'1C TSrécur2'!N$30),IF(AND('1C TSrécur2'!$B$12&lt;&gt;"",$K$2&lt;&gt;"Pôle",'1C TSrécur2'!$C$12="OUI"),(('1C TSrécur2'!N$22+'1C TSrécur2'!N$23+'1C TSrécur2'!N$24+'1C TSrécur2'!N$25+'1C TSrécur2'!N$26+'1C TSrécur2'!N$27+'1C TSrécur2'!N$28+'1C TSrécur2'!N$29)/'1C TSrécur2'!N$17),IF(AND('1C TSrécur2'!$B$12&lt;&gt;"",$K$2&lt;&gt;"Pôle",'1C TSrécur2'!$C$12="NON"),(('1C TSrécur2'!N$22+'1C TSrécur2'!N$23+'1C TSrécur2'!N$24+'1C TSrécur2'!N$25+'1C TSrécur2'!N$26+'1C TSrécur2'!N$27+'1C TSrécur2'!N$28+'1C TSrécur2'!N$29)/'1C TSrécur2'!N$30))))))</f>
        <v>0</v>
      </c>
      <c r="M197" s="559">
        <f>IF(OR('1C TSrécur2'!$B$12="",'1C TSrécur2'!N$30=0),0,IF(AND('1C TSrécur2'!$B$12&lt;&gt;"",$K$2="Pôle",'1C TSrécur2'!$C$12="OUI"),(('1C TSrécur2'!N$26+'1C TSrécur2'!N$27+'1C TSrécur2'!N$28)/'1C TSrécur2'!N$17),IF(AND('1C TSrécur2'!$B$12&lt;&gt;"",$K$2="Pôle",'1C TSrécur2'!$C$12="NON"),(('1C TSrécur2'!N$26+'1C TSrécur2'!N$27+'1C TSrécur2'!N$28)/'1C TSrécur2'!N$30),IF(AND('1C TSrécur2'!$B$12&lt;&gt;"",$K$2&lt;&gt;"Pôle"),0))))</f>
        <v>0</v>
      </c>
      <c r="N197" s="559">
        <f>IF(AND('1C TSrécur2'!$N$17&lt;&gt;0,'1C TSrécur2'!$N$30&lt;&gt;0),L197+M197,0)</f>
        <v>0</v>
      </c>
      <c r="O197" s="564" t="str">
        <f>IF(AND('1C TSrécur2'!N$17&lt;&gt;0,'1C TSrécur2'!$C$12="OUI"),'1C TSrécur2'!N$36/'1C TSrécur2'!N$17,"")</f>
        <v/>
      </c>
      <c r="P197" s="565" t="str">
        <f>IF(AND('1C TSrécur2'!N$17&lt;&gt;0,'1C TSrécur2'!$C$12="OUI"),'1C TSrécur2'!$N$37/'1C TSrécur2'!N$17,"")</f>
        <v/>
      </c>
      <c r="Q197" s="565" t="str">
        <f>IF(AND('1C TSrécur2'!N$17&lt;&gt;0,'1C TSrécur2'!$C$12="OUI"),'1C TSrécur2'!$N$38/'1C TSrécur2'!N$17,"")</f>
        <v/>
      </c>
      <c r="R197" s="565" t="str">
        <f>IF(AND('1C TSrécur2'!N$17&lt;&gt;0,'1C TSrécur2'!$C$12="OUI"),'1C TSrécur2'!$N$39/'1C TSrécur2'!N$17,"")</f>
        <v/>
      </c>
      <c r="S197" s="565" t="str">
        <f>IF(AND('1C TSrécur2'!N$17&lt;&gt;0,'1C TSrécur2'!$C$12="OUI"),'1C TSrécur2'!$N$40/'1C TSrécur2'!N$17,"")</f>
        <v/>
      </c>
      <c r="T197" s="565" t="str">
        <f>IF(AND('1C TSrécur2'!N$17&lt;&gt;0,'1C TSrécur2'!$C$12="OUI"),'1C TSrécur2'!$N$41/'1C TSrécur2'!N$17,"")</f>
        <v/>
      </c>
      <c r="U197" s="565" t="str">
        <f>IF(AND('1C TSrécur2'!N$17&lt;&gt;0,'1C TSrécur2'!$C$12="OUI"),'1C TSrécur2'!$N$42/'1C TSrécur2'!N$17,"")</f>
        <v/>
      </c>
      <c r="V197" s="565" t="str">
        <f>IF(AND('1C TSrécur2'!N$17&lt;&gt;0,'1C TSrécur2'!$C$12="OUI"),'1C TSrécur2'!$N$43/'1C TSrécur2'!N$17,"")</f>
        <v/>
      </c>
      <c r="W197" s="565" t="str">
        <f>IF(AND('1C TSrécur2'!N$17&lt;&gt;0,'1C TSrécur2'!$C$12="OUI"),'1C TSrécur2'!$N$44/'1C TSrécur2'!N$17,"")</f>
        <v/>
      </c>
      <c r="X197" s="565" t="str">
        <f>IF(AND('1C TSrécur2'!N$17&lt;&gt;0,'1C TSrécur2'!$C$12="OUI"),'1C TSrécur2'!$N$45/'1C TSrécur2'!N$17,"")</f>
        <v/>
      </c>
      <c r="Y197" s="565" t="str">
        <f>IF(AND('1C TSrécur2'!N$17&lt;&gt;0,'1C TSrécur2'!$C$12="OUI"),'1C TSrécur2'!$N$46/'1C TSrécur2'!N$17,"")</f>
        <v/>
      </c>
      <c r="Z197" s="565" t="str">
        <f>IF(AND('1C TSrécur2'!N$17&lt;&gt;0,'1C TSrécur2'!$C$12="OUI"),'1C TSrécur2'!$N$47/'1C TSrécur2'!N$17,"")</f>
        <v/>
      </c>
      <c r="AA197" s="565" t="str">
        <f>IF(AND('1C TSrécur2'!N$17&lt;&gt;0,'1C TSrécur2'!$C$12="OUI"),'1C TSrécur2'!$N$48/'1C TSrécur2'!N$17,"")</f>
        <v/>
      </c>
      <c r="AB197" s="565" t="str">
        <f>IF(AND('1C TSrécur2'!N$17&lt;&gt;0,'1C TSrécur2'!$C$12="OUI"),'1C TSrécur2'!$N$49/'1C TSrécur2'!N$17,"")</f>
        <v/>
      </c>
      <c r="AC197" s="565" t="str">
        <f>IF(AND('1C TSrécur2'!N$17&lt;&gt;0,'1C TSrécur2'!$C$12="OUI"),'1C TSrécur2'!$N$50/'1C TSrécur2'!N$17,"")</f>
        <v/>
      </c>
      <c r="AD197" s="565" t="str">
        <f>IF(AND('1C TSrécur2'!N$17&lt;&gt;0,'1C TSrécur2'!$C$12="OUI"),'1C TSrécur2'!$N$51/'1C TSrécur2'!N$17,"")</f>
        <v/>
      </c>
      <c r="AE197" s="565" t="str">
        <f>IF(AND('1C TSrécur2'!N$17&lt;&gt;0,'1C TSrécur2'!$C$12="OUI"),'1C TSrécur2'!$N$52/'1C TSrécur2'!N$17,"")</f>
        <v/>
      </c>
      <c r="AF197" s="565" t="str">
        <f>IF(AND('1C TSrécur2'!N$17&lt;&gt;0,'1C TSrécur2'!$C$12="OUI"),'1C TSrécur2'!$N$53/'1C TSrécur2'!N$17,"")</f>
        <v/>
      </c>
      <c r="AG197" s="565" t="str">
        <f>IF(AND('1C TSrécur2'!N$17&lt;&gt;0,'1C TSrécur2'!$C$12="OUI"),'1C TSrécur2'!$N$54/'1C TSrécur2'!N$17,"")</f>
        <v/>
      </c>
      <c r="AH197" s="565" t="str">
        <f>IF(AND('1C TSrécur2'!N$17&lt;&gt;0,'1C TSrécur2'!$C$12="OUI"),'1C TSrécur2'!$N$55/'1C TSrécur2'!N$17,"")</f>
        <v/>
      </c>
      <c r="AI197" s="565" t="str">
        <f>IF(AND('1C TSrécur2'!N$17&lt;&gt;0,'1C TSrécur2'!$C$12="OUI"),'1C TSrécur2'!$N$56/'1C TSrécur2'!N$17,"")</f>
        <v/>
      </c>
      <c r="AJ197" s="565" t="str">
        <f>IF(AND('1C TSrécur2'!N$17&lt;&gt;0,'1C TSrécur2'!$C$12="OUI"),'1C TSrécur2'!$N$57/'1C TSrécur2'!N$17,"")</f>
        <v/>
      </c>
      <c r="AK197" s="565">
        <f>IF(AND('1C TSrécur2'!N$17&lt;&gt;0,'1C TSrécur2'!$C$12="OUI"),'1C TSrécur2'!N$58/'1C TSrécur2'!N$17,0)</f>
        <v>0</v>
      </c>
      <c r="AL197" s="214">
        <f>IF(AND('1C TSrécur2'!$B$12&lt;&gt;"",'1C TSrécur2'!$C$12="OUI"),N197+AK197,N197)</f>
        <v>0</v>
      </c>
      <c r="AM197" s="354">
        <f t="shared" si="65"/>
        <v>0</v>
      </c>
      <c r="AN197" s="354">
        <f t="shared" si="66"/>
        <v>0</v>
      </c>
      <c r="AO197" s="355">
        <f t="shared" si="71"/>
        <v>0</v>
      </c>
      <c r="AP197" s="600">
        <f t="shared" si="72"/>
        <v>0</v>
      </c>
      <c r="AQ197" s="655">
        <f t="shared" si="70"/>
        <v>0</v>
      </c>
      <c r="AR197" s="570"/>
      <c r="AS197" s="215"/>
      <c r="AT197" s="216" t="str">
        <f>IF('1C TSrécur2'!N$17*FICHE!$C$13&lt;J197,"Forfait limité à "&amp;FICHE!$C$13&amp;"€/jour","")</f>
        <v/>
      </c>
      <c r="AU197" s="656"/>
      <c r="AX197" s="823"/>
      <c r="AY197" s="823"/>
      <c r="AZ197" s="823"/>
      <c r="BA197" s="823"/>
      <c r="BB197" s="823"/>
    </row>
    <row r="198" spans="1:54" ht="13.9" customHeight="1">
      <c r="A198" s="316"/>
      <c r="B198" s="346"/>
      <c r="C198" s="883" t="str">
        <f>IF('1C TSrécur3'!C$17&lt;&gt;0,'1C TSrécur3'!$B$12,"")</f>
        <v/>
      </c>
      <c r="D198" s="884"/>
      <c r="E198" s="885"/>
      <c r="F198" s="208" t="str">
        <f>IF(AND($C198='1C TSrécur3'!$B$12,'1C TSrécur3'!$B$16="récurrentes",'1C TSrécur3'!$C$17&lt;&gt;""),'1C TSrécur3'!$C$21,"")</f>
        <v/>
      </c>
      <c r="G198" s="239"/>
      <c r="H198" s="816">
        <v>0.21</v>
      </c>
      <c r="I198" s="817">
        <v>1</v>
      </c>
      <c r="J198" s="324"/>
      <c r="K198" s="818">
        <f t="shared" si="64"/>
        <v>0</v>
      </c>
      <c r="L198" s="561">
        <f>IF(OR('1C TSrécur3'!$B$12="",'1C TSrécur3'!C$30=0),0,IF(AND('1C TSrécur3'!$B$12&lt;&gt;"",$K$2="Pôle",'1C TSrécur3'!$C$12="OUI"),(('1C TSrécur3'!C$22+'1C TSrécur3'!C$23+'1C TSrécur3'!C$24+'1C TSrécur3'!C$25+'1C TSrécur3'!C$29)/'1C TSrécur3'!C$17),IF(AND('1C TSrécur3'!$B$12&lt;&gt;"",$K$2="Pôle",'1C TSrécur3'!$C$12="NON"),(('1C TSrécur3'!C$22+'1C TSrécur3'!C$23+'1C TSrécur3'!C$24+'1C TSrécur3'!C$25+'1C TSrécur3'!C$29)/'1C TSrécur3'!C$30),IF(AND('1C TSrécur3'!$B$12&lt;&gt;"",$K$2&lt;&gt;"Pôle",'1C TSrécur3'!$C$12="OUI"),(('1C TSrécur3'!C$22+'1C TSrécur3'!C$23+'1C TSrécur3'!C$24+'1C TSrécur3'!C$25+'1C TSrécur3'!C$26+'1C TSrécur3'!C$27+'1C TSrécur3'!C$28+'1C TSrécur3'!C$29)/'1C TSrécur3'!C$17),IF(AND('1C TSrécur3'!$B$12&lt;&gt;"",$K$2&lt;&gt;"Pôle",'1C TSrécur3'!$C$12="NON"),(('1C TSrécur3'!C$22+'1C TSrécur3'!C$23+'1C TSrécur3'!C$24+'1C TSrécur3'!C$25+'1C TSrécur3'!C$26+'1C TSrécur3'!C$27+'1C TSrécur3'!C$28+'1C TSrécur3'!C$29)/'1C TSrécur3'!C$30))))))</f>
        <v>0</v>
      </c>
      <c r="M198" s="561">
        <f>IF(OR('1C TSrécur3'!$B$12="",'1C TSrécur3'!C$30=0),0,IF(AND('1C TSrécur3'!$B$12&lt;&gt;"",$K$2="Pôle",'1C TSrécur3'!$C$12="OUI"),(('1C TSrécur3'!C$26+'1C TSrécur3'!C$27+'1C TSrécur3'!C$28)/'1C TSrécur3'!C$17),IF(AND('1C TSrécur3'!$B$12&lt;&gt;"",$K$2="Pôle",'1C TSrécur3'!$C$12="NON"),(('1C TSrécur3'!C$26+'1C TSrécur3'!C$27+'1C TSrécur3'!C$28)/'1C TSrécur3'!C$30),IF(AND('1C TSrécur3'!$B$12&lt;&gt;"",$K$2&lt;&gt;"Pôle"),0))))</f>
        <v>0</v>
      </c>
      <c r="N198" s="561">
        <f>IF(AND('1C TSrécur3'!$C$17&lt;&gt;0,'1C TSrécur3'!$C$30&lt;&gt;0),L198+M198,0)</f>
        <v>0</v>
      </c>
      <c r="O198" s="566" t="str">
        <f>IF(AND('1C TSrécur3'!C$17&lt;&gt;0,'1C TSrécur3'!$C$12="OUI"),'1C TSrécur3'!C$36/'1C TSrécur3'!C$17,"")</f>
        <v/>
      </c>
      <c r="P198" s="567" t="str">
        <f>IF(AND('1C TSrécur3'!C$17&lt;&gt;0,'1C TSrécur3'!$C$12="OUI"),'1C TSrécur3'!$C$37/'1C TSrécur3'!C$17,"")</f>
        <v/>
      </c>
      <c r="Q198" s="567" t="str">
        <f>IF(AND('1C TSrécur3'!C$17&lt;&gt;0,'1C TSrécur3'!$C$12="OUI"),'1C TSrécur3'!$C$38/'1C TSrécur3'!C$17,"")</f>
        <v/>
      </c>
      <c r="R198" s="567" t="str">
        <f>IF(AND('1C TSrécur3'!C$17&lt;&gt;0,'1C TSrécur3'!$C$12="OUI"),'1C TSrécur3'!$C$39/'1C TSrécur3'!C$17,"")</f>
        <v/>
      </c>
      <c r="S198" s="567" t="str">
        <f>IF(AND('1C TSrécur3'!C$17&lt;&gt;0,'1C TSrécur3'!$C$12="OUI"),'1C TSrécur3'!$C$40/'1C TSrécur3'!C$17,"")</f>
        <v/>
      </c>
      <c r="T198" s="567" t="str">
        <f>IF(AND('1C TSrécur3'!C$17&lt;&gt;0,'1C TSrécur3'!$C$12="OUI"),'1C TSrécur3'!$C$41/'1C TSrécur3'!C$17,"")</f>
        <v/>
      </c>
      <c r="U198" s="567" t="str">
        <f>IF(AND('1C TSrécur3'!C$17&lt;&gt;0,'1C TSrécur3'!$C$12="OUI"),'1C TSrécur3'!$C$42/'1C TSrécur3'!C$17,"")</f>
        <v/>
      </c>
      <c r="V198" s="567" t="str">
        <f>IF(AND('1C TSrécur3'!C$17&lt;&gt;0,'1C TSrécur3'!$C$12="OUI"),'1C TSrécur3'!$C$43/'1C TSrécur3'!C$17,"")</f>
        <v/>
      </c>
      <c r="W198" s="567" t="str">
        <f>IF(AND('1C TSrécur3'!C$17&lt;&gt;0,'1C TSrécur3'!$C$12="OUI"),'1C TSrécur3'!$C$44/'1C TSrécur3'!C$17,"")</f>
        <v/>
      </c>
      <c r="X198" s="567" t="str">
        <f>IF(AND('1C TSrécur3'!C$17&lt;&gt;0,'1C TSrécur3'!$C$12="OUI"),'1C TSrécur3'!$C$45/'1C TSrécur3'!C$17,"")</f>
        <v/>
      </c>
      <c r="Y198" s="567" t="str">
        <f>IF(AND('1C TSrécur3'!C$17&lt;&gt;0,'1C TSrécur3'!$C$12="OUI"),'1C TSrécur3'!$C$46/'1C TSrécur3'!C$17,"")</f>
        <v/>
      </c>
      <c r="Z198" s="567" t="str">
        <f>IF(AND('1C TSrécur3'!C$17&lt;&gt;0,'1C TSrécur3'!$C$12="OUI"),'1C TSrécur3'!$C$47/'1C TSrécur3'!C$17,"")</f>
        <v/>
      </c>
      <c r="AA198" s="567" t="str">
        <f>IF(AND('1C TSrécur3'!C$17&lt;&gt;0,'1C TSrécur3'!$C$12="OUI"),'1C TSrécur3'!$C$48/'1C TSrécur3'!C$17,"")</f>
        <v/>
      </c>
      <c r="AB198" s="567" t="str">
        <f>IF(AND('1C TSrécur3'!C$17&lt;&gt;0,'1C TSrécur3'!$C$12="OUI"),'1C TSrécur3'!$C$49/'1C TSrécur3'!C$17,"")</f>
        <v/>
      </c>
      <c r="AC198" s="567" t="str">
        <f>IF(AND('1C TSrécur3'!C$17&lt;&gt;0,'1C TSrécur3'!$C$12="OUI"),'1C TSrécur3'!$C$50/'1C TSrécur3'!C$17,"")</f>
        <v/>
      </c>
      <c r="AD198" s="567" t="str">
        <f>IF(AND('1C TSrécur3'!C$17&lt;&gt;0,'1C TSrécur3'!$C$12="OUI"),'1C TSrécur3'!$C$51/'1C TSrécur3'!C$17,"")</f>
        <v/>
      </c>
      <c r="AE198" s="567" t="str">
        <f>IF(AND('1C TSrécur3'!C$17&lt;&gt;0,'1C TSrécur3'!$C$12="OUI"),'1C TSrécur3'!$C$52/'1C TSrécur3'!C$17,"")</f>
        <v/>
      </c>
      <c r="AF198" s="567" t="str">
        <f>IF(AND('1C TSrécur3'!C$17&lt;&gt;0,'1C TSrécur3'!$C$12="OUI"),'1C TSrécur3'!$C$53/'1C TSrécur3'!C$17,"")</f>
        <v/>
      </c>
      <c r="AG198" s="567" t="str">
        <f>IF(AND('1C TSrécur3'!C$17&lt;&gt;0,'1C TSrécur3'!$C$12="OUI"),'1C TSrécur3'!$C$54/'1C TSrécur3'!C$17,"")</f>
        <v/>
      </c>
      <c r="AH198" s="567" t="str">
        <f>IF(AND('1C TSrécur3'!C$17&lt;&gt;0,'1C TSrécur3'!$C$12="OUI"),'1C TSrécur3'!$C$55/'1C TSrécur3'!C$17,"")</f>
        <v/>
      </c>
      <c r="AI198" s="567" t="str">
        <f>IF(AND('1C TSrécur3'!C$17&lt;&gt;0,'1C TSrécur3'!$C$12="OUI"),'1C TSrécur3'!$C$56/'1C TSrécur3'!C$17,"")</f>
        <v/>
      </c>
      <c r="AJ198" s="567" t="str">
        <f>IF(AND('1C TSrécur3'!C$17&lt;&gt;0,'1C TSrécur3'!$C$12="OUI"),'1C TSrécur3'!$C$57/'1C TSrécur3'!C$17,"")</f>
        <v/>
      </c>
      <c r="AK198" s="567">
        <f>IF(AND('1C TSrécur3'!C$17&lt;&gt;0,'1C TSrécur3'!$C$12="OUI"),'1C TSrécur3'!C$58/'1C TSrécur3'!C$17,0)</f>
        <v>0</v>
      </c>
      <c r="AL198" s="74">
        <f>IF(AND('1C TSrécur3'!$B$12&lt;&gt;"",'1C TSrécur3'!$C$12="OUI"),N198+AK198,N198)</f>
        <v>0</v>
      </c>
      <c r="AM198" s="356">
        <f t="shared" si="65"/>
        <v>0</v>
      </c>
      <c r="AN198" s="356">
        <f t="shared" si="66"/>
        <v>0</v>
      </c>
      <c r="AO198" s="357">
        <f>AM198+AN198</f>
        <v>0</v>
      </c>
      <c r="AP198" s="601">
        <f>AM198-AR198</f>
        <v>0</v>
      </c>
      <c r="AQ198" s="610">
        <f t="shared" si="70"/>
        <v>0</v>
      </c>
      <c r="AR198" s="606"/>
      <c r="AS198" s="210"/>
      <c r="AT198" s="211" t="str">
        <f>IF('1C TSrécur3'!C$17*FICHE!$C$13&lt;J198,"Forfait limité à "&amp;FICHE!$C$13&amp;"€/jour","")</f>
        <v/>
      </c>
      <c r="AU198" s="617"/>
    </row>
    <row r="199" spans="1:54" ht="13.9" customHeight="1">
      <c r="A199" s="316"/>
      <c r="B199" s="346"/>
      <c r="C199" s="877" t="str">
        <f>IF('1C TSrécur3'!D$17&lt;&gt;0,'1C TSrécur3'!$B$12,"")</f>
        <v/>
      </c>
      <c r="D199" s="878"/>
      <c r="E199" s="879"/>
      <c r="F199" s="95" t="str">
        <f>IF(AND($C199='1C TSrécur3'!$B$12,'1C TSrécur3'!$B$16="récurrentes",'1C TSrécur3'!$D$17&lt;&gt;""),'1C TSrécur3'!$D$21,"")</f>
        <v/>
      </c>
      <c r="G199" s="237"/>
      <c r="H199" s="797">
        <v>0.21</v>
      </c>
      <c r="I199" s="799">
        <v>1</v>
      </c>
      <c r="J199" s="324"/>
      <c r="K199" s="782">
        <f t="shared" si="64"/>
        <v>0</v>
      </c>
      <c r="L199" s="545">
        <f>IF(OR('1C TSrécur3'!$B$12="",'1C TSrécur3'!D$30=0),0,IF(AND('1C TSrécur3'!$B$12&lt;&gt;"",$K$2="Pôle",'1C TSrécur3'!$C$12="OUI"),(('1C TSrécur3'!D$22+'1C TSrécur3'!D$23+'1C TSrécur3'!D$24+'1C TSrécur3'!D$25+'1C TSrécur3'!D$29)/'1C TSrécur3'!D$17),IF(AND('1C TSrécur3'!$B$12&lt;&gt;"",$K$2="Pôle",'1C TSrécur3'!$C$12="NON"),(('1C TSrécur3'!D$22+'1C TSrécur3'!D$23+'1C TSrécur3'!D$24+'1C TSrécur3'!D$25+'1C TSrécur3'!D$29)/'1C TSrécur3'!D$30),IF(AND('1C TSrécur3'!$B$12&lt;&gt;"",$K$2&lt;&gt;"Pôle",'1C TSrécur3'!$C$12="OUI"),(('1C TSrécur3'!D$22+'1C TSrécur3'!D$23+'1C TSrécur3'!D$24+'1C TSrécur3'!D$25+'1C TSrécur3'!D$26+'1C TSrécur3'!D$27+'1C TSrécur3'!D$28+'1C TSrécur3'!D$29)/'1C TSrécur3'!D$17),IF(AND('1C TSrécur3'!$B$12&lt;&gt;"",$K$2&lt;&gt;"Pôle",'1C TSrécur3'!$C$12="NON"),(('1C TSrécur3'!D$22+'1C TSrécur3'!D$23+'1C TSrécur3'!D$24+'1C TSrécur3'!D$25+'1C TSrécur3'!D$26+'1C TSrécur3'!D$27+'1C TSrécur3'!D$28+'1C TSrécur3'!D$29)/'1C TSrécur3'!D$30))))))</f>
        <v>0</v>
      </c>
      <c r="M199" s="545">
        <f>IF(OR('1C TSrécur3'!$B$12="",'1C TSrécur3'!D$30=0),0,IF(AND('1C TSrécur3'!$B$12&lt;&gt;"",$K$2="Pôle",'1C TSrécur3'!$C$12="OUI"),(('1C TSrécur3'!D$26+'1C TSrécur3'!D$27+'1C TSrécur3'!D$28)/'1C TSrécur3'!D$17),IF(AND('1C TSrécur3'!$B$12&lt;&gt;"",$K$2="Pôle",'1C TSrécur3'!$C$12="NON"),(('1C TSrécur3'!D$26+'1C TSrécur3'!D$27+'1C TSrécur3'!D$28)/'1C TSrécur3'!D$30),IF(AND('1C TSrécur3'!$B$12&lt;&gt;"",$K$2&lt;&gt;"Pôle"),0))))</f>
        <v>0</v>
      </c>
      <c r="N199" s="545">
        <f>IF(AND('1C TSrécur3'!$D$17&lt;&gt;0,'1C TSrécur3'!$D$30&lt;&gt;0),L199+M199,0)</f>
        <v>0</v>
      </c>
      <c r="O199" s="562" t="str">
        <f>IF(AND('1C TSrécur3'!D$17&lt;&gt;0,'1C TSrécur3'!$C$12="OUI"),'1C TSrécur3'!D$36/'1C TSrécur3'!D$17,"")</f>
        <v/>
      </c>
      <c r="P199" s="563" t="str">
        <f>IF(AND('1C TSrécur3'!D$17&lt;&gt;0,'1C TSrécur3'!$C$12="OUI"),'1C TSrécur3'!$D$37/'1C TSrécur3'!D$17,"")</f>
        <v/>
      </c>
      <c r="Q199" s="563" t="str">
        <f>IF(AND('1C TSrécur3'!D$17&lt;&gt;0,'1C TSrécur3'!$C$12="OUI"),'1C TSrécur3'!$D$38/'1C TSrécur3'!D$17,"")</f>
        <v/>
      </c>
      <c r="R199" s="563" t="str">
        <f>IF(AND('1C TSrécur3'!D$17&lt;&gt;0,'1C TSrécur3'!$C$12="OUI"),'1C TSrécur3'!$D$39/'1C TSrécur3'!D$17,"")</f>
        <v/>
      </c>
      <c r="S199" s="563" t="str">
        <f>IF(AND('1C TSrécur3'!D$17&lt;&gt;0,'1C TSrécur3'!$C$12="OUI"),'1C TSrécur3'!$D$40/'1C TSrécur3'!D$17,"")</f>
        <v/>
      </c>
      <c r="T199" s="563" t="str">
        <f>IF(AND('1C TSrécur3'!D$17&lt;&gt;0,'1C TSrécur3'!$C$12="OUI"),'1C TSrécur3'!$D$41/'1C TSrécur3'!D$17,"")</f>
        <v/>
      </c>
      <c r="U199" s="563" t="str">
        <f>IF(AND('1C TSrécur3'!D$17&lt;&gt;0,'1C TSrécur3'!$C$12="OUI"),'1C TSrécur3'!$D$42/'1C TSrécur3'!D$17,"")</f>
        <v/>
      </c>
      <c r="V199" s="563" t="str">
        <f>IF(AND('1C TSrécur3'!D$17&lt;&gt;0,'1C TSrécur3'!$C$12="OUI"),'1C TSrécur3'!$D$43/'1C TSrécur3'!D$17,"")</f>
        <v/>
      </c>
      <c r="W199" s="563" t="str">
        <f>IF(AND('1C TSrécur3'!D$17&lt;&gt;0,'1C TSrécur3'!$C$12="OUI"),'1C TSrécur3'!$D$44/'1C TSrécur3'!D$17,"")</f>
        <v/>
      </c>
      <c r="X199" s="563" t="str">
        <f>IF(AND('1C TSrécur3'!D$17&lt;&gt;0,'1C TSrécur3'!$C$12="OUI"),'1C TSrécur3'!$D$45/'1C TSrécur3'!D$17,"")</f>
        <v/>
      </c>
      <c r="Y199" s="563" t="str">
        <f>IF(AND('1C TSrécur3'!D$17&lt;&gt;0,'1C TSrécur3'!$C$12="OUI"),'1C TSrécur3'!$D$46/'1C TSrécur3'!D$17,"")</f>
        <v/>
      </c>
      <c r="Z199" s="563" t="str">
        <f>IF(AND('1C TSrécur3'!D$17&lt;&gt;0,'1C TSrécur3'!$C$12="OUI"),'1C TSrécur3'!$D$47/'1C TSrécur3'!D$17,"")</f>
        <v/>
      </c>
      <c r="AA199" s="563" t="str">
        <f>IF(AND('1C TSrécur3'!D$17&lt;&gt;0,'1C TSrécur3'!$C$12="OUI"),'1C TSrécur3'!$D$48/'1C TSrécur3'!D$17,"")</f>
        <v/>
      </c>
      <c r="AB199" s="563" t="str">
        <f>IF(AND('1C TSrécur3'!D$17&lt;&gt;0,'1C TSrécur3'!$C$12="OUI"),'1C TSrécur3'!$D$49/'1C TSrécur3'!D$17,"")</f>
        <v/>
      </c>
      <c r="AC199" s="563" t="str">
        <f>IF(AND('1C TSrécur3'!D$17&lt;&gt;0,'1C TSrécur3'!$C$12="OUI"),'1C TSrécur3'!$D$50/'1C TSrécur3'!D$17,"")</f>
        <v/>
      </c>
      <c r="AD199" s="563" t="str">
        <f>IF(AND('1C TSrécur3'!D$17&lt;&gt;0,'1C TSrécur3'!$C$12="OUI"),'1C TSrécur3'!$D$51/'1C TSrécur3'!D$17,"")</f>
        <v/>
      </c>
      <c r="AE199" s="563" t="str">
        <f>IF(AND('1C TSrécur3'!D$17&lt;&gt;0,'1C TSrécur3'!$C$12="OUI"),'1C TSrécur3'!$D$52/'1C TSrécur3'!D$17,"")</f>
        <v/>
      </c>
      <c r="AF199" s="563" t="str">
        <f>IF(AND('1C TSrécur3'!D$17&lt;&gt;0,'1C TSrécur3'!$C$12="OUI"),'1C TSrécur3'!$D$53/'1C TSrécur3'!D$17,"")</f>
        <v/>
      </c>
      <c r="AG199" s="563" t="str">
        <f>IF(AND('1C TSrécur3'!D$17&lt;&gt;0,'1C TSrécur3'!$C$12="OUI"),'1C TSrécur3'!$D$54/'1C TSrécur3'!D$17,"")</f>
        <v/>
      </c>
      <c r="AH199" s="563" t="str">
        <f>IF(AND('1C TSrécur3'!D$17&lt;&gt;0,'1C TSrécur3'!$C$12="OUI"),'1C TSrécur3'!$D$55/'1C TSrécur3'!D$17,"")</f>
        <v/>
      </c>
      <c r="AI199" s="563" t="str">
        <f>IF(AND('1C TSrécur3'!D$17&lt;&gt;0,'1C TSrécur3'!$C$12="OUI"),'1C TSrécur3'!$D$56/'1C TSrécur3'!D$17,"")</f>
        <v/>
      </c>
      <c r="AJ199" s="563" t="str">
        <f>IF(AND('1C TSrécur3'!D$17&lt;&gt;0,'1C TSrécur3'!$C$12="OUI"),'1C TSrécur3'!$D$57/'1C TSrécur3'!D$17,"")</f>
        <v/>
      </c>
      <c r="AK199" s="563">
        <f>IF(AND('1C TSrécur3'!D$17&lt;&gt;0,'1C TSrécur3'!$C$12="OUI"),'1C TSrécur3'!D$58/'1C TSrécur3'!D$17,0)</f>
        <v>0</v>
      </c>
      <c r="AL199" s="74">
        <f>IF(AND('1C TSrécur3'!$B$12&lt;&gt;"",'1C TSrécur3'!$C$12="OUI"),N199+AK199,N199)</f>
        <v>0</v>
      </c>
      <c r="AM199" s="352">
        <f t="shared" si="65"/>
        <v>0</v>
      </c>
      <c r="AN199" s="352">
        <f t="shared" si="66"/>
        <v>0</v>
      </c>
      <c r="AO199" s="353">
        <f t="shared" ref="AO199:AO209" si="73">AM199+AN199</f>
        <v>0</v>
      </c>
      <c r="AP199" s="599">
        <f t="shared" ref="AP199:AP209" si="74">AM199-AR199</f>
        <v>0</v>
      </c>
      <c r="AQ199" s="609">
        <f t="shared" si="70"/>
        <v>0</v>
      </c>
      <c r="AR199" s="605"/>
      <c r="AS199" s="104"/>
      <c r="AT199" s="211" t="str">
        <f>IF('1C TSrécur3'!D$17*FICHE!$C$13&lt;J199,"Forfait limité à "&amp;FICHE!$C$13&amp;"€/jour","")</f>
        <v/>
      </c>
      <c r="AU199" s="618"/>
    </row>
    <row r="200" spans="1:54" ht="13.9" customHeight="1">
      <c r="A200" s="316"/>
      <c r="B200" s="346"/>
      <c r="C200" s="877" t="str">
        <f>IF('1C TSrécur3'!E$17&lt;&gt;0,'1C TSrécur3'!$B$12,"")</f>
        <v/>
      </c>
      <c r="D200" s="878"/>
      <c r="E200" s="879"/>
      <c r="F200" s="95" t="str">
        <f>IF(AND($C200='1C TSrécur3'!$B$12,'1C TSrécur3'!$B$16="récurrentes",'1C TSrécur3'!$E$17&lt;&gt;""),'1C TSrécur3'!$E$21,"")</f>
        <v/>
      </c>
      <c r="G200" s="237"/>
      <c r="H200" s="797">
        <v>0.21</v>
      </c>
      <c r="I200" s="799">
        <v>1</v>
      </c>
      <c r="J200" s="324"/>
      <c r="K200" s="782">
        <f t="shared" si="64"/>
        <v>0</v>
      </c>
      <c r="L200" s="545">
        <f>IF(OR('1C TSrécur3'!$B$12="",'1C TSrécur3'!E$30=0),0,IF(AND('1C TSrécur3'!$B$12&lt;&gt;"",$K$2="Pôle",'1C TSrécur3'!$C$12="OUI"),(('1C TSrécur3'!E$22+'1C TSrécur3'!E$23+'1C TSrécur3'!E$24+'1C TSrécur3'!E$25+'1C TSrécur3'!E$29)/'1C TSrécur3'!E$17),IF(AND('1C TSrécur3'!$B$12&lt;&gt;"",$K$2="Pôle",'1C TSrécur3'!$C$12="NON"),(('1C TSrécur3'!E$22+'1C TSrécur3'!E$23+'1C TSrécur3'!E$24+'1C TSrécur3'!E$25+'1C TSrécur3'!E$29)/'1C TSrécur3'!E$30),IF(AND('1C TSrécur3'!$B$12&lt;&gt;"",$K$2&lt;&gt;"Pôle",'1C TSrécur3'!$C$12="OUI"),(('1C TSrécur3'!E$22+'1C TSrécur3'!E$23+'1C TSrécur3'!E$24+'1C TSrécur3'!E$25+'1C TSrécur3'!E$26+'1C TSrécur3'!E$27+'1C TSrécur3'!E$28+'1C TSrécur3'!E$29)/'1C TSrécur3'!E$17),IF(AND('1C TSrécur3'!$B$12&lt;&gt;"",$K$2&lt;&gt;"Pôle",'1C TSrécur3'!$C$12="NON"),(('1C TSrécur3'!E$22+'1C TSrécur3'!E$23+'1C TSrécur3'!E$24+'1C TSrécur3'!E$25+'1C TSrécur3'!E$26+'1C TSrécur3'!E$27+'1C TSrécur3'!E$28+'1C TSrécur3'!E$29)/'1C TSrécur3'!E$30))))))</f>
        <v>0</v>
      </c>
      <c r="M200" s="545">
        <f>IF(OR('1C TSrécur3'!$B$12="",'1C TSrécur3'!E$30=0),0,IF(AND('1C TSrécur3'!$B$12&lt;&gt;"",$K$2="Pôle",'1C TSrécur3'!$C$12="OUI"),(('1C TSrécur3'!E$26+'1C TSrécur3'!E$27+'1C TSrécur3'!E$28)/'1C TSrécur3'!E$17),IF(AND('1C TSrécur3'!$B$12&lt;&gt;"",$K$2="Pôle",'1C TSrécur3'!$C$12="NON"),(('1C TSrécur3'!E$26+'1C TSrécur3'!E$27+'1C TSrécur3'!E$28)/'1C TSrécur3'!E$30),IF(AND('1C TSrécur3'!$B$12&lt;&gt;"",$K$2&lt;&gt;"Pôle"),0))))</f>
        <v>0</v>
      </c>
      <c r="N200" s="545">
        <f>IF(AND('1C TSrécur3'!$E$17&lt;&gt;0,'1C TSrécur3'!$E$30&lt;&gt;0),L200+M200,0)</f>
        <v>0</v>
      </c>
      <c r="O200" s="562" t="str">
        <f>IF(AND('1C TSrécur3'!E$17&lt;&gt;0,'1C TSrécur3'!$C$12="OUI"),'1C TSrécur3'!E$36/'1C TSrécur3'!E$17,"")</f>
        <v/>
      </c>
      <c r="P200" s="563" t="str">
        <f>IF(AND('1C TSrécur3'!E$17&lt;&gt;0,'1C TSrécur3'!$C$12="OUI"),'1C TSrécur3'!$E$37/'1C TSrécur3'!E$17,"")</f>
        <v/>
      </c>
      <c r="Q200" s="563" t="str">
        <f>IF(AND('1C TSrécur3'!E$17&lt;&gt;0,'1C TSrécur3'!$C$12="OUI"),'1C TSrécur3'!$E$38/'1C TSrécur3'!E$17,"")</f>
        <v/>
      </c>
      <c r="R200" s="563" t="str">
        <f>IF(AND('1C TSrécur3'!E$17&lt;&gt;0,'1C TSrécur3'!$C$12="OUI"),'1C TSrécur3'!$E$39/'1C TSrécur3'!E$17,"")</f>
        <v/>
      </c>
      <c r="S200" s="563" t="str">
        <f>IF(AND('1C TSrécur3'!E$17&lt;&gt;0,'1C TSrécur3'!$C$12="OUI"),'1C TSrécur3'!$E$40/'1C TSrécur3'!E$17,"")</f>
        <v/>
      </c>
      <c r="T200" s="563" t="str">
        <f>IF(AND('1C TSrécur3'!E$17&lt;&gt;0,'1C TSrécur3'!$C$12="OUI"),'1C TSrécur3'!$E$41/'1C TSrécur3'!E$17,"")</f>
        <v/>
      </c>
      <c r="U200" s="563" t="str">
        <f>IF(AND('1C TSrécur3'!E$17&lt;&gt;0,'1C TSrécur3'!$C$12="OUI"),'1C TSrécur3'!$E$42/'1C TSrécur3'!E$17,"")</f>
        <v/>
      </c>
      <c r="V200" s="563" t="str">
        <f>IF(AND('1C TSrécur3'!E$17&lt;&gt;0,'1C TSrécur3'!$C$12="OUI"),'1C TSrécur3'!$E$43/'1C TSrécur3'!E$17,"")</f>
        <v/>
      </c>
      <c r="W200" s="563" t="str">
        <f>IF(AND('1C TSrécur3'!E$17&lt;&gt;0,'1C TSrécur3'!$C$12="OUI"),'1C TSrécur3'!$E$44/'1C TSrécur3'!E$17,"")</f>
        <v/>
      </c>
      <c r="X200" s="563" t="str">
        <f>IF(AND('1C TSrécur3'!E$17&lt;&gt;0,'1C TSrécur3'!$C$12="OUI"),'1C TSrécur3'!$E$45/'1C TSrécur3'!E$17,"")</f>
        <v/>
      </c>
      <c r="Y200" s="563" t="str">
        <f>IF(AND('1C TSrécur3'!E$17&lt;&gt;0,'1C TSrécur3'!$C$12="OUI"),'1C TSrécur3'!$E$46/'1C TSrécur3'!E$17,"")</f>
        <v/>
      </c>
      <c r="Z200" s="563" t="str">
        <f>IF(AND('1C TSrécur3'!E$17&lt;&gt;0,'1C TSrécur3'!$C$12="OUI"),'1C TSrécur3'!$E$47/'1C TSrécur3'!E$17,"")</f>
        <v/>
      </c>
      <c r="AA200" s="563" t="str">
        <f>IF(AND('1C TSrécur3'!E$17&lt;&gt;0,'1C TSrécur3'!$C$12="OUI"),'1C TSrécur3'!$E$48/'1C TSrécur3'!E$17,"")</f>
        <v/>
      </c>
      <c r="AB200" s="563" t="str">
        <f>IF(AND('1C TSrécur3'!E$17&lt;&gt;0,'1C TSrécur3'!$C$12="OUI"),'1C TSrécur3'!$E$49/'1C TSrécur3'!E$17,"")</f>
        <v/>
      </c>
      <c r="AC200" s="563" t="str">
        <f>IF(AND('1C TSrécur3'!E$17&lt;&gt;0,'1C TSrécur3'!$C$12="OUI"),'1C TSrécur3'!$E$50/'1C TSrécur3'!E$17,"")</f>
        <v/>
      </c>
      <c r="AD200" s="563" t="str">
        <f>IF(AND('1C TSrécur3'!E$17&lt;&gt;0,'1C TSrécur3'!$C$12="OUI"),'1C TSrécur3'!$E$51/'1C TSrécur3'!E$17,"")</f>
        <v/>
      </c>
      <c r="AE200" s="563" t="str">
        <f>IF(AND('1C TSrécur3'!E$17&lt;&gt;0,'1C TSrécur3'!$C$12="OUI"),'1C TSrécur3'!$E$52/'1C TSrécur3'!E$17,"")</f>
        <v/>
      </c>
      <c r="AF200" s="563" t="str">
        <f>IF(AND('1C TSrécur3'!E$17&lt;&gt;0,'1C TSrécur3'!$C$12="OUI"),'1C TSrécur3'!$E$53/'1C TSrécur3'!E$17,"")</f>
        <v/>
      </c>
      <c r="AG200" s="563" t="str">
        <f>IF(AND('1C TSrécur3'!E$17&lt;&gt;0,'1C TSrécur3'!$C$12="OUI"),'1C TSrécur3'!$E$54/'1C TSrécur3'!E$17,"")</f>
        <v/>
      </c>
      <c r="AH200" s="563" t="str">
        <f>IF(AND('1C TSrécur3'!E$17&lt;&gt;0,'1C TSrécur3'!$C$12="OUI"),'1C TSrécur3'!$E$55/'1C TSrécur3'!E$17,"")</f>
        <v/>
      </c>
      <c r="AI200" s="563" t="str">
        <f>IF(AND('1C TSrécur3'!E$17&lt;&gt;0,'1C TSrécur3'!$C$12="OUI"),'1C TSrécur3'!$E$56/'1C TSrécur3'!E$17,"")</f>
        <v/>
      </c>
      <c r="AJ200" s="563" t="str">
        <f>IF(AND('1C TSrécur3'!E$17&lt;&gt;0,'1C TSrécur3'!$C$12="OUI"),'1C TSrécur3'!$E$57/'1C TSrécur3'!E$17,"")</f>
        <v/>
      </c>
      <c r="AK200" s="563">
        <f>IF(AND('1C TSrécur3'!E$17&lt;&gt;0,'1C TSrécur3'!$C$12="OUI"),'1C TSrécur3'!E$58/'1C TSrécur3'!E$17,0)</f>
        <v>0</v>
      </c>
      <c r="AL200" s="74">
        <f>IF(AND('1C TSrécur3'!$B$12&lt;&gt;"",'1C TSrécur3'!$C$12="OUI"),N200+AK200,N200)</f>
        <v>0</v>
      </c>
      <c r="AM200" s="352">
        <f t="shared" si="65"/>
        <v>0</v>
      </c>
      <c r="AN200" s="352">
        <f t="shared" si="66"/>
        <v>0</v>
      </c>
      <c r="AO200" s="353">
        <f t="shared" si="73"/>
        <v>0</v>
      </c>
      <c r="AP200" s="599">
        <f t="shared" si="74"/>
        <v>0</v>
      </c>
      <c r="AQ200" s="609">
        <f t="shared" si="70"/>
        <v>0</v>
      </c>
      <c r="AR200" s="605"/>
      <c r="AS200" s="104"/>
      <c r="AT200" s="211" t="str">
        <f>IF('1C TSrécur3'!E$17*FICHE!$C$13&lt;J200,"Forfait limité à "&amp;FICHE!$C$13&amp;"€/jour","")</f>
        <v/>
      </c>
      <c r="AU200" s="618"/>
    </row>
    <row r="201" spans="1:54" ht="13.9" customHeight="1">
      <c r="A201" s="316"/>
      <c r="B201" s="346"/>
      <c r="C201" s="877" t="str">
        <f>IF('1C TSrécur3'!F$17&lt;&gt;0,'1C TSrécur3'!$B$12,"")</f>
        <v/>
      </c>
      <c r="D201" s="878"/>
      <c r="E201" s="879"/>
      <c r="F201" s="95" t="str">
        <f>IF(AND($C201='1C TSrécur3'!$B$12,'1C TSrécur3'!$B$16="récurrentes",'1C TSrécur3'!$F$17&lt;&gt;""),'1C TSrécur3'!$F$21,"")</f>
        <v/>
      </c>
      <c r="G201" s="237"/>
      <c r="H201" s="797">
        <v>0.21</v>
      </c>
      <c r="I201" s="799">
        <v>1</v>
      </c>
      <c r="J201" s="324"/>
      <c r="K201" s="782">
        <f t="shared" si="64"/>
        <v>0</v>
      </c>
      <c r="L201" s="545">
        <f>IF(OR('1C TSrécur3'!$B$12="",'1C TSrécur3'!F$30=0),0,IF(AND('1C TSrécur3'!$B$12&lt;&gt;"",$K$2="Pôle",'1C TSrécur3'!$C$12="OUI"),(('1C TSrécur3'!F$22+'1C TSrécur3'!F$23+'1C TSrécur3'!F$24+'1C TSrécur3'!F$25+'1C TSrécur3'!F$29)/'1C TSrécur3'!F$17),IF(AND('1C TSrécur3'!$B$12&lt;&gt;"",$K$2="Pôle",'1C TSrécur3'!$C$12="NON"),(('1C TSrécur3'!F$22+'1C TSrécur3'!F$23+'1C TSrécur3'!F$24+'1C TSrécur3'!F$25+'1C TSrécur3'!F$29)/'1C TSrécur3'!F$30),IF(AND('1C TSrécur3'!$B$12&lt;&gt;"",$K$2&lt;&gt;"Pôle",'1C TSrécur3'!$C$12="OUI"),(('1C TSrécur3'!F$22+'1C TSrécur3'!F$23+'1C TSrécur3'!F$24+'1C TSrécur3'!F$25+'1C TSrécur3'!F$26+'1C TSrécur3'!F$27+'1C TSrécur3'!F$28+'1C TSrécur3'!F$29)/'1C TSrécur3'!F$17),IF(AND('1C TSrécur3'!$B$12&lt;&gt;"",$K$2&lt;&gt;"Pôle",'1C TSrécur3'!$C$12="NON"),(('1C TSrécur3'!F$22+'1C TSrécur3'!F$23+'1C TSrécur3'!F$24+'1C TSrécur3'!F$25+'1C TSrécur3'!F$26+'1C TSrécur3'!F$27+'1C TSrécur3'!F$28+'1C TSrécur3'!F$29)/'1C TSrécur3'!F$30))))))</f>
        <v>0</v>
      </c>
      <c r="M201" s="545">
        <f>IF(OR('1C TSrécur3'!$B$12="",'1C TSrécur3'!F$30=0),0,IF(AND('1C TSrécur3'!$B$12&lt;&gt;"",$K$2="Pôle",'1C TSrécur3'!$C$12="OUI"),(('1C TSrécur3'!F$26+'1C TSrécur3'!F$27+'1C TSrécur3'!F$28)/'1C TSrécur3'!F$17),IF(AND('1C TSrécur3'!$B$12&lt;&gt;"",$K$2="Pôle",'1C TSrécur3'!$C$12="NON"),(('1C TSrécur3'!F$26+'1C TSrécur3'!F$27+'1C TSrécur3'!F$28)/'1C TSrécur3'!F$30),IF(AND('1C TSrécur3'!$B$12&lt;&gt;"",$K$2&lt;&gt;"Pôle"),0))))</f>
        <v>0</v>
      </c>
      <c r="N201" s="545">
        <f>IF(AND('1C TSrécur3'!$F$17&lt;&gt;0,'1C TSrécur3'!$F$30&lt;&gt;0),L201+M201,0)</f>
        <v>0</v>
      </c>
      <c r="O201" s="562" t="str">
        <f>IF(AND('1C TSrécur3'!F$17&lt;&gt;0,'1C TSrécur3'!$C$12="OUI"),'1C TSrécur3'!F$36/'1C TSrécur3'!F$17,"")</f>
        <v/>
      </c>
      <c r="P201" s="563" t="str">
        <f>IF(AND('1C TSrécur3'!F$17&lt;&gt;0,'1C TSrécur3'!$C$12="OUI"),'1C TSrécur3'!$F$37/'1C TSrécur3'!F$17,"")</f>
        <v/>
      </c>
      <c r="Q201" s="563" t="str">
        <f>IF(AND('1C TSrécur3'!F$17&lt;&gt;0,'1C TSrécur3'!$C$12="OUI"),'1C TSrécur3'!$F$38/'1C TSrécur3'!F$17,"")</f>
        <v/>
      </c>
      <c r="R201" s="563" t="str">
        <f>IF(AND('1C TSrécur3'!F$17&lt;&gt;0,'1C TSrécur3'!$C$12="OUI"),'1C TSrécur3'!$F$39/'1C TSrécur3'!F$17,"")</f>
        <v/>
      </c>
      <c r="S201" s="563" t="str">
        <f>IF(AND('1C TSrécur3'!F$17&lt;&gt;0,'1C TSrécur3'!$C$12="OUI"),'1C TSrécur3'!$F$40/'1C TSrécur3'!F$17,"")</f>
        <v/>
      </c>
      <c r="T201" s="563" t="str">
        <f>IF(AND('1C TSrécur3'!F$17&lt;&gt;0,'1C TSrécur3'!$C$12="OUI"),'1C TSrécur3'!$F$41/'1C TSrécur3'!F$17,"")</f>
        <v/>
      </c>
      <c r="U201" s="563" t="str">
        <f>IF(AND('1C TSrécur3'!F$17&lt;&gt;0,'1C TSrécur3'!$C$12="OUI"),'1C TSrécur3'!$F$42/'1C TSrécur3'!F$17,"")</f>
        <v/>
      </c>
      <c r="V201" s="563" t="str">
        <f>IF(AND('1C TSrécur3'!F$17&lt;&gt;0,'1C TSrécur3'!$C$12="OUI"),'1C TSrécur3'!$F$43/'1C TSrécur3'!F$17,"")</f>
        <v/>
      </c>
      <c r="W201" s="563" t="str">
        <f>IF(AND('1C TSrécur3'!F$17&lt;&gt;0,'1C TSrécur3'!$C$12="OUI"),'1C TSrécur3'!$F$44/'1C TSrécur3'!F$17,"")</f>
        <v/>
      </c>
      <c r="X201" s="563" t="str">
        <f>IF(AND('1C TSrécur3'!F$17&lt;&gt;0,'1C TSrécur3'!$C$12="OUI"),'1C TSrécur3'!$F$45/'1C TSrécur3'!F$17,"")</f>
        <v/>
      </c>
      <c r="Y201" s="563" t="str">
        <f>IF(AND('1C TSrécur3'!F$17&lt;&gt;0,'1C TSrécur3'!$C$12="OUI"),'1C TSrécur3'!$F$46/'1C TSrécur3'!F$17,"")</f>
        <v/>
      </c>
      <c r="Z201" s="563" t="str">
        <f>IF(AND('1C TSrécur3'!F$17&lt;&gt;0,'1C TSrécur3'!$C$12="OUI"),'1C TSrécur3'!$F$47/'1C TSrécur3'!F$17,"")</f>
        <v/>
      </c>
      <c r="AA201" s="563" t="str">
        <f>IF(AND('1C TSrécur3'!F$17&lt;&gt;0,'1C TSrécur3'!$C$12="OUI"),'1C TSrécur3'!$F$48/'1C TSrécur3'!F$17,"")</f>
        <v/>
      </c>
      <c r="AB201" s="563" t="str">
        <f>IF(AND('1C TSrécur3'!F$17&lt;&gt;0,'1C TSrécur3'!$C$12="OUI"),'1C TSrécur3'!$F$49/'1C TSrécur3'!F$17,"")</f>
        <v/>
      </c>
      <c r="AC201" s="563" t="str">
        <f>IF(AND('1C TSrécur3'!F$17&lt;&gt;0,'1C TSrécur3'!$C$12="OUI"),'1C TSrécur3'!$F$50/'1C TSrécur3'!F$17,"")</f>
        <v/>
      </c>
      <c r="AD201" s="563" t="str">
        <f>IF(AND('1C TSrécur3'!F$17&lt;&gt;0,'1C TSrécur3'!$C$12="OUI"),'1C TSrécur3'!$F$51/'1C TSrécur3'!F$17,"")</f>
        <v/>
      </c>
      <c r="AE201" s="563" t="str">
        <f>IF(AND('1C TSrécur3'!F$17&lt;&gt;0,'1C TSrécur3'!$C$12="OUI"),'1C TSrécur3'!$F$52/'1C TSrécur3'!F$17,"")</f>
        <v/>
      </c>
      <c r="AF201" s="563" t="str">
        <f>IF(AND('1C TSrécur3'!F$17&lt;&gt;0,'1C TSrécur3'!$C$12="OUI"),'1C TSrécur3'!$F$53/'1C TSrécur3'!F$17,"")</f>
        <v/>
      </c>
      <c r="AG201" s="563" t="str">
        <f>IF(AND('1C TSrécur3'!F$17&lt;&gt;0,'1C TSrécur3'!$C$12="OUI"),'1C TSrécur3'!$F$54/'1C TSrécur3'!F$17,"")</f>
        <v/>
      </c>
      <c r="AH201" s="563" t="str">
        <f>IF(AND('1C TSrécur3'!F$17&lt;&gt;0,'1C TSrécur3'!$C$12="OUI"),'1C TSrécur3'!$F$55/'1C TSrécur3'!F$17,"")</f>
        <v/>
      </c>
      <c r="AI201" s="563" t="str">
        <f>IF(AND('1C TSrécur3'!F$17&lt;&gt;0,'1C TSrécur3'!$C$12="OUI"),'1C TSrécur3'!$F$56/'1C TSrécur3'!F$17,"")</f>
        <v/>
      </c>
      <c r="AJ201" s="563" t="str">
        <f>IF(AND('1C TSrécur3'!F$17&lt;&gt;0,'1C TSrécur3'!$C$12="OUI"),'1C TSrécur3'!$F$57/'1C TSrécur3'!F$17,"")</f>
        <v/>
      </c>
      <c r="AK201" s="563">
        <f>IF(AND('1C TSrécur3'!F$17&lt;&gt;0,'1C TSrécur3'!$C$12="OUI"),'1C TSrécur3'!F$58/'1C TSrécur3'!F$17,0)</f>
        <v>0</v>
      </c>
      <c r="AL201" s="74">
        <f>IF(AND('1C TSrécur3'!$B$12&lt;&gt;"",'1C TSrécur3'!$C$12="OUI"),N201+AK201,N201)</f>
        <v>0</v>
      </c>
      <c r="AM201" s="352">
        <f t="shared" si="65"/>
        <v>0</v>
      </c>
      <c r="AN201" s="352">
        <f t="shared" si="66"/>
        <v>0</v>
      </c>
      <c r="AO201" s="353">
        <f t="shared" si="73"/>
        <v>0</v>
      </c>
      <c r="AP201" s="599">
        <f t="shared" si="74"/>
        <v>0</v>
      </c>
      <c r="AQ201" s="609">
        <f t="shared" si="70"/>
        <v>0</v>
      </c>
      <c r="AR201" s="605"/>
      <c r="AS201" s="104"/>
      <c r="AT201" s="211" t="str">
        <f>IF('1C TSrécur3'!F$17*FICHE!$C$13&lt;J201,"Forfait limité à "&amp;FICHE!$C$13&amp;"€/jour","")</f>
        <v/>
      </c>
      <c r="AU201" s="618"/>
    </row>
    <row r="202" spans="1:54" ht="13.9" customHeight="1">
      <c r="A202" s="316"/>
      <c r="B202" s="346"/>
      <c r="C202" s="877" t="str">
        <f>IF('1C TSrécur3'!G$17&lt;&gt;0,'1C TSrécur3'!$B$12,"")</f>
        <v/>
      </c>
      <c r="D202" s="878"/>
      <c r="E202" s="879"/>
      <c r="F202" s="95" t="str">
        <f>IF(AND($C202='1C TSrécur3'!$B$12,'1C TSrécur3'!$B$16="récurrentes",'1C TSrécur3'!$G$17&lt;&gt;""),'1C TSrécur3'!$G$21,"")</f>
        <v/>
      </c>
      <c r="G202" s="237"/>
      <c r="H202" s="797">
        <v>0.21</v>
      </c>
      <c r="I202" s="799">
        <v>1</v>
      </c>
      <c r="J202" s="324"/>
      <c r="K202" s="782">
        <f t="shared" si="64"/>
        <v>0</v>
      </c>
      <c r="L202" s="545">
        <f>IF(OR('1C TSrécur3'!$B$12="",'1C TSrécur3'!G$30=0),0,IF(AND('1C TSrécur3'!$B$12&lt;&gt;"",$K$2="Pôle",'1C TSrécur3'!$C$12="OUI"),(('1C TSrécur3'!G$22+'1C TSrécur3'!G$23+'1C TSrécur3'!G$24+'1C TSrécur3'!G$25+'1C TSrécur3'!G$29)/'1C TSrécur3'!G$17),IF(AND('1C TSrécur3'!$B$12&lt;&gt;"",$K$2="Pôle",'1C TSrécur3'!$C$12="NON"),(('1C TSrécur3'!G$22+'1C TSrécur3'!G$23+'1C TSrécur3'!G$24+'1C TSrécur3'!G$25+'1C TSrécur3'!G$29)/'1C TSrécur3'!G$30),IF(AND('1C TSrécur3'!$B$12&lt;&gt;"",$K$2&lt;&gt;"Pôle",'1C TSrécur3'!$C$12="OUI"),(('1C TSrécur3'!G$22+'1C TSrécur3'!G$23+'1C TSrécur3'!G$24+'1C TSrécur3'!G$25+'1C TSrécur3'!G$26+'1C TSrécur3'!G$27+'1C TSrécur3'!G$28+'1C TSrécur3'!G$29)/'1C TSrécur3'!G$17),IF(AND('1C TSrécur3'!$B$12&lt;&gt;"",$K$2&lt;&gt;"Pôle",'1C TSrécur3'!$C$12="NON"),(('1C TSrécur3'!G$22+'1C TSrécur3'!G$23+'1C TSrécur3'!G$24+'1C TSrécur3'!G$25+'1C TSrécur3'!G$26+'1C TSrécur3'!G$27+'1C TSrécur3'!G$28+'1C TSrécur3'!G$29)/'1C TSrécur3'!G$30))))))</f>
        <v>0</v>
      </c>
      <c r="M202" s="545">
        <f>IF(OR('1C TSrécur3'!$B$12="",'1C TSrécur3'!G$30=0),0,IF(AND('1C TSrécur3'!$B$12&lt;&gt;"",$K$2="Pôle",'1C TSrécur3'!$C$12="OUI"),(('1C TSrécur3'!G$26+'1C TSrécur3'!G$27+'1C TSrécur3'!G$28)/'1C TSrécur3'!G$17),IF(AND('1C TSrécur3'!$B$12&lt;&gt;"",$K$2="Pôle",'1C TSrécur3'!$C$12="NON"),(('1C TSrécur3'!G$26+'1C TSrécur3'!G$27+'1C TSrécur3'!G$28)/'1C TSrécur3'!G$30),IF(AND('1C TSrécur3'!$B$12&lt;&gt;"",$K$2&lt;&gt;"Pôle"),0))))</f>
        <v>0</v>
      </c>
      <c r="N202" s="545">
        <f>IF(AND('1C TSrécur3'!$G$17&lt;&gt;0,'1C TSrécur3'!$G$30&lt;&gt;0),L202+M202,0)</f>
        <v>0</v>
      </c>
      <c r="O202" s="562" t="str">
        <f>IF(AND('1C TSrécur3'!G$17&lt;&gt;0,'1C TSrécur3'!$C$12="OUI"),'1C TSrécur3'!G$36/'1C TSrécur3'!G$17,"")</f>
        <v/>
      </c>
      <c r="P202" s="563" t="str">
        <f>IF(AND('1C TSrécur3'!G$17&lt;&gt;0,'1C TSrécur3'!$C$12="OUI"),'1C TSrécur3'!$G$37/'1C TSrécur3'!G$17,"")</f>
        <v/>
      </c>
      <c r="Q202" s="563" t="str">
        <f>IF(AND('1C TSrécur3'!G$17&lt;&gt;0,'1C TSrécur3'!$C$12="OUI"),'1C TSrécur3'!$G$38/'1C TSrécur3'!G$17,"")</f>
        <v/>
      </c>
      <c r="R202" s="563" t="str">
        <f>IF(AND('1C TSrécur3'!G$17&lt;&gt;0,'1C TSrécur3'!$C$12="OUI"),'1C TSrécur3'!$G$39/'1C TSrécur3'!G$17,"")</f>
        <v/>
      </c>
      <c r="S202" s="563" t="str">
        <f>IF(AND('1C TSrécur3'!G$17&lt;&gt;0,'1C TSrécur3'!$C$12="OUI"),'1C TSrécur3'!$G$40/'1C TSrécur3'!G$17,"")</f>
        <v/>
      </c>
      <c r="T202" s="563" t="str">
        <f>IF(AND('1C TSrécur3'!G$17&lt;&gt;0,'1C TSrécur3'!$C$12="OUI"),'1C TSrécur3'!$G$41/'1C TSrécur3'!G$17,"")</f>
        <v/>
      </c>
      <c r="U202" s="563" t="str">
        <f>IF(AND('1C TSrécur3'!G$17&lt;&gt;0,'1C TSrécur3'!$C$12="OUI"),'1C TSrécur3'!$G$42/'1C TSrécur3'!G$17,"")</f>
        <v/>
      </c>
      <c r="V202" s="563" t="str">
        <f>IF(AND('1C TSrécur3'!G$17&lt;&gt;0,'1C TSrécur3'!$C$12="OUI"),'1C TSrécur3'!$G$43/'1C TSrécur3'!G$17,"")</f>
        <v/>
      </c>
      <c r="W202" s="563" t="str">
        <f>IF(AND('1C TSrécur3'!G$17&lt;&gt;0,'1C TSrécur3'!$C$12="OUI"),'1C TSrécur3'!$G$44/'1C TSrécur3'!G$17,"")</f>
        <v/>
      </c>
      <c r="X202" s="563" t="str">
        <f>IF(AND('1C TSrécur3'!G$17&lt;&gt;0,'1C TSrécur3'!$C$12="OUI"),'1C TSrécur3'!$G$45/'1C TSrécur3'!G$17,"")</f>
        <v/>
      </c>
      <c r="Y202" s="563" t="str">
        <f>IF(AND('1C TSrécur3'!G$17&lt;&gt;0,'1C TSrécur3'!$C$12="OUI"),'1C TSrécur3'!$G$46/'1C TSrécur3'!G$17,"")</f>
        <v/>
      </c>
      <c r="Z202" s="563" t="str">
        <f>IF(AND('1C TSrécur3'!G$17&lt;&gt;0,'1C TSrécur3'!$C$12="OUI"),'1C TSrécur3'!$G$47/'1C TSrécur3'!G$17,"")</f>
        <v/>
      </c>
      <c r="AA202" s="563" t="str">
        <f>IF(AND('1C TSrécur3'!G$17&lt;&gt;0,'1C TSrécur3'!$C$12="OUI"),'1C TSrécur3'!$G$48/'1C TSrécur3'!G$17,"")</f>
        <v/>
      </c>
      <c r="AB202" s="563" t="str">
        <f>IF(AND('1C TSrécur3'!G$17&lt;&gt;0,'1C TSrécur3'!$C$12="OUI"),'1C TSrécur3'!$G$49/'1C TSrécur3'!G$17,"")</f>
        <v/>
      </c>
      <c r="AC202" s="563" t="str">
        <f>IF(AND('1C TSrécur3'!G$17&lt;&gt;0,'1C TSrécur3'!$C$12="OUI"),'1C TSrécur3'!$G$50/'1C TSrécur3'!G$17,"")</f>
        <v/>
      </c>
      <c r="AD202" s="563" t="str">
        <f>IF(AND('1C TSrécur3'!G$17&lt;&gt;0,'1C TSrécur3'!$C$12="OUI"),'1C TSrécur3'!$G$51/'1C TSrécur3'!G$17,"")</f>
        <v/>
      </c>
      <c r="AE202" s="563" t="str">
        <f>IF(AND('1C TSrécur3'!G$17&lt;&gt;0,'1C TSrécur3'!$C$12="OUI"),'1C TSrécur3'!$G$52/'1C TSrécur3'!G$17,"")</f>
        <v/>
      </c>
      <c r="AF202" s="563" t="str">
        <f>IF(AND('1C TSrécur3'!G$17&lt;&gt;0,'1C TSrécur3'!$C$12="OUI"),'1C TSrécur3'!$G$53/'1C TSrécur3'!G$17,"")</f>
        <v/>
      </c>
      <c r="AG202" s="563" t="str">
        <f>IF(AND('1C TSrécur3'!G$17&lt;&gt;0,'1C TSrécur3'!$C$12="OUI"),'1C TSrécur3'!$G$54/'1C TSrécur3'!G$17,"")</f>
        <v/>
      </c>
      <c r="AH202" s="563" t="str">
        <f>IF(AND('1C TSrécur3'!G$17&lt;&gt;0,'1C TSrécur3'!$C$12="OUI"),'1C TSrécur3'!$G$55/'1C TSrécur3'!G$17,"")</f>
        <v/>
      </c>
      <c r="AI202" s="563" t="str">
        <f>IF(AND('1C TSrécur3'!G$17&lt;&gt;0,'1C TSrécur3'!$C$12="OUI"),'1C TSrécur3'!$G$56/'1C TSrécur3'!G$17,"")</f>
        <v/>
      </c>
      <c r="AJ202" s="563" t="str">
        <f>IF(AND('1C TSrécur3'!G$17&lt;&gt;0,'1C TSrécur3'!$C$12="OUI"),'1C TSrécur3'!$G$57/'1C TSrécur3'!G$17,"")</f>
        <v/>
      </c>
      <c r="AK202" s="563">
        <f>IF(AND('1C TSrécur3'!G$17&lt;&gt;0,'1C TSrécur3'!$C$12="OUI"),'1C TSrécur3'!G$58/'1C TSrécur3'!G$17,0)</f>
        <v>0</v>
      </c>
      <c r="AL202" s="74">
        <f>IF(AND('1C TSrécur3'!$B$12&lt;&gt;"",'1C TSrécur3'!$C$12="OUI"),N202+AK202,N202)</f>
        <v>0</v>
      </c>
      <c r="AM202" s="352">
        <f t="shared" si="65"/>
        <v>0</v>
      </c>
      <c r="AN202" s="352">
        <f t="shared" si="66"/>
        <v>0</v>
      </c>
      <c r="AO202" s="353">
        <f t="shared" si="73"/>
        <v>0</v>
      </c>
      <c r="AP202" s="599">
        <f t="shared" si="74"/>
        <v>0</v>
      </c>
      <c r="AQ202" s="609">
        <f t="shared" si="70"/>
        <v>0</v>
      </c>
      <c r="AR202" s="605"/>
      <c r="AS202" s="104"/>
      <c r="AT202" s="211" t="str">
        <f>IF('1C TSrécur3'!G$17*FICHE!$C$13&lt;J202,"Forfait limité à "&amp;FICHE!$C$13&amp;"€/jour","")</f>
        <v/>
      </c>
      <c r="AU202" s="618"/>
    </row>
    <row r="203" spans="1:54" ht="13.9" customHeight="1">
      <c r="A203" s="316"/>
      <c r="B203" s="346"/>
      <c r="C203" s="877" t="str">
        <f>IF('1C TSrécur3'!H$17&lt;&gt;0,'1C TSrécur3'!$B$12,"")</f>
        <v/>
      </c>
      <c r="D203" s="878"/>
      <c r="E203" s="879"/>
      <c r="F203" s="95" t="str">
        <f>IF(AND($C203='1C TSrécur3'!$B$12,'1C TSrécur3'!$B$16="récurrentes",'1C TSrécur3'!$H$17&lt;&gt;""),'1C TSrécur3'!$H$21,"")</f>
        <v/>
      </c>
      <c r="G203" s="237"/>
      <c r="H203" s="797">
        <v>0.21</v>
      </c>
      <c r="I203" s="799">
        <v>1</v>
      </c>
      <c r="J203" s="324"/>
      <c r="K203" s="782">
        <f t="shared" si="64"/>
        <v>0</v>
      </c>
      <c r="L203" s="545">
        <f>IF(OR('1C TSrécur3'!$B$12="",'1C TSrécur3'!H$30=0),0,IF(AND('1C TSrécur3'!$B$12&lt;&gt;"",$K$2="Pôle",'1C TSrécur3'!$C$12="OUI"),(('1C TSrécur3'!H$22+'1C TSrécur3'!H$23+'1C TSrécur3'!H$24+'1C TSrécur3'!H$25+'1C TSrécur3'!H$29)/'1C TSrécur3'!H$17),IF(AND('1C TSrécur3'!$B$12&lt;&gt;"",$K$2="Pôle",'1C TSrécur3'!$C$12="NON"),(('1C TSrécur3'!H$22+'1C TSrécur3'!H$23+'1C TSrécur3'!H$24+'1C TSrécur3'!H$25+'1C TSrécur3'!H$29)/'1C TSrécur3'!H$30),IF(AND('1C TSrécur3'!$B$12&lt;&gt;"",$K$2&lt;&gt;"Pôle",'1C TSrécur3'!$C$12="OUI"),(('1C TSrécur3'!H$22+'1C TSrécur3'!H$23+'1C TSrécur3'!H$24+'1C TSrécur3'!H$25+'1C TSrécur3'!H$26+'1C TSrécur3'!H$27+'1C TSrécur3'!H$28+'1C TSrécur3'!H$29)/'1C TSrécur3'!H$17),IF(AND('1C TSrécur3'!$B$12&lt;&gt;"",$K$2&lt;&gt;"Pôle",'1C TSrécur3'!$C$12="NON"),(('1C TSrécur3'!H$22+'1C TSrécur3'!H$23+'1C TSrécur3'!H$24+'1C TSrécur3'!H$25+'1C TSrécur3'!H$26+'1C TSrécur3'!H$27+'1C TSrécur3'!H$28+'1C TSrécur3'!H$29)/'1C TSrécur3'!H$30))))))</f>
        <v>0</v>
      </c>
      <c r="M203" s="545">
        <f>IF(OR('1C TSrécur3'!$B$12="",'1C TSrécur3'!H$30=0),0,IF(AND('1C TSrécur3'!$B$12&lt;&gt;"",$K$2="Pôle",'1C TSrécur3'!$C$12="OUI"),(('1C TSrécur3'!H$26+'1C TSrécur3'!H$27+'1C TSrécur3'!H$28)/'1C TSrécur3'!H$17),IF(AND('1C TSrécur3'!$B$12&lt;&gt;"",$K$2="Pôle",'1C TSrécur3'!$C$12="NON"),(('1C TSrécur3'!H$26+'1C TSrécur3'!H$27+'1C TSrécur3'!H$28)/'1C TSrécur3'!H$30),IF(AND('1C TSrécur3'!$B$12&lt;&gt;"",$K$2&lt;&gt;"Pôle"),0))))</f>
        <v>0</v>
      </c>
      <c r="N203" s="545">
        <f>IF(AND('1C TSrécur3'!$H$17&lt;&gt;0,'1C TSrécur3'!$H$30&lt;&gt;0),L203+M203,0)</f>
        <v>0</v>
      </c>
      <c r="O203" s="562" t="str">
        <f>IF(AND('1C TSrécur3'!H$17&lt;&gt;0,'1C TSrécur3'!$C$12="OUI"),'1C TSrécur3'!H$36/'1C TSrécur3'!H$17,"")</f>
        <v/>
      </c>
      <c r="P203" s="563" t="str">
        <f>IF(AND('1C TSrécur3'!H$17&lt;&gt;0,'1C TSrécur3'!$C$12="OUI"),'1C TSrécur3'!$H$37/'1C TSrécur3'!H$17,"")</f>
        <v/>
      </c>
      <c r="Q203" s="563" t="str">
        <f>IF(AND('1C TSrécur3'!H$17&lt;&gt;0,'1C TSrécur3'!$C$12="OUI"),'1C TSrécur3'!$H$38/'1C TSrécur3'!H$17,"")</f>
        <v/>
      </c>
      <c r="R203" s="563" t="str">
        <f>IF(AND('1C TSrécur3'!H$17&lt;&gt;0,'1C TSrécur3'!$C$12="OUI"),'1C TSrécur3'!$H$39/'1C TSrécur3'!H$17,"")</f>
        <v/>
      </c>
      <c r="S203" s="563" t="str">
        <f>IF(AND('1C TSrécur3'!H$17&lt;&gt;0,'1C TSrécur3'!$C$12="OUI"),'1C TSrécur3'!$H$40/'1C TSrécur3'!H$17,"")</f>
        <v/>
      </c>
      <c r="T203" s="563" t="str">
        <f>IF(AND('1C TSrécur3'!H$17&lt;&gt;0,'1C TSrécur3'!$C$12="OUI"),'1C TSrécur3'!$H$41/'1C TSrécur3'!H$17,"")</f>
        <v/>
      </c>
      <c r="U203" s="563" t="str">
        <f>IF(AND('1C TSrécur3'!H$17&lt;&gt;0,'1C TSrécur3'!$C$12="OUI"),'1C TSrécur3'!$H$42/'1C TSrécur3'!H$17,"")</f>
        <v/>
      </c>
      <c r="V203" s="563" t="str">
        <f>IF(AND('1C TSrécur3'!H$17&lt;&gt;0,'1C TSrécur3'!$C$12="OUI"),'1C TSrécur3'!$H$43/'1C TSrécur3'!H$17,"")</f>
        <v/>
      </c>
      <c r="W203" s="563" t="str">
        <f>IF(AND('1C TSrécur3'!H$17&lt;&gt;0,'1C TSrécur3'!$C$12="OUI"),'1C TSrécur3'!$H$44/'1C TSrécur3'!H$17,"")</f>
        <v/>
      </c>
      <c r="X203" s="563" t="str">
        <f>IF(AND('1C TSrécur3'!H$17&lt;&gt;0,'1C TSrécur3'!$C$12="OUI"),'1C TSrécur3'!$H$45/'1C TSrécur3'!H$17,"")</f>
        <v/>
      </c>
      <c r="Y203" s="563" t="str">
        <f>IF(AND('1C TSrécur3'!H$17&lt;&gt;0,'1C TSrécur3'!$C$12="OUI"),'1C TSrécur3'!$H$46/'1C TSrécur3'!H$17,"")</f>
        <v/>
      </c>
      <c r="Z203" s="563" t="str">
        <f>IF(AND('1C TSrécur3'!H$17&lt;&gt;0,'1C TSrécur3'!$C$12="OUI"),'1C TSrécur3'!$H$47/'1C TSrécur3'!H$17,"")</f>
        <v/>
      </c>
      <c r="AA203" s="563" t="str">
        <f>IF(AND('1C TSrécur3'!H$17&lt;&gt;0,'1C TSrécur3'!$C$12="OUI"),'1C TSrécur3'!$H$48/'1C TSrécur3'!H$17,"")</f>
        <v/>
      </c>
      <c r="AB203" s="563" t="str">
        <f>IF(AND('1C TSrécur3'!H$17&lt;&gt;0,'1C TSrécur3'!$C$12="OUI"),'1C TSrécur3'!$H$49/'1C TSrécur3'!H$17,"")</f>
        <v/>
      </c>
      <c r="AC203" s="563" t="str">
        <f>IF(AND('1C TSrécur3'!H$17&lt;&gt;0,'1C TSrécur3'!$C$12="OUI"),'1C TSrécur3'!$H$50/'1C TSrécur3'!H$17,"")</f>
        <v/>
      </c>
      <c r="AD203" s="563" t="str">
        <f>IF(AND('1C TSrécur3'!H$17&lt;&gt;0,'1C TSrécur3'!$C$12="OUI"),'1C TSrécur3'!$H$51/'1C TSrécur3'!H$17,"")</f>
        <v/>
      </c>
      <c r="AE203" s="563" t="str">
        <f>IF(AND('1C TSrécur3'!H$17&lt;&gt;0,'1C TSrécur3'!$C$12="OUI"),'1C TSrécur3'!$H$52/'1C TSrécur3'!H$17,"")</f>
        <v/>
      </c>
      <c r="AF203" s="563" t="str">
        <f>IF(AND('1C TSrécur3'!H$17&lt;&gt;0,'1C TSrécur3'!$C$12="OUI"),'1C TSrécur3'!$H$53/'1C TSrécur3'!H$17,"")</f>
        <v/>
      </c>
      <c r="AG203" s="563" t="str">
        <f>IF(AND('1C TSrécur3'!H$17&lt;&gt;0,'1C TSrécur3'!$C$12="OUI"),'1C TSrécur3'!$H$54/'1C TSrécur3'!H$17,"")</f>
        <v/>
      </c>
      <c r="AH203" s="563" t="str">
        <f>IF(AND('1C TSrécur3'!H$17&lt;&gt;0,'1C TSrécur3'!$C$12="OUI"),'1C TSrécur3'!$H$55/'1C TSrécur3'!H$17,"")</f>
        <v/>
      </c>
      <c r="AI203" s="563" t="str">
        <f>IF(AND('1C TSrécur3'!H$17&lt;&gt;0,'1C TSrécur3'!$C$12="OUI"),'1C TSrécur3'!$H$56/'1C TSrécur3'!H$17,"")</f>
        <v/>
      </c>
      <c r="AJ203" s="563" t="str">
        <f>IF(AND('1C TSrécur3'!H$17&lt;&gt;0,'1C TSrécur3'!$C$12="OUI"),'1C TSrécur3'!$H$57/'1C TSrécur3'!H$17,"")</f>
        <v/>
      </c>
      <c r="AK203" s="563">
        <f>IF(AND('1C TSrécur3'!H$17&lt;&gt;0,'1C TSrécur3'!$C$12="OUI"),'1C TSrécur3'!H$58/'1C TSrécur3'!H$17,0)</f>
        <v>0</v>
      </c>
      <c r="AL203" s="74">
        <f>IF(AND('1C TSrécur3'!$B$12&lt;&gt;"",'1C TSrécur3'!$C$12="OUI"),N203+AK203,N203)</f>
        <v>0</v>
      </c>
      <c r="AM203" s="352">
        <f t="shared" si="65"/>
        <v>0</v>
      </c>
      <c r="AN203" s="352">
        <f t="shared" si="66"/>
        <v>0</v>
      </c>
      <c r="AO203" s="353">
        <f t="shared" si="73"/>
        <v>0</v>
      </c>
      <c r="AP203" s="599">
        <f t="shared" si="74"/>
        <v>0</v>
      </c>
      <c r="AQ203" s="609">
        <f t="shared" si="70"/>
        <v>0</v>
      </c>
      <c r="AR203" s="605"/>
      <c r="AS203" s="104"/>
      <c r="AT203" s="211" t="str">
        <f>IF('1C TSrécur3'!H$17*FICHE!$C$13&lt;J203,"Forfait limité à "&amp;FICHE!$C$13&amp;"€/jour","")</f>
        <v/>
      </c>
      <c r="AU203" s="618"/>
    </row>
    <row r="204" spans="1:54" ht="13.9" customHeight="1">
      <c r="A204" s="316"/>
      <c r="B204" s="346"/>
      <c r="C204" s="877" t="str">
        <f>IF('1C TSrécur3'!I$17&lt;&gt;0,'1C TSrécur3'!$B$12,"")</f>
        <v/>
      </c>
      <c r="D204" s="878"/>
      <c r="E204" s="879"/>
      <c r="F204" s="95" t="str">
        <f>IF(AND($C204='1C TSrécur3'!$B$12,'1C TSrécur3'!$B$16="récurrentes",'1C TSrécur3'!$I$17&lt;&gt;""),'1C TSrécur3'!$I$21,"")</f>
        <v/>
      </c>
      <c r="G204" s="237"/>
      <c r="H204" s="797">
        <v>0.21</v>
      </c>
      <c r="I204" s="799">
        <v>1</v>
      </c>
      <c r="J204" s="324"/>
      <c r="K204" s="782">
        <f t="shared" si="64"/>
        <v>0</v>
      </c>
      <c r="L204" s="545">
        <f>IF(OR('1C TSrécur3'!$B$12="",'1C TSrécur3'!I$30=0),0,IF(AND('1C TSrécur3'!$B$12&lt;&gt;"",$K$2="Pôle",'1C TSrécur3'!$C$12="OUI"),(('1C TSrécur3'!I$22+'1C TSrécur3'!I$23+'1C TSrécur3'!I$24+'1C TSrécur3'!I$25+'1C TSrécur3'!I$29)/'1C TSrécur3'!I$17),IF(AND('1C TSrécur3'!$B$12&lt;&gt;"",$K$2="Pôle",'1C TSrécur3'!$C$12="NON"),(('1C TSrécur3'!I$22+'1C TSrécur3'!I$23+'1C TSrécur3'!I$24+'1C TSrécur3'!I$25+'1C TSrécur3'!I$29)/'1C TSrécur3'!I$30),IF(AND('1C TSrécur3'!$B$12&lt;&gt;"",$K$2&lt;&gt;"Pôle",'1C TSrécur3'!$C$12="OUI"),(('1C TSrécur3'!I$22+'1C TSrécur3'!I$23+'1C TSrécur3'!I$24+'1C TSrécur3'!I$25+'1C TSrécur3'!I$26+'1C TSrécur3'!I$27+'1C TSrécur3'!I$28+'1C TSrécur3'!I$29)/'1C TSrécur3'!I$17),IF(AND('1C TSrécur3'!$B$12&lt;&gt;"",$K$2&lt;&gt;"Pôle",'1C TSrécur3'!$C$12="NON"),(('1C TSrécur3'!I$22+'1C TSrécur3'!I$23+'1C TSrécur3'!I$24+'1C TSrécur3'!I$25+'1C TSrécur3'!I$26+'1C TSrécur3'!I$27+'1C TSrécur3'!I$28+'1C TSrécur3'!I$29)/'1C TSrécur3'!I$30))))))</f>
        <v>0</v>
      </c>
      <c r="M204" s="545">
        <f>IF(OR('1C TSrécur3'!$B$12="",'1C TSrécur3'!I$30=0),0,IF(AND('1C TSrécur3'!$B$12&lt;&gt;"",$K$2="Pôle",'1C TSrécur3'!$C$12="OUI"),(('1C TSrécur3'!I$26+'1C TSrécur3'!I$27+'1C TSrécur3'!I$28)/'1C TSrécur3'!I$17),IF(AND('1C TSrécur3'!$B$12&lt;&gt;"",$K$2="Pôle",'1C TSrécur3'!$C$12="NON"),(('1C TSrécur3'!I$26+'1C TSrécur3'!I$27+'1C TSrécur3'!I$28)/'1C TSrécur3'!I$30),IF(AND('1C TSrécur3'!$B$12&lt;&gt;"",$K$2&lt;&gt;"Pôle"),0))))</f>
        <v>0</v>
      </c>
      <c r="N204" s="545">
        <f>IF(AND('1C TSrécur3'!$I$17&lt;&gt;0,'1C TSrécur3'!$I$30&lt;&gt;0),L204+M204,0)</f>
        <v>0</v>
      </c>
      <c r="O204" s="562" t="str">
        <f>IF(AND('1C TSrécur3'!I$17&lt;&gt;0,'1C TSrécur3'!$C$12="OUI"),'1C TSrécur3'!I$36/'1C TSrécur3'!I$17,"")</f>
        <v/>
      </c>
      <c r="P204" s="563" t="str">
        <f>IF(AND('1C TSrécur3'!I$17&lt;&gt;0,'1C TSrécur3'!$C$12="OUI"),'1C TSrécur3'!$I$37/'1C TSrécur3'!I$17,"")</f>
        <v/>
      </c>
      <c r="Q204" s="563" t="str">
        <f>IF(AND('1C TSrécur3'!I$17&lt;&gt;0,'1C TSrécur3'!$C$12="OUI"),'1C TSrécur3'!$I$38/'1C TSrécur3'!I$17,"")</f>
        <v/>
      </c>
      <c r="R204" s="563" t="str">
        <f>IF(AND('1C TSrécur3'!I$17&lt;&gt;0,'1C TSrécur3'!$C$12="OUI"),'1C TSrécur3'!$I$39/'1C TSrécur3'!I$17,"")</f>
        <v/>
      </c>
      <c r="S204" s="563" t="str">
        <f>IF(AND('1C TSrécur3'!I$17&lt;&gt;0,'1C TSrécur3'!$C$12="OUI"),'1C TSrécur3'!$I$40/'1C TSrécur3'!I$17,"")</f>
        <v/>
      </c>
      <c r="T204" s="563" t="str">
        <f>IF(AND('1C TSrécur3'!I$17&lt;&gt;0,'1C TSrécur3'!$C$12="OUI"),'1C TSrécur3'!$I$41/'1C TSrécur3'!I$17,"")</f>
        <v/>
      </c>
      <c r="U204" s="563" t="str">
        <f>IF(AND('1C TSrécur3'!I$17&lt;&gt;0,'1C TSrécur3'!$C$12="OUI"),'1C TSrécur3'!$I$42/'1C TSrécur3'!I$17,"")</f>
        <v/>
      </c>
      <c r="V204" s="563" t="str">
        <f>IF(AND('1C TSrécur3'!I$17&lt;&gt;0,'1C TSrécur3'!$C$12="OUI"),'1C TSrécur3'!$I$43/'1C TSrécur3'!I$17,"")</f>
        <v/>
      </c>
      <c r="W204" s="563" t="str">
        <f>IF(AND('1C TSrécur3'!I$17&lt;&gt;0,'1C TSrécur3'!$C$12="OUI"),'1C TSrécur3'!$I$44/'1C TSrécur3'!I$17,"")</f>
        <v/>
      </c>
      <c r="X204" s="563" t="str">
        <f>IF(AND('1C TSrécur3'!I$17&lt;&gt;0,'1C TSrécur3'!$C$12="OUI"),'1C TSrécur3'!$I$45/'1C TSrécur3'!I$17,"")</f>
        <v/>
      </c>
      <c r="Y204" s="563" t="str">
        <f>IF(AND('1C TSrécur3'!I$17&lt;&gt;0,'1C TSrécur3'!$C$12="OUI"),'1C TSrécur3'!$I$46/'1C TSrécur3'!I$17,"")</f>
        <v/>
      </c>
      <c r="Z204" s="563" t="str">
        <f>IF(AND('1C TSrécur3'!I$17&lt;&gt;0,'1C TSrécur3'!$C$12="OUI"),'1C TSrécur3'!$I$47/'1C TSrécur3'!I$17,"")</f>
        <v/>
      </c>
      <c r="AA204" s="563" t="str">
        <f>IF(AND('1C TSrécur3'!I$17&lt;&gt;0,'1C TSrécur3'!$C$12="OUI"),'1C TSrécur3'!$I$48/'1C TSrécur3'!I$17,"")</f>
        <v/>
      </c>
      <c r="AB204" s="563" t="str">
        <f>IF(AND('1C TSrécur3'!I$17&lt;&gt;0,'1C TSrécur3'!$C$12="OUI"),'1C TSrécur3'!$I$49/'1C TSrécur3'!I$17,"")</f>
        <v/>
      </c>
      <c r="AC204" s="563" t="str">
        <f>IF(AND('1C TSrécur3'!I$17&lt;&gt;0,'1C TSrécur3'!$C$12="OUI"),'1C TSrécur3'!$I$50/'1C TSrécur3'!I$17,"")</f>
        <v/>
      </c>
      <c r="AD204" s="563" t="str">
        <f>IF(AND('1C TSrécur3'!I$17&lt;&gt;0,'1C TSrécur3'!$C$12="OUI"),'1C TSrécur3'!$I$51/'1C TSrécur3'!I$17,"")</f>
        <v/>
      </c>
      <c r="AE204" s="563" t="str">
        <f>IF(AND('1C TSrécur3'!I$17&lt;&gt;0,'1C TSrécur3'!$C$12="OUI"),'1C TSrécur3'!$I$52/'1C TSrécur3'!I$17,"")</f>
        <v/>
      </c>
      <c r="AF204" s="563" t="str">
        <f>IF(AND('1C TSrécur3'!I$17&lt;&gt;0,'1C TSrécur3'!$C$12="OUI"),'1C TSrécur3'!$I$53/'1C TSrécur3'!I$17,"")</f>
        <v/>
      </c>
      <c r="AG204" s="563" t="str">
        <f>IF(AND('1C TSrécur3'!I$17&lt;&gt;0,'1C TSrécur3'!$C$12="OUI"),'1C TSrécur3'!$I$54/'1C TSrécur3'!I$17,"")</f>
        <v/>
      </c>
      <c r="AH204" s="563" t="str">
        <f>IF(AND('1C TSrécur3'!I$17&lt;&gt;0,'1C TSrécur3'!$C$12="OUI"),'1C TSrécur3'!$I$55/'1C TSrécur3'!I$17,"")</f>
        <v/>
      </c>
      <c r="AI204" s="563" t="str">
        <f>IF(AND('1C TSrécur3'!I$17&lt;&gt;0,'1C TSrécur3'!$C$12="OUI"),'1C TSrécur3'!$I$56/'1C TSrécur3'!I$17,"")</f>
        <v/>
      </c>
      <c r="AJ204" s="563" t="str">
        <f>IF(AND('1C TSrécur3'!I$17&lt;&gt;0,'1C TSrécur3'!$C$12="OUI"),'1C TSrécur3'!$I$57/'1C TSrécur3'!I$17,"")</f>
        <v/>
      </c>
      <c r="AK204" s="563">
        <f>IF(AND('1C TSrécur3'!I$17&lt;&gt;0,'1C TSrécur3'!$C$12="OUI"),'1C TSrécur3'!I$58/'1C TSrécur3'!I$17,0)</f>
        <v>0</v>
      </c>
      <c r="AL204" s="74">
        <f>IF(AND('1C TSrécur3'!$B$12&lt;&gt;"",'1C TSrécur3'!$C$12="OUI"),N204+AK204,N204)</f>
        <v>0</v>
      </c>
      <c r="AM204" s="352">
        <f t="shared" si="65"/>
        <v>0</v>
      </c>
      <c r="AN204" s="352">
        <f t="shared" si="66"/>
        <v>0</v>
      </c>
      <c r="AO204" s="353">
        <f t="shared" si="73"/>
        <v>0</v>
      </c>
      <c r="AP204" s="599">
        <f t="shared" si="74"/>
        <v>0</v>
      </c>
      <c r="AQ204" s="609">
        <f t="shared" si="70"/>
        <v>0</v>
      </c>
      <c r="AR204" s="605"/>
      <c r="AS204" s="104"/>
      <c r="AT204" s="211" t="str">
        <f>IF('1C TSrécur3'!I$17*FICHE!$C$13&lt;J204,"Forfait limité à "&amp;FICHE!$C$13&amp;"€/jour","")</f>
        <v/>
      </c>
      <c r="AU204" s="618"/>
    </row>
    <row r="205" spans="1:54" ht="13.9" customHeight="1">
      <c r="A205" s="316"/>
      <c r="B205" s="346"/>
      <c r="C205" s="877" t="str">
        <f>IF('1C TSrécur3'!J$17&lt;&gt;0,'1C TSrécur3'!$B$12,"")</f>
        <v/>
      </c>
      <c r="D205" s="878"/>
      <c r="E205" s="879"/>
      <c r="F205" s="95" t="str">
        <f>IF(AND($C205='1C TSrécur3'!$B$12,'1C TSrécur3'!$B$16="récurrentes",'1C TSrécur3'!K$17&lt;&gt;""),'1C TSrécur3'!K$21,"")</f>
        <v/>
      </c>
      <c r="G205" s="237"/>
      <c r="H205" s="797">
        <v>0.21</v>
      </c>
      <c r="I205" s="799">
        <v>1</v>
      </c>
      <c r="J205" s="324"/>
      <c r="K205" s="782">
        <f t="shared" si="64"/>
        <v>0</v>
      </c>
      <c r="L205" s="545">
        <f>IF(OR('1C TSrécur3'!$B$12="",'1C TSrécur3'!J$30=0),0,IF(AND('1C TSrécur3'!$B$12&lt;&gt;"",$K$2="Pôle",'1C TSrécur3'!$C$12="OUI"),(('1C TSrécur3'!J$22+'1C TSrécur3'!J$23+'1C TSrécur3'!J$24+'1C TSrécur3'!J$25+'1C TSrécur3'!J$29)/'1C TSrécur3'!J$17),IF(AND('1C TSrécur3'!$B$12&lt;&gt;"",$K$2="Pôle",'1C TSrécur3'!$C$12="NON"),(('1C TSrécur3'!J$22+'1C TSrécur3'!J$23+'1C TSrécur3'!J$24+'1C TSrécur3'!J$25+'1C TSrécur3'!J$29)/'1C TSrécur3'!J$30),IF(AND('1C TSrécur3'!$B$12&lt;&gt;"",$K$2&lt;&gt;"Pôle",'1C TSrécur3'!$C$12="OUI"),(('1C TSrécur3'!J$22+'1C TSrécur3'!J$23+'1C TSrécur3'!J$24+'1C TSrécur3'!J$25+'1C TSrécur3'!J$26+'1C TSrécur3'!J$27+'1C TSrécur3'!J$28+'1C TSrécur3'!J$29)/'1C TSrécur3'!J$17),IF(AND('1C TSrécur3'!$B$12&lt;&gt;"",$K$2&lt;&gt;"Pôle",'1C TSrécur3'!$C$12="NON"),(('1C TSrécur3'!J$22+'1C TSrécur3'!J$23+'1C TSrécur3'!J$24+'1C TSrécur3'!J$25+'1C TSrécur3'!J$26+'1C TSrécur3'!J$27+'1C TSrécur3'!J$28+'1C TSrécur3'!J$29)/'1C TSrécur3'!J$30))))))</f>
        <v>0</v>
      </c>
      <c r="M205" s="545">
        <f>IF(OR('1C TSrécur3'!$B$12="",'1C TSrécur3'!J$30=0),0,IF(AND('1C TSrécur3'!$B$12&lt;&gt;"",$K$2="Pôle",'1C TSrécur3'!$C$12="OUI"),(('1C TSrécur3'!J$26+'1C TSrécur3'!J$27+'1C TSrécur3'!J$28)/'1C TSrécur3'!J$17),IF(AND('1C TSrécur3'!$B$12&lt;&gt;"",$K$2="Pôle",'1C TSrécur3'!$C$12="NON"),(('1C TSrécur3'!J$26+'1C TSrécur3'!J$27+'1C TSrécur3'!J$28)/'1C TSrécur3'!J$30),IF(AND('1C TSrécur3'!$B$12&lt;&gt;"",$K$2&lt;&gt;"Pôle"),0))))</f>
        <v>0</v>
      </c>
      <c r="N205" s="545">
        <f>IF(AND('1C TSrécur3'!$J$17&lt;&gt;0,'1C TSrécur3'!$J$30&lt;&gt;0),L205+M205,0)</f>
        <v>0</v>
      </c>
      <c r="O205" s="562" t="str">
        <f>IF(AND('1C TSrécur3'!J$17&lt;&gt;0,'1C TSrécur3'!$C$12="OUI"),'1C TSrécur3'!J$36/'1C TSrécur3'!J$17,"")</f>
        <v/>
      </c>
      <c r="P205" s="563" t="str">
        <f>IF(AND('1C TSrécur3'!J$17&lt;&gt;0,'1C TSrécur3'!$C$12="OUI"),'1C TSrécur3'!$J$37/'1C TSrécur3'!J$17,"")</f>
        <v/>
      </c>
      <c r="Q205" s="563" t="str">
        <f>IF(AND('1C TSrécur3'!J$17&lt;&gt;0,'1C TSrécur3'!$C$12="OUI"),'1C TSrécur3'!$J$38/'1C TSrécur3'!J$17,"")</f>
        <v/>
      </c>
      <c r="R205" s="563" t="str">
        <f>IF(AND('1C TSrécur3'!J$17&lt;&gt;0,'1C TSrécur3'!$C$12="OUI"),'1C TSrécur3'!$J$39/'1C TSrécur3'!J$17,"")</f>
        <v/>
      </c>
      <c r="S205" s="563" t="str">
        <f>IF(AND('1C TSrécur3'!J$17&lt;&gt;0,'1C TSrécur3'!$C$12="OUI"),'1C TSrécur3'!$J$40/'1C TSrécur3'!J$17,"")</f>
        <v/>
      </c>
      <c r="T205" s="563" t="str">
        <f>IF(AND('1C TSrécur3'!J$17&lt;&gt;0,'1C TSrécur3'!$C$12="OUI"),'1C TSrécur3'!$J$41/'1C TSrécur3'!J$17,"")</f>
        <v/>
      </c>
      <c r="U205" s="563" t="str">
        <f>IF(AND('1C TSrécur3'!J$17&lt;&gt;0,'1C TSrécur3'!$C$12="OUI"),'1C TSrécur3'!$J$42/'1C TSrécur3'!J$17,"")</f>
        <v/>
      </c>
      <c r="V205" s="563" t="str">
        <f>IF(AND('1C TSrécur3'!J$17&lt;&gt;0,'1C TSrécur3'!$C$12="OUI"),'1C TSrécur3'!$J$43/'1C TSrécur3'!J$17,"")</f>
        <v/>
      </c>
      <c r="W205" s="563" t="str">
        <f>IF(AND('1C TSrécur3'!J$17&lt;&gt;0,'1C TSrécur3'!$C$12="OUI"),'1C TSrécur3'!$J$44/'1C TSrécur3'!J$17,"")</f>
        <v/>
      </c>
      <c r="X205" s="563" t="str">
        <f>IF(AND('1C TSrécur3'!J$17&lt;&gt;0,'1C TSrécur3'!$C$12="OUI"),'1C TSrécur3'!$J$45/'1C TSrécur3'!J$17,"")</f>
        <v/>
      </c>
      <c r="Y205" s="563" t="str">
        <f>IF(AND('1C TSrécur3'!J$17&lt;&gt;0,'1C TSrécur3'!$C$12="OUI"),'1C TSrécur3'!$J$46/'1C TSrécur3'!J$17,"")</f>
        <v/>
      </c>
      <c r="Z205" s="563" t="str">
        <f>IF(AND('1C TSrécur3'!J$17&lt;&gt;0,'1C TSrécur3'!$C$12="OUI"),'1C TSrécur3'!$J$47/'1C TSrécur3'!J$17,"")</f>
        <v/>
      </c>
      <c r="AA205" s="563" t="str">
        <f>IF(AND('1C TSrécur3'!J$17&lt;&gt;0,'1C TSrécur3'!$C$12="OUI"),'1C TSrécur3'!$J$48/'1C TSrécur3'!J$17,"")</f>
        <v/>
      </c>
      <c r="AB205" s="563" t="str">
        <f>IF(AND('1C TSrécur3'!J$17&lt;&gt;0,'1C TSrécur3'!$C$12="OUI"),'1C TSrécur3'!$J$49/'1C TSrécur3'!J$17,"")</f>
        <v/>
      </c>
      <c r="AC205" s="563" t="str">
        <f>IF(AND('1C TSrécur3'!J$17&lt;&gt;0,'1C TSrécur3'!$C$12="OUI"),'1C TSrécur3'!$J$50/'1C TSrécur3'!J$17,"")</f>
        <v/>
      </c>
      <c r="AD205" s="563" t="str">
        <f>IF(AND('1C TSrécur3'!J$17&lt;&gt;0,'1C TSrécur3'!$C$12="OUI"),'1C TSrécur3'!$J$51/'1C TSrécur3'!J$17,"")</f>
        <v/>
      </c>
      <c r="AE205" s="563" t="str">
        <f>IF(AND('1C TSrécur3'!J$17&lt;&gt;0,'1C TSrécur3'!$C$12="OUI"),'1C TSrécur3'!$J$52/'1C TSrécur3'!J$17,"")</f>
        <v/>
      </c>
      <c r="AF205" s="563" t="str">
        <f>IF(AND('1C TSrécur3'!J$17&lt;&gt;0,'1C TSrécur3'!$C$12="OUI"),'1C TSrécur3'!$J$53/'1C TSrécur3'!J$17,"")</f>
        <v/>
      </c>
      <c r="AG205" s="563" t="str">
        <f>IF(AND('1C TSrécur3'!J$17&lt;&gt;0,'1C TSrécur3'!$C$12="OUI"),'1C TSrécur3'!$J$54/'1C TSrécur3'!J$17,"")</f>
        <v/>
      </c>
      <c r="AH205" s="563" t="str">
        <f>IF(AND('1C TSrécur3'!J$17&lt;&gt;0,'1C TSrécur3'!$C$12="OUI"),'1C TSrécur3'!$J$55/'1C TSrécur3'!J$17,"")</f>
        <v/>
      </c>
      <c r="AI205" s="563" t="str">
        <f>IF(AND('1C TSrécur3'!J$17&lt;&gt;0,'1C TSrécur3'!$C$12="OUI"),'1C TSrécur3'!$J$56/'1C TSrécur3'!J$17,"")</f>
        <v/>
      </c>
      <c r="AJ205" s="563" t="str">
        <f>IF(AND('1C TSrécur3'!J$17&lt;&gt;0,'1C TSrécur3'!$C$12="OUI"),'1C TSrécur3'!$J$57/'1C TSrécur3'!J$17,"")</f>
        <v/>
      </c>
      <c r="AK205" s="563">
        <f>IF(AND('1C TSrécur3'!J$17&lt;&gt;0,'1C TSrécur3'!$C$12="OUI"),'1C TSrécur3'!J$58/'1C TSrécur3'!J$17,0)</f>
        <v>0</v>
      </c>
      <c r="AL205" s="74">
        <f>IF(AND('1C TSrécur3'!$B$12&lt;&gt;"",'1C TSrécur3'!$C$12="OUI"),N205+AK205,N205)</f>
        <v>0</v>
      </c>
      <c r="AM205" s="352">
        <f t="shared" si="65"/>
        <v>0</v>
      </c>
      <c r="AN205" s="352">
        <f t="shared" si="66"/>
        <v>0</v>
      </c>
      <c r="AO205" s="353">
        <f t="shared" si="73"/>
        <v>0</v>
      </c>
      <c r="AP205" s="599">
        <f t="shared" si="74"/>
        <v>0</v>
      </c>
      <c r="AQ205" s="609">
        <f t="shared" si="70"/>
        <v>0</v>
      </c>
      <c r="AR205" s="605"/>
      <c r="AS205" s="104"/>
      <c r="AT205" s="211" t="str">
        <f>IF('1C TSrécur3'!J$17*FICHE!$C$13&lt;J205,"Forfait limité à "&amp;FICHE!$C$13&amp;"€/jour","")</f>
        <v/>
      </c>
      <c r="AU205" s="618"/>
    </row>
    <row r="206" spans="1:54" ht="13.9" customHeight="1">
      <c r="A206" s="316"/>
      <c r="B206" s="346"/>
      <c r="C206" s="877" t="str">
        <f>IF('1C TSrécur3'!K$17&lt;&gt;0,'1C TSrécur3'!$B$12,"")</f>
        <v/>
      </c>
      <c r="D206" s="878"/>
      <c r="E206" s="879"/>
      <c r="F206" s="95" t="str">
        <f>IF(AND($C206='1C TSrécur3'!$B$12,'1C TSrécur3'!$B$16="récurrentes",'1C TSrécur3'!$K$17&lt;&gt;""),'1C TSrécur3'!$K$21,"")</f>
        <v/>
      </c>
      <c r="G206" s="237"/>
      <c r="H206" s="797">
        <v>0.21</v>
      </c>
      <c r="I206" s="799">
        <v>1</v>
      </c>
      <c r="J206" s="324"/>
      <c r="K206" s="782">
        <f t="shared" si="64"/>
        <v>0</v>
      </c>
      <c r="L206" s="545">
        <f>IF(OR('1C TSrécur3'!$B$12="",'1C TSrécur3'!K$30=0),0,IF(AND('1C TSrécur3'!$B$12&lt;&gt;"",$K$2="Pôle",'1C TSrécur3'!$C$12="OUI"),(('1C TSrécur3'!K$22+'1C TSrécur3'!K$23+'1C TSrécur3'!K$24+'1C TSrécur3'!K$25+'1C TSrécur3'!K$29)/'1C TSrécur3'!K$17),IF(AND('1C TSrécur3'!$B$12&lt;&gt;"",$K$2="Pôle",'1C TSrécur3'!$C$12="NON"),(('1C TSrécur3'!K$22+'1C TSrécur3'!K$23+'1C TSrécur3'!K$24+'1C TSrécur3'!K$25+'1C TSrécur3'!K$29)/'1C TSrécur3'!K$30),IF(AND('1C TSrécur3'!$B$12&lt;&gt;"",$K$2&lt;&gt;"Pôle",'1C TSrécur3'!$C$12="OUI"),(('1C TSrécur3'!K$22+'1C TSrécur3'!K$23+'1C TSrécur3'!K$24+'1C TSrécur3'!K$25+'1C TSrécur3'!K$26+'1C TSrécur3'!K$27+'1C TSrécur3'!K$28+'1C TSrécur3'!K$29)/'1C TSrécur3'!K$17),IF(AND('1C TSrécur3'!$B$12&lt;&gt;"",$K$2&lt;&gt;"Pôle",'1C TSrécur3'!$C$12="NON"),(('1C TSrécur3'!K$22+'1C TSrécur3'!K$23+'1C TSrécur3'!K$24+'1C TSrécur3'!K$25+'1C TSrécur3'!K$26+'1C TSrécur3'!K$27+'1C TSrécur3'!K$28+'1C TSrécur3'!K$29)/'1C TSrécur3'!K$30))))))</f>
        <v>0</v>
      </c>
      <c r="M206" s="545">
        <f>IF(OR('1C TSrécur3'!$B$12="",'1C TSrécur3'!K$30=0),0,IF(AND('1C TSrécur3'!$B$12&lt;&gt;"",$K$2="Pôle",'1C TSrécur3'!$C$12="OUI"),(('1C TSrécur3'!K$26+'1C TSrécur3'!K$27+'1C TSrécur3'!K$28)/'1C TSrécur3'!K$17),IF(AND('1C TSrécur3'!$B$12&lt;&gt;"",$K$2="Pôle",'1C TSrécur3'!$C$12="NON"),(('1C TSrécur3'!K$26+'1C TSrécur3'!K$27+'1C TSrécur3'!K$28)/'1C TSrécur3'!K$30),IF(AND('1C TSrécur3'!$B$12&lt;&gt;"",$K$2&lt;&gt;"Pôle"),0))))</f>
        <v>0</v>
      </c>
      <c r="N206" s="545">
        <f>IF(AND('1C TSrécur3'!$K$17&lt;&gt;0,'1C TSrécur3'!$K$30&lt;&gt;0),L206+M206,0)</f>
        <v>0</v>
      </c>
      <c r="O206" s="562" t="str">
        <f>IF(AND('1C TSrécur3'!K$17&lt;&gt;0,'1C TSrécur3'!$C$12="OUI"),'1C TSrécur3'!K$36/'1C TSrécur3'!K$17,"")</f>
        <v/>
      </c>
      <c r="P206" s="563" t="str">
        <f>IF(AND('1C TSrécur3'!K$17&lt;&gt;0,'1C TSrécur3'!$C$12="OUI"),'1C TSrécur3'!$K$37/'1C TSrécur3'!K$17,"")</f>
        <v/>
      </c>
      <c r="Q206" s="563" t="str">
        <f>IF(AND('1C TSrécur3'!K$17&lt;&gt;0,'1C TSrécur3'!$C$12="OUI"),'1C TSrécur3'!$K$38/'1C TSrécur3'!K$17,"")</f>
        <v/>
      </c>
      <c r="R206" s="563" t="str">
        <f>IF(AND('1C TSrécur3'!K$17&lt;&gt;0,'1C TSrécur3'!$C$12="OUI"),'1C TSrécur3'!$K$39/'1C TSrécur3'!K$17,"")</f>
        <v/>
      </c>
      <c r="S206" s="563" t="str">
        <f>IF(AND('1C TSrécur3'!K$17&lt;&gt;0,'1C TSrécur3'!$C$12="OUI"),'1C TSrécur3'!$K$40/'1C TSrécur3'!K$17,"")</f>
        <v/>
      </c>
      <c r="T206" s="563" t="str">
        <f>IF(AND('1C TSrécur3'!K$17&lt;&gt;0,'1C TSrécur3'!$C$12="OUI"),'1C TSrécur3'!$K$41/'1C TSrécur3'!K$17,"")</f>
        <v/>
      </c>
      <c r="U206" s="563" t="str">
        <f>IF(AND('1C TSrécur3'!K$17&lt;&gt;0,'1C TSrécur3'!$C$12="OUI"),'1C TSrécur3'!$K$42/'1C TSrécur3'!K$17,"")</f>
        <v/>
      </c>
      <c r="V206" s="563" t="str">
        <f>IF(AND('1C TSrécur3'!K$17&lt;&gt;0,'1C TSrécur3'!$C$12="OUI"),'1C TSrécur3'!$K$43/'1C TSrécur3'!K$17,"")</f>
        <v/>
      </c>
      <c r="W206" s="563" t="str">
        <f>IF(AND('1C TSrécur3'!K$17&lt;&gt;0,'1C TSrécur3'!$C$12="OUI"),'1C TSrécur3'!$K$44/'1C TSrécur3'!K$17,"")</f>
        <v/>
      </c>
      <c r="X206" s="563" t="str">
        <f>IF(AND('1C TSrécur3'!K$17&lt;&gt;0,'1C TSrécur3'!$C$12="OUI"),'1C TSrécur3'!$K$45/'1C TSrécur3'!K$17,"")</f>
        <v/>
      </c>
      <c r="Y206" s="563" t="str">
        <f>IF(AND('1C TSrécur3'!K$17&lt;&gt;0,'1C TSrécur3'!$C$12="OUI"),'1C TSrécur3'!$K$46/'1C TSrécur3'!K$17,"")</f>
        <v/>
      </c>
      <c r="Z206" s="563" t="str">
        <f>IF(AND('1C TSrécur3'!K$17&lt;&gt;0,'1C TSrécur3'!$C$12="OUI"),'1C TSrécur3'!$K$47/'1C TSrécur3'!K$17,"")</f>
        <v/>
      </c>
      <c r="AA206" s="563" t="str">
        <f>IF(AND('1C TSrécur3'!K$17&lt;&gt;0,'1C TSrécur3'!$C$12="OUI"),'1C TSrécur3'!$K$48/'1C TSrécur3'!K$17,"")</f>
        <v/>
      </c>
      <c r="AB206" s="563" t="str">
        <f>IF(AND('1C TSrécur3'!K$17&lt;&gt;0,'1C TSrécur3'!$C$12="OUI"),'1C TSrécur3'!$K$49/'1C TSrécur3'!K$17,"")</f>
        <v/>
      </c>
      <c r="AC206" s="563" t="str">
        <f>IF(AND('1C TSrécur3'!K$17&lt;&gt;0,'1C TSrécur3'!$C$12="OUI"),'1C TSrécur3'!$K$50/'1C TSrécur3'!K$17,"")</f>
        <v/>
      </c>
      <c r="AD206" s="563" t="str">
        <f>IF(AND('1C TSrécur3'!K$17&lt;&gt;0,'1C TSrécur3'!$C$12="OUI"),'1C TSrécur3'!$K$51/'1C TSrécur3'!K$17,"")</f>
        <v/>
      </c>
      <c r="AE206" s="563" t="str">
        <f>IF(AND('1C TSrécur3'!K$17&lt;&gt;0,'1C TSrécur3'!$C$12="OUI"),'1C TSrécur3'!$K$52/'1C TSrécur3'!K$17,"")</f>
        <v/>
      </c>
      <c r="AF206" s="563" t="str">
        <f>IF(AND('1C TSrécur3'!K$17&lt;&gt;0,'1C TSrécur3'!$C$12="OUI"),'1C TSrécur3'!$K$53/'1C TSrécur3'!K$17,"")</f>
        <v/>
      </c>
      <c r="AG206" s="563" t="str">
        <f>IF(AND('1C TSrécur3'!K$17&lt;&gt;0,'1C TSrécur3'!$C$12="OUI"),'1C TSrécur3'!$K$54/'1C TSrécur3'!K$17,"")</f>
        <v/>
      </c>
      <c r="AH206" s="563" t="str">
        <f>IF(AND('1C TSrécur3'!K$17&lt;&gt;0,'1C TSrécur3'!$C$12="OUI"),'1C TSrécur3'!$K$55/'1C TSrécur3'!K$17,"")</f>
        <v/>
      </c>
      <c r="AI206" s="563" t="str">
        <f>IF(AND('1C TSrécur3'!K$17&lt;&gt;0,'1C TSrécur3'!$C$12="OUI"),'1C TSrécur3'!$K$56/'1C TSrécur3'!K$17,"")</f>
        <v/>
      </c>
      <c r="AJ206" s="563" t="str">
        <f>IF(AND('1C TSrécur3'!K$17&lt;&gt;0,'1C TSrécur3'!$C$12="OUI"),'1C TSrécur3'!$K$57/'1C TSrécur3'!K$17,"")</f>
        <v/>
      </c>
      <c r="AK206" s="563">
        <f>IF(AND('1C TSrécur3'!K$17&lt;&gt;0,'1C TSrécur3'!$C$12="OUI"),'1C TSrécur3'!K$58/'1C TSrécur3'!K$17,0)</f>
        <v>0</v>
      </c>
      <c r="AL206" s="74">
        <f>IF(AND('1C TSrécur3'!$B$12&lt;&gt;"",'1C TSrécur3'!$C$12="OUI"),N206+AK206,N206)</f>
        <v>0</v>
      </c>
      <c r="AM206" s="352">
        <f t="shared" si="65"/>
        <v>0</v>
      </c>
      <c r="AN206" s="352">
        <f t="shared" si="66"/>
        <v>0</v>
      </c>
      <c r="AO206" s="353">
        <f t="shared" si="73"/>
        <v>0</v>
      </c>
      <c r="AP206" s="599">
        <f t="shared" si="74"/>
        <v>0</v>
      </c>
      <c r="AQ206" s="609">
        <f t="shared" si="70"/>
        <v>0</v>
      </c>
      <c r="AR206" s="605"/>
      <c r="AS206" s="104"/>
      <c r="AT206" s="211" t="str">
        <f>IF('1C TSrécur3'!K$17*FICHE!$C$13&lt;J206,"Forfait limité à "&amp;FICHE!$C$13&amp;"€/jour","")</f>
        <v/>
      </c>
      <c r="AU206" s="618"/>
    </row>
    <row r="207" spans="1:54" ht="13.9" customHeight="1">
      <c r="A207" s="316"/>
      <c r="B207" s="346"/>
      <c r="C207" s="877" t="str">
        <f>IF('1C TSrécur3'!L$17&lt;&gt;0,'1C TSrécur3'!$B$12,"")</f>
        <v/>
      </c>
      <c r="D207" s="878"/>
      <c r="E207" s="879"/>
      <c r="F207" s="95" t="str">
        <f>IF(AND($C207='1C TSrécur3'!$B$12,'1C TSrécur3'!$B$16="récurrentes",'1C TSrécur3'!$L$17&lt;&gt;""),'1C TSrécur3'!$L$21,"")</f>
        <v/>
      </c>
      <c r="G207" s="237"/>
      <c r="H207" s="797">
        <v>0.21</v>
      </c>
      <c r="I207" s="799">
        <v>1</v>
      </c>
      <c r="J207" s="324"/>
      <c r="K207" s="782">
        <f t="shared" si="64"/>
        <v>0</v>
      </c>
      <c r="L207" s="545">
        <f>IF(OR('1C TSrécur3'!$B$12="",'1C TSrécur3'!L$30=0),0,IF(AND('1C TSrécur3'!$B$12&lt;&gt;"",$K$2="Pôle",'1C TSrécur3'!$C$12="OUI"),(('1C TSrécur3'!L$22+'1C TSrécur3'!L$23+'1C TSrécur3'!L$24+'1C TSrécur3'!L$25+'1C TSrécur3'!L$29)/'1C TSrécur3'!L$17),IF(AND('1C TSrécur3'!$B$12&lt;&gt;"",$K$2="Pôle",'1C TSrécur3'!$C$12="NON"),(('1C TSrécur3'!L$22+'1C TSrécur3'!L$23+'1C TSrécur3'!L$24+'1C TSrécur3'!L$25+'1C TSrécur3'!L$29)/'1C TSrécur3'!L$30),IF(AND('1C TSrécur3'!$B$12&lt;&gt;"",$K$2&lt;&gt;"Pôle",'1C TSrécur3'!$C$12="OUI"),(('1C TSrécur3'!L$22+'1C TSrécur3'!L$23+'1C TSrécur3'!L$24+'1C TSrécur3'!L$25+'1C TSrécur3'!L$26+'1C TSrécur3'!L$27+'1C TSrécur3'!L$28+'1C TSrécur3'!L$29)/'1C TSrécur3'!L$17),IF(AND('1C TSrécur3'!$B$12&lt;&gt;"",$K$2&lt;&gt;"Pôle",'1C TSrécur3'!$C$12="NON"),(('1C TSrécur3'!L$22+'1C TSrécur3'!L$23+'1C TSrécur3'!L$24+'1C TSrécur3'!L$25+'1C TSrécur3'!L$26+'1C TSrécur3'!L$27+'1C TSrécur3'!L$28+'1C TSrécur3'!L$29)/'1C TSrécur3'!L$30))))))</f>
        <v>0</v>
      </c>
      <c r="M207" s="545">
        <f>IF(OR('1C TSrécur3'!$B$12="",'1C TSrécur3'!L$30=0),0,IF(AND('1C TSrécur3'!$B$12&lt;&gt;"",$K$2="Pôle",'1C TSrécur3'!$C$12="OUI"),(('1C TSrécur3'!L$26+'1C TSrécur3'!L$27+'1C TSrécur3'!L$28)/'1C TSrécur3'!L$17),IF(AND('1C TSrécur3'!$B$12&lt;&gt;"",$K$2="Pôle",'1C TSrécur3'!$C$12="NON"),(('1C TSrécur3'!L$26+'1C TSrécur3'!L$27+'1C TSrécur3'!L$28)/'1C TSrécur3'!L$30),IF(AND('1C TSrécur3'!$B$12&lt;&gt;"",$K$2&lt;&gt;"Pôle"),0))))</f>
        <v>0</v>
      </c>
      <c r="N207" s="545">
        <f>IF(AND('1C TSrécur3'!$L$17&lt;&gt;0,'1C TSrécur3'!$L$30&lt;&gt;0),L207+M207,0)</f>
        <v>0</v>
      </c>
      <c r="O207" s="562" t="str">
        <f>IF(AND('1C TSrécur3'!L$17&lt;&gt;0,'1C TSrécur3'!$C$12="OUI"),'1C TSrécur3'!L$36/'1C TSrécur3'!L$17,"")</f>
        <v/>
      </c>
      <c r="P207" s="563" t="str">
        <f>IF(AND('1C TSrécur3'!L$17&lt;&gt;0,'1C TSrécur3'!$C$12="OUI"),'1C TSrécur3'!$L$37/'1C TSrécur3'!L$17,"")</f>
        <v/>
      </c>
      <c r="Q207" s="563" t="str">
        <f>IF(AND('1C TSrécur3'!L$17&lt;&gt;0,'1C TSrécur3'!$C$12="OUI"),'1C TSrécur3'!$L$38/'1C TSrécur3'!L$17,"")</f>
        <v/>
      </c>
      <c r="R207" s="563" t="str">
        <f>IF(AND('1C TSrécur3'!L$17&lt;&gt;0,'1C TSrécur3'!$C$12="OUI"),'1C TSrécur3'!$L$39/'1C TSrécur3'!L$17,"")</f>
        <v/>
      </c>
      <c r="S207" s="563" t="str">
        <f>IF(AND('1C TSrécur3'!L$17&lt;&gt;0,'1C TSrécur3'!$C$12="OUI"),'1C TSrécur3'!$L$40/'1C TSrécur3'!L$17,"")</f>
        <v/>
      </c>
      <c r="T207" s="563" t="str">
        <f>IF(AND('1C TSrécur3'!L$17&lt;&gt;0,'1C TSrécur3'!$C$12="OUI"),'1C TSrécur3'!$L$41/'1C TSrécur3'!L$17,"")</f>
        <v/>
      </c>
      <c r="U207" s="563" t="str">
        <f>IF(AND('1C TSrécur3'!L$17&lt;&gt;0,'1C TSrécur3'!$C$12="OUI"),'1C TSrécur3'!$L$42/'1C TSrécur3'!L$17,"")</f>
        <v/>
      </c>
      <c r="V207" s="563" t="str">
        <f>IF(AND('1C TSrécur3'!L$17&lt;&gt;0,'1C TSrécur3'!$C$12="OUI"),'1C TSrécur3'!$L$43/'1C TSrécur3'!L$17,"")</f>
        <v/>
      </c>
      <c r="W207" s="563" t="str">
        <f>IF(AND('1C TSrécur3'!L$17&lt;&gt;0,'1C TSrécur3'!$C$12="OUI"),'1C TSrécur3'!$L$44/'1C TSrécur3'!L$17,"")</f>
        <v/>
      </c>
      <c r="X207" s="563" t="str">
        <f>IF(AND('1C TSrécur3'!L$17&lt;&gt;0,'1C TSrécur3'!$C$12="OUI"),'1C TSrécur3'!$L$45/'1C TSrécur3'!L$17,"")</f>
        <v/>
      </c>
      <c r="Y207" s="563" t="str">
        <f>IF(AND('1C TSrécur3'!L$17&lt;&gt;0,'1C TSrécur3'!$C$12="OUI"),'1C TSrécur3'!$L$46/'1C TSrécur3'!L$17,"")</f>
        <v/>
      </c>
      <c r="Z207" s="563" t="str">
        <f>IF(AND('1C TSrécur3'!L$17&lt;&gt;0,'1C TSrécur3'!$C$12="OUI"),'1C TSrécur3'!$L$47/'1C TSrécur3'!L$17,"")</f>
        <v/>
      </c>
      <c r="AA207" s="563" t="str">
        <f>IF(AND('1C TSrécur3'!L$17&lt;&gt;0,'1C TSrécur3'!$C$12="OUI"),'1C TSrécur3'!$L$48/'1C TSrécur3'!L$17,"")</f>
        <v/>
      </c>
      <c r="AB207" s="563" t="str">
        <f>IF(AND('1C TSrécur3'!L$17&lt;&gt;0,'1C TSrécur3'!$C$12="OUI"),'1C TSrécur3'!$L$49/'1C TSrécur3'!L$17,"")</f>
        <v/>
      </c>
      <c r="AC207" s="563" t="str">
        <f>IF(AND('1C TSrécur3'!L$17&lt;&gt;0,'1C TSrécur3'!$C$12="OUI"),'1C TSrécur3'!$L$50/'1C TSrécur3'!L$17,"")</f>
        <v/>
      </c>
      <c r="AD207" s="563" t="str">
        <f>IF(AND('1C TSrécur3'!L$17&lt;&gt;0,'1C TSrécur3'!$C$12="OUI"),'1C TSrécur3'!$L$51/'1C TSrécur3'!L$17,"")</f>
        <v/>
      </c>
      <c r="AE207" s="563" t="str">
        <f>IF(AND('1C TSrécur3'!L$17&lt;&gt;0,'1C TSrécur3'!$C$12="OUI"),'1C TSrécur3'!$L$52/'1C TSrécur3'!L$17,"")</f>
        <v/>
      </c>
      <c r="AF207" s="563" t="str">
        <f>IF(AND('1C TSrécur3'!L$17&lt;&gt;0,'1C TSrécur3'!$C$12="OUI"),'1C TSrécur3'!$L$53/'1C TSrécur3'!L$17,"")</f>
        <v/>
      </c>
      <c r="AG207" s="563" t="str">
        <f>IF(AND('1C TSrécur3'!L$17&lt;&gt;0,'1C TSrécur3'!$C$12="OUI"),'1C TSrécur3'!$L$54/'1C TSrécur3'!L$17,"")</f>
        <v/>
      </c>
      <c r="AH207" s="563" t="str">
        <f>IF(AND('1C TSrécur3'!L$17&lt;&gt;0,'1C TSrécur3'!$C$12="OUI"),'1C TSrécur3'!$L$55/'1C TSrécur3'!L$17,"")</f>
        <v/>
      </c>
      <c r="AI207" s="563" t="str">
        <f>IF(AND('1C TSrécur3'!L$17&lt;&gt;0,'1C TSrécur3'!$C$12="OUI"),'1C TSrécur3'!$L$56/'1C TSrécur3'!L$17,"")</f>
        <v/>
      </c>
      <c r="AJ207" s="563" t="str">
        <f>IF(AND('1C TSrécur3'!L$17&lt;&gt;0,'1C TSrécur3'!$C$12="OUI"),'1C TSrécur3'!$L$57/'1C TSrécur3'!L$17,"")</f>
        <v/>
      </c>
      <c r="AK207" s="563">
        <f>IF(AND('1C TSrécur3'!L$17&lt;&gt;0,'1C TSrécur3'!$C$12="OUI"),'1C TSrécur3'!L$58/'1C TSrécur3'!L$17,0)</f>
        <v>0</v>
      </c>
      <c r="AL207" s="74">
        <f>IF(AND('1C TSrécur3'!$B$12&lt;&gt;"",'1C TSrécur3'!$C$12="OUI"),N207+AK207,N207)</f>
        <v>0</v>
      </c>
      <c r="AM207" s="352">
        <f t="shared" si="65"/>
        <v>0</v>
      </c>
      <c r="AN207" s="352">
        <f t="shared" si="66"/>
        <v>0</v>
      </c>
      <c r="AO207" s="353">
        <f t="shared" si="73"/>
        <v>0</v>
      </c>
      <c r="AP207" s="599">
        <f t="shared" si="74"/>
        <v>0</v>
      </c>
      <c r="AQ207" s="609">
        <f t="shared" si="70"/>
        <v>0</v>
      </c>
      <c r="AR207" s="605"/>
      <c r="AS207" s="104"/>
      <c r="AT207" s="211" t="str">
        <f>IF('1C TSrécur3'!L$17*FICHE!$C$13&lt;J207,"Forfait limité à "&amp;FICHE!$C$13&amp;"€/jour","")</f>
        <v/>
      </c>
      <c r="AU207" s="618"/>
    </row>
    <row r="208" spans="1:54" ht="13.9" customHeight="1">
      <c r="A208" s="316"/>
      <c r="B208" s="346"/>
      <c r="C208" s="877" t="str">
        <f>IF('1C TSrécur3'!M$17&lt;&gt;0,'1C TSrécur3'!$B$12,"")</f>
        <v/>
      </c>
      <c r="D208" s="878"/>
      <c r="E208" s="879"/>
      <c r="F208" s="95" t="str">
        <f>IF(AND($C208='1C TSrécur3'!$B$12,'1C TSrécur3'!$B$16="récurrentes",'1C TSrécur3'!$M$17&lt;&gt;""),'1C TSrécur3'!$M$21,"")</f>
        <v/>
      </c>
      <c r="G208" s="237"/>
      <c r="H208" s="797">
        <v>0.21</v>
      </c>
      <c r="I208" s="799">
        <v>1</v>
      </c>
      <c r="J208" s="324"/>
      <c r="K208" s="782">
        <f t="shared" si="64"/>
        <v>0</v>
      </c>
      <c r="L208" s="545">
        <f>IF(OR('1C TSrécur3'!$B$12="",'1C TSrécur3'!M$30=0),0,IF(AND('1C TSrécur3'!$B$12&lt;&gt;"",$K$2="Pôle",'1C TSrécur3'!$C$12="OUI"),(('1C TSrécur3'!M$22+'1C TSrécur3'!M$23+'1C TSrécur3'!M$24+'1C TSrécur3'!M$25+'1C TSrécur3'!M$29)/'1C TSrécur3'!M$17),IF(AND('1C TSrécur3'!$B$12&lt;&gt;"",$K$2="Pôle",'1C TSrécur3'!$C$12="NON"),(('1C TSrécur3'!M$22+'1C TSrécur3'!M$23+'1C TSrécur3'!M$24+'1C TSrécur3'!M$25+'1C TSrécur3'!M$29)/'1C TSrécur3'!M$30),IF(AND('1C TSrécur3'!$B$12&lt;&gt;"",$K$2&lt;&gt;"Pôle",'1C TSrécur3'!$C$12="OUI"),(('1C TSrécur3'!M$22+'1C TSrécur3'!M$23+'1C TSrécur3'!M$24+'1C TSrécur3'!M$25+'1C TSrécur3'!M$26+'1C TSrécur3'!M$27+'1C TSrécur3'!M$28+'1C TSrécur3'!M$29)/'1C TSrécur3'!M$17),IF(AND('1C TSrécur3'!$B$12&lt;&gt;"",$K$2&lt;&gt;"Pôle",'1C TSrécur3'!$C$12="NON"),(('1C TSrécur3'!M$22+'1C TSrécur3'!M$23+'1C TSrécur3'!M$24+'1C TSrécur3'!M$25+'1C TSrécur3'!M$26+'1C TSrécur3'!M$27+'1C TSrécur3'!M$28+'1C TSrécur3'!M$29)/'1C TSrécur3'!M$30))))))</f>
        <v>0</v>
      </c>
      <c r="M208" s="545">
        <f>IF(OR('1C TSrécur3'!$B$12="",'1C TSrécur3'!M$30=0),0,IF(AND('1C TSrécur3'!$B$12&lt;&gt;"",$K$2="Pôle",'1C TSrécur3'!$C$12="OUI"),(('1C TSrécur3'!M$26+'1C TSrécur3'!M$27+'1C TSrécur3'!M$28)/'1C TSrécur3'!M$17),IF(AND('1C TSrécur3'!$B$12&lt;&gt;"",$K$2="Pôle",'1C TSrécur3'!$C$12="NON"),(('1C TSrécur3'!M$26+'1C TSrécur3'!M$27+'1C TSrécur3'!M$28)/'1C TSrécur3'!M$30),IF(AND('1C TSrécur3'!$B$12&lt;&gt;"",$K$2&lt;&gt;"Pôle"),0))))</f>
        <v>0</v>
      </c>
      <c r="N208" s="545">
        <f>IF(AND('1C TSrécur3'!$M$17&lt;&gt;0,'1C TSrécur3'!$M$30&lt;&gt;0),L208+M208,0)</f>
        <v>0</v>
      </c>
      <c r="O208" s="562" t="str">
        <f>IF(AND('1C TSrécur3'!M$17&lt;&gt;0,'1C TSrécur3'!$C$12="OUI"),'1C TSrécur3'!M$36/'1C TSrécur3'!M$17,"")</f>
        <v/>
      </c>
      <c r="P208" s="563" t="str">
        <f>IF(AND('1C TSrécur3'!M$17&lt;&gt;0,'1C TSrécur3'!$C$12="OUI"),'1C TSrécur3'!$M$37/'1C TSrécur3'!M$17,"")</f>
        <v/>
      </c>
      <c r="Q208" s="563" t="str">
        <f>IF(AND('1C TSrécur3'!M$17&lt;&gt;0,'1C TSrécur3'!$C$12="OUI"),'1C TSrécur3'!$M$38/'1C TSrécur3'!M$17,"")</f>
        <v/>
      </c>
      <c r="R208" s="563" t="str">
        <f>IF(AND('1C TSrécur3'!M$17&lt;&gt;0,'1C TSrécur3'!$C$12="OUI"),'1C TSrécur3'!$M$39/'1C TSrécur3'!M$17,"")</f>
        <v/>
      </c>
      <c r="S208" s="563" t="str">
        <f>IF(AND('1C TSrécur3'!M$17&lt;&gt;0,'1C TSrécur3'!$C$12="OUI"),'1C TSrécur3'!$M$40/'1C TSrécur3'!M$17,"")</f>
        <v/>
      </c>
      <c r="T208" s="563" t="str">
        <f>IF(AND('1C TSrécur3'!M$17&lt;&gt;0,'1C TSrécur3'!$C$12="OUI"),'1C TSrécur3'!$M$41/'1C TSrécur3'!M$17,"")</f>
        <v/>
      </c>
      <c r="U208" s="563" t="str">
        <f>IF(AND('1C TSrécur3'!M$17&lt;&gt;0,'1C TSrécur3'!$C$12="OUI"),'1C TSrécur3'!$M$42/'1C TSrécur3'!M$17,"")</f>
        <v/>
      </c>
      <c r="V208" s="563" t="str">
        <f>IF(AND('1C TSrécur3'!M$17&lt;&gt;0,'1C TSrécur3'!$C$12="OUI"),'1C TSrécur3'!$M$43/'1C TSrécur3'!M$17,"")</f>
        <v/>
      </c>
      <c r="W208" s="563" t="str">
        <f>IF(AND('1C TSrécur3'!M$17&lt;&gt;0,'1C TSrécur3'!$C$12="OUI"),'1C TSrécur3'!$M$44/'1C TSrécur3'!M$17,"")</f>
        <v/>
      </c>
      <c r="X208" s="563" t="str">
        <f>IF(AND('1C TSrécur3'!M$17&lt;&gt;0,'1C TSrécur3'!$C$12="OUI"),'1C TSrécur3'!$M$45/'1C TSrécur3'!M$17,"")</f>
        <v/>
      </c>
      <c r="Y208" s="563" t="str">
        <f>IF(AND('1C TSrécur3'!M$17&lt;&gt;0,'1C TSrécur3'!$C$12="OUI"),'1C TSrécur3'!$M$46/'1C TSrécur3'!M$17,"")</f>
        <v/>
      </c>
      <c r="Z208" s="563" t="str">
        <f>IF(AND('1C TSrécur3'!M$17&lt;&gt;0,'1C TSrécur3'!$C$12="OUI"),'1C TSrécur3'!$M$47/'1C TSrécur3'!M$17,"")</f>
        <v/>
      </c>
      <c r="AA208" s="563" t="str">
        <f>IF(AND('1C TSrécur3'!M$17&lt;&gt;0,'1C TSrécur3'!$C$12="OUI"),'1C TSrécur3'!$M$48/'1C TSrécur3'!M$17,"")</f>
        <v/>
      </c>
      <c r="AB208" s="563" t="str">
        <f>IF(AND('1C TSrécur3'!M$17&lt;&gt;0,'1C TSrécur3'!$C$12="OUI"),'1C TSrécur3'!$M$49/'1C TSrécur3'!M$17,"")</f>
        <v/>
      </c>
      <c r="AC208" s="563" t="str">
        <f>IF(AND('1C TSrécur3'!M$17&lt;&gt;0,'1C TSrécur3'!$C$12="OUI"),'1C TSrécur3'!$M$50/'1C TSrécur3'!M$17,"")</f>
        <v/>
      </c>
      <c r="AD208" s="563" t="str">
        <f>IF(AND('1C TSrécur3'!M$17&lt;&gt;0,'1C TSrécur3'!$C$12="OUI"),'1C TSrécur3'!$M$51/'1C TSrécur3'!M$17,"")</f>
        <v/>
      </c>
      <c r="AE208" s="563" t="str">
        <f>IF(AND('1C TSrécur3'!M$17&lt;&gt;0,'1C TSrécur3'!$C$12="OUI"),'1C TSrécur3'!$M$52/'1C TSrécur3'!M$17,"")</f>
        <v/>
      </c>
      <c r="AF208" s="563" t="str">
        <f>IF(AND('1C TSrécur3'!M$17&lt;&gt;0,'1C TSrécur3'!$C$12="OUI"),'1C TSrécur3'!$M$53/'1C TSrécur3'!M$17,"")</f>
        <v/>
      </c>
      <c r="AG208" s="563" t="str">
        <f>IF(AND('1C TSrécur3'!M$17&lt;&gt;0,'1C TSrécur3'!$C$12="OUI"),'1C TSrécur3'!$M$54/'1C TSrécur3'!M$17,"")</f>
        <v/>
      </c>
      <c r="AH208" s="563" t="str">
        <f>IF(AND('1C TSrécur3'!M$17&lt;&gt;0,'1C TSrécur3'!$C$12="OUI"),'1C TSrécur3'!$M$55/'1C TSrécur3'!M$17,"")</f>
        <v/>
      </c>
      <c r="AI208" s="563" t="str">
        <f>IF(AND('1C TSrécur3'!M$17&lt;&gt;0,'1C TSrécur3'!$C$12="OUI"),'1C TSrécur3'!$M$56/'1C TSrécur3'!M$17,"")</f>
        <v/>
      </c>
      <c r="AJ208" s="563" t="str">
        <f>IF(AND('1C TSrécur3'!M$17&lt;&gt;0,'1C TSrécur3'!$C$12="OUI"),'1C TSrécur3'!$M$57/'1C TSrécur3'!M$17,"")</f>
        <v/>
      </c>
      <c r="AK208" s="563">
        <f>IF(AND('1C TSrécur3'!M$17&lt;&gt;0,'1C TSrécur3'!$C$12="OUI"),'1C TSrécur3'!M$58/'1C TSrécur3'!M$17,0)</f>
        <v>0</v>
      </c>
      <c r="AL208" s="74">
        <f>IF(AND('1C TSrécur3'!$B$12&lt;&gt;"",'1C TSrécur3'!$C$12="OUI"),N208+AK208,N208)</f>
        <v>0</v>
      </c>
      <c r="AM208" s="352">
        <f t="shared" si="65"/>
        <v>0</v>
      </c>
      <c r="AN208" s="352">
        <f t="shared" si="66"/>
        <v>0</v>
      </c>
      <c r="AO208" s="353">
        <f t="shared" si="73"/>
        <v>0</v>
      </c>
      <c r="AP208" s="599">
        <f t="shared" si="74"/>
        <v>0</v>
      </c>
      <c r="AQ208" s="609">
        <f t="shared" si="70"/>
        <v>0</v>
      </c>
      <c r="AR208" s="605"/>
      <c r="AS208" s="104"/>
      <c r="AT208" s="211" t="str">
        <f>IF('1C TSrécur3'!M$17*FICHE!$C$13&lt;J208,"Forfait limité à "&amp;FICHE!$C$13&amp;"€/jour","")</f>
        <v/>
      </c>
      <c r="AU208" s="618"/>
    </row>
    <row r="209" spans="1:54" s="358" customFormat="1" ht="13.9" customHeight="1">
      <c r="A209" s="314"/>
      <c r="B209" s="347"/>
      <c r="C209" s="880" t="str">
        <f>IF('1C TSrécur3'!N$17&lt;&gt;0,'1C TSrécur3'!$B$12,"")</f>
        <v/>
      </c>
      <c r="D209" s="881"/>
      <c r="E209" s="882"/>
      <c r="F209" s="213" t="str">
        <f>IF(AND($C209='1C TSrécur3'!$B$12,'1C TSrécur3'!$B$16="récurrentes",'1C TSrécur3'!$N$17&lt;&gt;""),'1C TSrécur3'!$N$21,"")</f>
        <v/>
      </c>
      <c r="G209" s="238"/>
      <c r="H209" s="819">
        <v>0.21</v>
      </c>
      <c r="I209" s="820">
        <v>1</v>
      </c>
      <c r="J209" s="322"/>
      <c r="K209" s="821">
        <f t="shared" si="64"/>
        <v>0</v>
      </c>
      <c r="L209" s="559">
        <f>IF(OR('1C TSrécur3'!$B$12="",'1C TSrécur3'!N$30=0),0,IF(AND('1C TSrécur3'!$B$12&lt;&gt;"",$K$2="Pôle",'1C TSrécur3'!$C$12="OUI"),(('1C TSrécur3'!N$22+'1C TSrécur3'!N$23+'1C TSrécur3'!N$24+'1C TSrécur3'!N$25+'1C TSrécur3'!N$29)/'1C TSrécur3'!N$17),IF(AND('1C TSrécur3'!$B$12&lt;&gt;"",$K$2="Pôle",'1C TSrécur3'!$C$12="NON"),(('1C TSrécur3'!N$22+'1C TSrécur3'!N$23+'1C TSrécur3'!N$24+'1C TSrécur3'!N$25+'1C TSrécur3'!N$29)/'1C TSrécur3'!N$30),IF(AND('1C TSrécur3'!$B$12&lt;&gt;"",$K$2&lt;&gt;"Pôle",'1C TSrécur3'!$C$12="OUI"),(('1C TSrécur3'!N$22+'1C TSrécur3'!N$23+'1C TSrécur3'!N$24+'1C TSrécur3'!N$25+'1C TSrécur3'!N$26+'1C TSrécur3'!N$27+'1C TSrécur3'!N$28+'1C TSrécur3'!N$29)/'1C TSrécur3'!N$17),IF(AND('1C TSrécur3'!$B$12&lt;&gt;"",$K$2&lt;&gt;"Pôle",'1C TSrécur3'!$C$12="NON"),(('1C TSrécur3'!N$22+'1C TSrécur3'!N$23+'1C TSrécur3'!N$24+'1C TSrécur3'!N$25+'1C TSrécur3'!N$26+'1C TSrécur3'!N$27+'1C TSrécur3'!N$28+'1C TSrécur3'!N$29)/'1C TSrécur3'!N$30))))))</f>
        <v>0</v>
      </c>
      <c r="M209" s="559">
        <f>IF(OR('1C TSrécur3'!$B$12="",'1C TSrécur3'!N$30=0),0,IF(AND('1C TSrécur3'!$B$12&lt;&gt;"",$K$2="Pôle",'1C TSrécur3'!$C$12="OUI"),(('1C TSrécur3'!N$26+'1C TSrécur3'!N$27+'1C TSrécur3'!N$28)/'1C TSrécur3'!N$17),IF(AND('1C TSrécur3'!$B$12&lt;&gt;"",$K$2="Pôle",'1C TSrécur3'!$C$12="NON"),(('1C TSrécur3'!N$26+'1C TSrécur3'!N$27+'1C TSrécur3'!N$28)/'1C TSrécur3'!N$30),IF(AND('1C TSrécur3'!$B$12&lt;&gt;"",$K$2&lt;&gt;"Pôle"),0))))</f>
        <v>0</v>
      </c>
      <c r="N209" s="559">
        <f>IF(AND('1C TSrécur3'!$N$17&lt;&gt;0,'1C TSrécur3'!$N$30&lt;&gt;0),L209+M209,0)</f>
        <v>0</v>
      </c>
      <c r="O209" s="564" t="str">
        <f>IF(AND('1C TSrécur3'!N$17&lt;&gt;0,'1C TSrécur3'!$C$12="OUI"),'1C TSrécur3'!N$36/'1C TSrécur3'!N$17,"")</f>
        <v/>
      </c>
      <c r="P209" s="565" t="str">
        <f>IF(AND('1C TSrécur3'!N$17&lt;&gt;0,'1C TSrécur3'!$C$12="OUI"),'1C TSrécur3'!$N$37/'1C TSrécur3'!N$17,"")</f>
        <v/>
      </c>
      <c r="Q209" s="565" t="str">
        <f>IF(AND('1C TSrécur3'!N$17&lt;&gt;0,'1C TSrécur3'!$C$12="OUI"),'1C TSrécur3'!$N$38/'1C TSrécur3'!N$17,"")</f>
        <v/>
      </c>
      <c r="R209" s="565" t="str">
        <f>IF(AND('1C TSrécur3'!N$17&lt;&gt;0,'1C TSrécur3'!$C$12="OUI"),'1C TSrécur3'!$N$39/'1C TSrécur3'!N$17,"")</f>
        <v/>
      </c>
      <c r="S209" s="565" t="str">
        <f>IF(AND('1C TSrécur3'!N$17&lt;&gt;0,'1C TSrécur3'!$C$12="OUI"),'1C TSrécur3'!$N$40/'1C TSrécur3'!N$17,"")</f>
        <v/>
      </c>
      <c r="T209" s="565" t="str">
        <f>IF(AND('1C TSrécur3'!N$17&lt;&gt;0,'1C TSrécur3'!$C$12="OUI"),'1C TSrécur3'!$N$41/'1C TSrécur3'!N$17,"")</f>
        <v/>
      </c>
      <c r="U209" s="565" t="str">
        <f>IF(AND('1C TSrécur3'!N$17&lt;&gt;0,'1C TSrécur3'!$C$12="OUI"),'1C TSrécur3'!$N$42/'1C TSrécur3'!N$17,"")</f>
        <v/>
      </c>
      <c r="V209" s="565" t="str">
        <f>IF(AND('1C TSrécur3'!N$17&lt;&gt;0,'1C TSrécur3'!$C$12="OUI"),'1C TSrécur3'!$N$43/'1C TSrécur3'!N$17,"")</f>
        <v/>
      </c>
      <c r="W209" s="565" t="str">
        <f>IF(AND('1C TSrécur3'!N$17&lt;&gt;0,'1C TSrécur3'!$C$12="OUI"),'1C TSrécur3'!$N$44/'1C TSrécur3'!N$17,"")</f>
        <v/>
      </c>
      <c r="X209" s="565" t="str">
        <f>IF(AND('1C TSrécur3'!N$17&lt;&gt;0,'1C TSrécur3'!$C$12="OUI"),'1C TSrécur3'!$N$45/'1C TSrécur3'!N$17,"")</f>
        <v/>
      </c>
      <c r="Y209" s="565" t="str">
        <f>IF(AND('1C TSrécur3'!N$17&lt;&gt;0,'1C TSrécur3'!$C$12="OUI"),'1C TSrécur3'!$N$46/'1C TSrécur3'!N$17,"")</f>
        <v/>
      </c>
      <c r="Z209" s="565" t="str">
        <f>IF(AND('1C TSrécur3'!N$17&lt;&gt;0,'1C TSrécur3'!$C$12="OUI"),'1C TSrécur3'!$N$47/'1C TSrécur3'!N$17,"")</f>
        <v/>
      </c>
      <c r="AA209" s="565" t="str">
        <f>IF(AND('1C TSrécur3'!N$17&lt;&gt;0,'1C TSrécur3'!$C$12="OUI"),'1C TSrécur3'!$N$48/'1C TSrécur3'!N$17,"")</f>
        <v/>
      </c>
      <c r="AB209" s="565" t="str">
        <f>IF(AND('1C TSrécur3'!N$17&lt;&gt;0,'1C TSrécur3'!$C$12="OUI"),'1C TSrécur3'!$N$49/'1C TSrécur3'!N$17,"")</f>
        <v/>
      </c>
      <c r="AC209" s="565" t="str">
        <f>IF(AND('1C TSrécur3'!N$17&lt;&gt;0,'1C TSrécur3'!$C$12="OUI"),'1C TSrécur3'!$N$50/'1C TSrécur3'!N$17,"")</f>
        <v/>
      </c>
      <c r="AD209" s="565" t="str">
        <f>IF(AND('1C TSrécur3'!N$17&lt;&gt;0,'1C TSrécur3'!$C$12="OUI"),'1C TSrécur3'!$N$51/'1C TSrécur3'!N$17,"")</f>
        <v/>
      </c>
      <c r="AE209" s="565" t="str">
        <f>IF(AND('1C TSrécur3'!N$17&lt;&gt;0,'1C TSrécur3'!$C$12="OUI"),'1C TSrécur3'!$N$52/'1C TSrécur3'!N$17,"")</f>
        <v/>
      </c>
      <c r="AF209" s="565" t="str">
        <f>IF(AND('1C TSrécur3'!N$17&lt;&gt;0,'1C TSrécur3'!$C$12="OUI"),'1C TSrécur3'!$N$53/'1C TSrécur3'!N$17,"")</f>
        <v/>
      </c>
      <c r="AG209" s="565" t="str">
        <f>IF(AND('1C TSrécur3'!N$17&lt;&gt;0,'1C TSrécur3'!$C$12="OUI"),'1C TSrécur3'!$N$54/'1C TSrécur3'!N$17,"")</f>
        <v/>
      </c>
      <c r="AH209" s="565" t="str">
        <f>IF(AND('1C TSrécur3'!N$17&lt;&gt;0,'1C TSrécur3'!$C$12="OUI"),'1C TSrécur3'!$N$55/'1C TSrécur3'!N$17,"")</f>
        <v/>
      </c>
      <c r="AI209" s="565" t="str">
        <f>IF(AND('1C TSrécur3'!N$17&lt;&gt;0,'1C TSrécur3'!$C$12="OUI"),'1C TSrécur3'!$N$56/'1C TSrécur3'!N$17,"")</f>
        <v/>
      </c>
      <c r="AJ209" s="565" t="str">
        <f>IF(AND('1C TSrécur3'!N$17&lt;&gt;0,'1C TSrécur3'!$C$12="OUI"),'1C TSrécur3'!$N$57/'1C TSrécur3'!N$17,"")</f>
        <v/>
      </c>
      <c r="AK209" s="565">
        <f>IF(AND('1C TSrécur3'!N$17&lt;&gt;0,'1C TSrécur3'!$C$12="OUI"),'1C TSrécur3'!N$58/'1C TSrécur3'!N$17,0)</f>
        <v>0</v>
      </c>
      <c r="AL209" s="214">
        <f>IF(AND('1C TSrécur3'!$B$12&lt;&gt;"",'1C TSrécur3'!$C$12="OUI"),N209+AK209,N209)</f>
        <v>0</v>
      </c>
      <c r="AM209" s="354">
        <f t="shared" si="65"/>
        <v>0</v>
      </c>
      <c r="AN209" s="354">
        <f t="shared" si="66"/>
        <v>0</v>
      </c>
      <c r="AO209" s="355">
        <f t="shared" si="73"/>
        <v>0</v>
      </c>
      <c r="AP209" s="600">
        <f t="shared" si="74"/>
        <v>0</v>
      </c>
      <c r="AQ209" s="655">
        <f t="shared" si="70"/>
        <v>0</v>
      </c>
      <c r="AR209" s="570"/>
      <c r="AS209" s="215"/>
      <c r="AT209" s="216" t="str">
        <f>IF('1C TSrécur3'!N$17*FICHE!$C$13&lt;J209,"Forfait limité à "&amp;FICHE!$C$13&amp;"€/jour","")</f>
        <v/>
      </c>
      <c r="AU209" s="656"/>
      <c r="AX209" s="823"/>
      <c r="AY209" s="823"/>
      <c r="AZ209" s="823"/>
      <c r="BA209" s="823"/>
      <c r="BB209" s="823"/>
    </row>
    <row r="210" spans="1:54" ht="13.9" customHeight="1">
      <c r="A210" s="316"/>
      <c r="B210" s="346"/>
      <c r="C210" s="883" t="str">
        <f>IF('1C TSrécur4'!C$17&lt;&gt;0,'1C TSrécur4'!$B$12,"")</f>
        <v/>
      </c>
      <c r="D210" s="884"/>
      <c r="E210" s="885"/>
      <c r="F210" s="208" t="str">
        <f>IF(AND($C210='1C TSrécur4'!$B$12,'1C TSrécur4'!$B$16="récurrentes",'1C TSrécur4'!$C$17&lt;&gt;""),'1C TSrécur4'!$C$21,"")</f>
        <v/>
      </c>
      <c r="G210" s="239"/>
      <c r="H210" s="816">
        <v>0.21</v>
      </c>
      <c r="I210" s="817">
        <v>1</v>
      </c>
      <c r="J210" s="324"/>
      <c r="K210" s="818">
        <f t="shared" si="64"/>
        <v>0</v>
      </c>
      <c r="L210" s="561">
        <f>IF(OR('1C TSrécur4'!$B$12="",'1C TSrécur4'!C$30=0),0,IF(AND('1C TSrécur4'!$B$12&lt;&gt;"",$K$2="Pôle",'1C TSrécur4'!$C$12="OUI"),(('1C TSrécur4'!C$22+'1C TSrécur4'!C$23+'1C TSrécur4'!C$24+'1C TSrécur4'!C$25+'1C TSrécur4'!C$29)/'1C TSrécur4'!C$17),IF(AND('1C TSrécur4'!$B$12&lt;&gt;"",$K$2="Pôle",'1C TSrécur4'!$C$12="NON"),(('1C TSrécur4'!C$22+'1C TSrécur4'!C$23+'1C TSrécur4'!C$24+'1C TSrécur4'!C$25+'1C TSrécur4'!C$29)/'1C TSrécur4'!C$30),IF(AND('1C TSrécur4'!$B$12&lt;&gt;"",$K$2&lt;&gt;"Pôle",'1C TSrécur4'!$C$12="OUI"),(('1C TSrécur4'!C$22+'1C TSrécur4'!C$23+'1C TSrécur4'!C$24+'1C TSrécur4'!C$25+'1C TSrécur4'!C$26+'1C TSrécur4'!C$27+'1C TSrécur4'!C$28+'1C TSrécur4'!C$29)/'1C TSrécur4'!C$17),IF(AND('1C TSrécur4'!$B$12&lt;&gt;"",$K$2&lt;&gt;"Pôle",'1C TSrécur4'!$C$12="NON"),(('1C TSrécur4'!C$22+'1C TSrécur4'!C$23+'1C TSrécur4'!C$24+'1C TSrécur4'!C$25+'1C TSrécur4'!C$26+'1C TSrécur4'!C$27+'1C TSrécur4'!C$28+'1C TSrécur4'!C$29)/'1C TSrécur4'!C$30))))))</f>
        <v>0</v>
      </c>
      <c r="M210" s="561">
        <f>IF(OR('1C TSrécur4'!$B$12="",'1C TSrécur4'!C$30=0),0,IF(AND('1C TSrécur4'!$B$12&lt;&gt;"",$K$2="Pôle",'1C TSrécur4'!$C$12="OUI"),(('1C TSrécur4'!C$26+'1C TSrécur4'!C$27+'1C TSrécur4'!C$28)/'1C TSrécur4'!C$17),IF(AND('1C TSrécur4'!$B$12&lt;&gt;"",$K$2="Pôle",'1C TSrécur4'!$C$12="NON"),(('1C TSrécur4'!C$26+'1C TSrécur4'!C$27+'1C TSrécur4'!C$28)/'1C TSrécur4'!C$30),IF(AND('1C TSrécur4'!$B$12&lt;&gt;"",$K$2&lt;&gt;"Pôle"),0))))</f>
        <v>0</v>
      </c>
      <c r="N210" s="561">
        <f>IF(AND('1C TSrécur4'!$C$17&lt;&gt;0,'1C TSrécur4'!$C$30&lt;&gt;0),L210+M210,0)</f>
        <v>0</v>
      </c>
      <c r="O210" s="566" t="str">
        <f>IF(AND('1C TSrécur4'!C$17&lt;&gt;0,'1C TSrécur4'!$C$12="OUI"),'1C TSrécur4'!C$36/'1C TSrécur4'!C$17,"")</f>
        <v/>
      </c>
      <c r="P210" s="567" t="str">
        <f>IF(AND('1C TSrécur4'!C$17&lt;&gt;0,'1C TSrécur4'!$C$12="OUI"),'1C TSrécur4'!$C$37/'1C TSrécur4'!C$17,"")</f>
        <v/>
      </c>
      <c r="Q210" s="567" t="str">
        <f>IF(AND('1C TSrécur4'!C$17&lt;&gt;0,'1C TSrécur4'!$C$12="OUI"),'1C TSrécur4'!$C$38/'1C TSrécur4'!C$17,"")</f>
        <v/>
      </c>
      <c r="R210" s="567" t="str">
        <f>IF(AND('1C TSrécur4'!C$17&lt;&gt;0,'1C TSrécur4'!$C$12="OUI"),'1C TSrécur4'!$C$39/'1C TSrécur4'!C$17,"")</f>
        <v/>
      </c>
      <c r="S210" s="567" t="str">
        <f>IF(AND('1C TSrécur4'!C$17&lt;&gt;0,'1C TSrécur4'!$C$12="OUI"),'1C TSrécur4'!$C$40/'1C TSrécur4'!C$17,"")</f>
        <v/>
      </c>
      <c r="T210" s="567" t="str">
        <f>IF(AND('1C TSrécur4'!C$17&lt;&gt;0,'1C TSrécur4'!$C$12="OUI"),'1C TSrécur4'!$C$41/'1C TSrécur4'!C$17,"")</f>
        <v/>
      </c>
      <c r="U210" s="567" t="str">
        <f>IF(AND('1C TSrécur4'!C$17&lt;&gt;0,'1C TSrécur4'!$C$12="OUI"),'1C TSrécur4'!$C$42/'1C TSrécur4'!C$17,"")</f>
        <v/>
      </c>
      <c r="V210" s="567" t="str">
        <f>IF(AND('1C TSrécur4'!C$17&lt;&gt;0,'1C TSrécur4'!$C$12="OUI"),'1C TSrécur4'!$C$43/'1C TSrécur4'!C$17,"")</f>
        <v/>
      </c>
      <c r="W210" s="567" t="str">
        <f>IF(AND('1C TSrécur4'!C$17&lt;&gt;0,'1C TSrécur4'!$C$12="OUI"),'1C TSrécur4'!$C$44/'1C TSrécur4'!C$17,"")</f>
        <v/>
      </c>
      <c r="X210" s="567" t="str">
        <f>IF(AND('1C TSrécur4'!C$17&lt;&gt;0,'1C TSrécur4'!$C$12="OUI"),'1C TSrécur4'!$C$45/'1C TSrécur4'!C$17,"")</f>
        <v/>
      </c>
      <c r="Y210" s="567" t="str">
        <f>IF(AND('1C TSrécur4'!C$17&lt;&gt;0,'1C TSrécur4'!$C$12="OUI"),'1C TSrécur4'!$C$46/'1C TSrécur4'!C$17,"")</f>
        <v/>
      </c>
      <c r="Z210" s="567" t="str">
        <f>IF(AND('1C TSrécur4'!C$17&lt;&gt;0,'1C TSrécur4'!$C$12="OUI"),'1C TSrécur4'!$C$47/'1C TSrécur4'!C$17,"")</f>
        <v/>
      </c>
      <c r="AA210" s="567" t="str">
        <f>IF(AND('1C TSrécur4'!C$17&lt;&gt;0,'1C TSrécur4'!$C$12="OUI"),'1C TSrécur4'!$C$48/'1C TSrécur4'!C$17,"")</f>
        <v/>
      </c>
      <c r="AB210" s="567" t="str">
        <f>IF(AND('1C TSrécur4'!C$17&lt;&gt;0,'1C TSrécur4'!$C$12="OUI"),'1C TSrécur4'!$C$49/'1C TSrécur4'!C$17,"")</f>
        <v/>
      </c>
      <c r="AC210" s="567" t="str">
        <f>IF(AND('1C TSrécur4'!C$17&lt;&gt;0,'1C TSrécur4'!$C$12="OUI"),'1C TSrécur4'!$C$50/'1C TSrécur4'!C$17,"")</f>
        <v/>
      </c>
      <c r="AD210" s="567" t="str">
        <f>IF(AND('1C TSrécur4'!C$17&lt;&gt;0,'1C TSrécur4'!$C$12="OUI"),'1C TSrécur4'!$C$51/'1C TSrécur4'!C$17,"")</f>
        <v/>
      </c>
      <c r="AE210" s="567" t="str">
        <f>IF(AND('1C TSrécur4'!C$17&lt;&gt;0,'1C TSrécur4'!$C$12="OUI"),'1C TSrécur4'!$C$52/'1C TSrécur4'!C$17,"")</f>
        <v/>
      </c>
      <c r="AF210" s="567" t="str">
        <f>IF(AND('1C TSrécur4'!C$17&lt;&gt;0,'1C TSrécur4'!$C$12="OUI"),'1C TSrécur4'!$C$53/'1C TSrécur4'!C$17,"")</f>
        <v/>
      </c>
      <c r="AG210" s="567" t="str">
        <f>IF(AND('1C TSrécur4'!C$17&lt;&gt;0,'1C TSrécur4'!$C$12="OUI"),'1C TSrécur4'!$C$54/'1C TSrécur4'!C$17,"")</f>
        <v/>
      </c>
      <c r="AH210" s="567" t="str">
        <f>IF(AND('1C TSrécur4'!C$17&lt;&gt;0,'1C TSrécur4'!$C$12="OUI"),'1C TSrécur4'!$C$55/'1C TSrécur4'!C$17,"")</f>
        <v/>
      </c>
      <c r="AI210" s="567" t="str">
        <f>IF(AND('1C TSrécur4'!C$17&lt;&gt;0,'1C TSrécur4'!$C$12="OUI"),'1C TSrécur4'!$C$56/'1C TSrécur4'!C$17,"")</f>
        <v/>
      </c>
      <c r="AJ210" s="567" t="str">
        <f>IF(AND('1C TSrécur4'!C$17&lt;&gt;0,'1C TSrécur4'!$C$12="OUI"),'1C TSrécur4'!$C$57/'1C TSrécur4'!C$17,"")</f>
        <v/>
      </c>
      <c r="AK210" s="567">
        <f>IF(AND('1C TSrécur4'!C$17&lt;&gt;0,'1C TSrécur4'!$C$12="OUI"),'1C TSrécur4'!C$58/'1C TSrécur4'!C$17,0)</f>
        <v>0</v>
      </c>
      <c r="AL210" s="74">
        <f>IF(AND('1C TSrécur4'!$B$12&lt;&gt;"",'1C TSrécur4'!$C$12="OUI"),N210+AK210,N210)</f>
        <v>0</v>
      </c>
      <c r="AM210" s="356">
        <f t="shared" si="65"/>
        <v>0</v>
      </c>
      <c r="AN210" s="356">
        <f t="shared" si="66"/>
        <v>0</v>
      </c>
      <c r="AO210" s="357">
        <f>AM210+AN210</f>
        <v>0</v>
      </c>
      <c r="AP210" s="601">
        <f>AM210-AR210</f>
        <v>0</v>
      </c>
      <c r="AQ210" s="610">
        <f t="shared" ref="AQ210:AQ269" si="75">IF(M210=0,0,AN210-AS210)</f>
        <v>0</v>
      </c>
      <c r="AR210" s="606"/>
      <c r="AS210" s="210"/>
      <c r="AT210" s="211" t="str">
        <f>IF('1C TSrécur4'!C$17*FICHE!$C$13&lt;J210,"Forfait limité à "&amp;FICHE!$C$13&amp;"€/jour","")</f>
        <v/>
      </c>
      <c r="AU210" s="617"/>
    </row>
    <row r="211" spans="1:54" ht="13.9" customHeight="1">
      <c r="A211" s="316"/>
      <c r="B211" s="346"/>
      <c r="C211" s="877" t="str">
        <f>IF('1C TSrécur4'!D$17&lt;&gt;0,'1C TSrécur4'!$B$12,"")</f>
        <v/>
      </c>
      <c r="D211" s="878"/>
      <c r="E211" s="879"/>
      <c r="F211" s="95" t="str">
        <f>IF(AND($C211='1C TSrécur4'!$B$12,'1C TSrécur4'!$B$16="récurrentes",'1C TSrécur4'!$D$17&lt;&gt;""),'1C TSrécur4'!$D$21,"")</f>
        <v/>
      </c>
      <c r="G211" s="237"/>
      <c r="H211" s="797">
        <v>0.21</v>
      </c>
      <c r="I211" s="799">
        <v>1</v>
      </c>
      <c r="J211" s="324"/>
      <c r="K211" s="782">
        <f t="shared" si="64"/>
        <v>0</v>
      </c>
      <c r="L211" s="545">
        <f>IF(OR('1C TSrécur4'!$B$12="",'1C TSrécur4'!D$30=0),0,IF(AND('1C TSrécur4'!$B$12&lt;&gt;"",$K$2="Pôle",'1C TSrécur4'!$C$12="OUI"),(('1C TSrécur4'!D$22+'1C TSrécur4'!D$23+'1C TSrécur4'!D$24+'1C TSrécur4'!D$25+'1C TSrécur4'!D$29)/'1C TSrécur4'!D$17),IF(AND('1C TSrécur4'!$B$12&lt;&gt;"",$K$2="Pôle",'1C TSrécur4'!$C$12="NON"),(('1C TSrécur4'!D$22+'1C TSrécur4'!D$23+'1C TSrécur4'!D$24+'1C TSrécur4'!D$25+'1C TSrécur4'!D$29)/'1C TSrécur4'!D$30),IF(AND('1C TSrécur4'!$B$12&lt;&gt;"",$K$2&lt;&gt;"Pôle",'1C TSrécur4'!$C$12="OUI"),(('1C TSrécur4'!D$22+'1C TSrécur4'!D$23+'1C TSrécur4'!D$24+'1C TSrécur4'!D$25+'1C TSrécur4'!D$26+'1C TSrécur4'!D$27+'1C TSrécur4'!D$28+'1C TSrécur4'!D$29)/'1C TSrécur4'!D$17),IF(AND('1C TSrécur4'!$B$12&lt;&gt;"",$K$2&lt;&gt;"Pôle",'1C TSrécur4'!$C$12="NON"),(('1C TSrécur4'!D$22+'1C TSrécur4'!D$23+'1C TSrécur4'!D$24+'1C TSrécur4'!D$25+'1C TSrécur4'!D$26+'1C TSrécur4'!D$27+'1C TSrécur4'!D$28+'1C TSrécur4'!D$29)/'1C TSrécur4'!D$30))))))</f>
        <v>0</v>
      </c>
      <c r="M211" s="545">
        <f>IF(OR('1C TSrécur4'!$B$12="",'1C TSrécur4'!D$30=0),0,IF(AND('1C TSrécur4'!$B$12&lt;&gt;"",$K$2="Pôle",'1C TSrécur4'!$C$12="OUI"),(('1C TSrécur4'!D$26+'1C TSrécur4'!D$27+'1C TSrécur4'!D$28)/'1C TSrécur4'!D$17),IF(AND('1C TSrécur4'!$B$12&lt;&gt;"",$K$2="Pôle",'1C TSrécur4'!$C$12="NON"),(('1C TSrécur4'!D$26+'1C TSrécur4'!D$27+'1C TSrécur4'!D$28)/'1C TSrécur4'!D$30),IF(AND('1C TSrécur4'!$B$12&lt;&gt;"",$K$2&lt;&gt;"Pôle"),0))))</f>
        <v>0</v>
      </c>
      <c r="N211" s="545">
        <f>IF(AND('1C TSrécur4'!$D$17&lt;&gt;0,'1C TSrécur4'!$D$30&lt;&gt;0),L211+M211,0)</f>
        <v>0</v>
      </c>
      <c r="O211" s="562" t="str">
        <f>IF(AND('1C TSrécur4'!D$17&lt;&gt;0,'1C TSrécur4'!$C$12="OUI"),'1C TSrécur4'!D$36/'1C TSrécur4'!D$17,"")</f>
        <v/>
      </c>
      <c r="P211" s="563" t="str">
        <f>IF(AND('1C TSrécur4'!D$17&lt;&gt;0,'1C TSrécur4'!$C$12="OUI"),'1C TSrécur4'!$D$37/'1C TSrécur4'!D$17,"")</f>
        <v/>
      </c>
      <c r="Q211" s="563" t="str">
        <f>IF(AND('1C TSrécur4'!D$17&lt;&gt;0,'1C TSrécur4'!$C$12="OUI"),'1C TSrécur4'!$D$38/'1C TSrécur4'!D$17,"")</f>
        <v/>
      </c>
      <c r="R211" s="563" t="str">
        <f>IF(AND('1C TSrécur4'!D$17&lt;&gt;0,'1C TSrécur4'!$C$12="OUI"),'1C TSrécur4'!$D$39/'1C TSrécur4'!D$17,"")</f>
        <v/>
      </c>
      <c r="S211" s="563" t="str">
        <f>IF(AND('1C TSrécur4'!D$17&lt;&gt;0,'1C TSrécur4'!$C$12="OUI"),'1C TSrécur4'!$D$40/'1C TSrécur4'!D$17,"")</f>
        <v/>
      </c>
      <c r="T211" s="563" t="str">
        <f>IF(AND('1C TSrécur4'!D$17&lt;&gt;0,'1C TSrécur4'!$C$12="OUI"),'1C TSrécur4'!$D$41/'1C TSrécur4'!D$17,"")</f>
        <v/>
      </c>
      <c r="U211" s="563" t="str">
        <f>IF(AND('1C TSrécur4'!D$17&lt;&gt;0,'1C TSrécur4'!$C$12="OUI"),'1C TSrécur4'!$D$42/'1C TSrécur4'!D$17,"")</f>
        <v/>
      </c>
      <c r="V211" s="563" t="str">
        <f>IF(AND('1C TSrécur4'!D$17&lt;&gt;0,'1C TSrécur4'!$C$12="OUI"),'1C TSrécur4'!$D$43/'1C TSrécur4'!D$17,"")</f>
        <v/>
      </c>
      <c r="W211" s="563" t="str">
        <f>IF(AND('1C TSrécur4'!D$17&lt;&gt;0,'1C TSrécur4'!$C$12="OUI"),'1C TSrécur4'!$D$44/'1C TSrécur4'!D$17,"")</f>
        <v/>
      </c>
      <c r="X211" s="563" t="str">
        <f>IF(AND('1C TSrécur4'!D$17&lt;&gt;0,'1C TSrécur4'!$C$12="OUI"),'1C TSrécur4'!$D$45/'1C TSrécur4'!D$17,"")</f>
        <v/>
      </c>
      <c r="Y211" s="563" t="str">
        <f>IF(AND('1C TSrécur4'!D$17&lt;&gt;0,'1C TSrécur4'!$C$12="OUI"),'1C TSrécur4'!$D$46/'1C TSrécur4'!D$17,"")</f>
        <v/>
      </c>
      <c r="Z211" s="563" t="str">
        <f>IF(AND('1C TSrécur4'!D$17&lt;&gt;0,'1C TSrécur4'!$C$12="OUI"),'1C TSrécur4'!$D$47/'1C TSrécur4'!D$17,"")</f>
        <v/>
      </c>
      <c r="AA211" s="563" t="str">
        <f>IF(AND('1C TSrécur4'!D$17&lt;&gt;0,'1C TSrécur4'!$C$12="OUI"),'1C TSrécur4'!$D$48/'1C TSrécur4'!D$17,"")</f>
        <v/>
      </c>
      <c r="AB211" s="563" t="str">
        <f>IF(AND('1C TSrécur4'!D$17&lt;&gt;0,'1C TSrécur4'!$C$12="OUI"),'1C TSrécur4'!$D$49/'1C TSrécur4'!D$17,"")</f>
        <v/>
      </c>
      <c r="AC211" s="563" t="str">
        <f>IF(AND('1C TSrécur4'!D$17&lt;&gt;0,'1C TSrécur4'!$C$12="OUI"),'1C TSrécur4'!$D$50/'1C TSrécur4'!D$17,"")</f>
        <v/>
      </c>
      <c r="AD211" s="563" t="str">
        <f>IF(AND('1C TSrécur4'!D$17&lt;&gt;0,'1C TSrécur4'!$C$12="OUI"),'1C TSrécur4'!$D$51/'1C TSrécur4'!D$17,"")</f>
        <v/>
      </c>
      <c r="AE211" s="563" t="str">
        <f>IF(AND('1C TSrécur4'!D$17&lt;&gt;0,'1C TSrécur4'!$C$12="OUI"),'1C TSrécur4'!$D$52/'1C TSrécur4'!D$17,"")</f>
        <v/>
      </c>
      <c r="AF211" s="563" t="str">
        <f>IF(AND('1C TSrécur4'!D$17&lt;&gt;0,'1C TSrécur4'!$C$12="OUI"),'1C TSrécur4'!$D$53/'1C TSrécur4'!D$17,"")</f>
        <v/>
      </c>
      <c r="AG211" s="563" t="str">
        <f>IF(AND('1C TSrécur4'!D$17&lt;&gt;0,'1C TSrécur4'!$C$12="OUI"),'1C TSrécur4'!$D$54/'1C TSrécur4'!D$17,"")</f>
        <v/>
      </c>
      <c r="AH211" s="563" t="str">
        <f>IF(AND('1C TSrécur4'!D$17&lt;&gt;0,'1C TSrécur4'!$C$12="OUI"),'1C TSrécur4'!$D$55/'1C TSrécur4'!D$17,"")</f>
        <v/>
      </c>
      <c r="AI211" s="563" t="str">
        <f>IF(AND('1C TSrécur4'!D$17&lt;&gt;0,'1C TSrécur4'!$C$12="OUI"),'1C TSrécur4'!$D$56/'1C TSrécur4'!D$17,"")</f>
        <v/>
      </c>
      <c r="AJ211" s="563" t="str">
        <f>IF(AND('1C TSrécur4'!D$17&lt;&gt;0,'1C TSrécur4'!$C$12="OUI"),'1C TSrécur4'!$D$57/'1C TSrécur4'!D$17,"")</f>
        <v/>
      </c>
      <c r="AK211" s="563">
        <f>IF(AND('1C TSrécur4'!D$17&lt;&gt;0,'1C TSrécur4'!$C$12="OUI"),'1C TSrécur4'!D$58/'1C TSrécur4'!D$17,0)</f>
        <v>0</v>
      </c>
      <c r="AL211" s="74">
        <f>IF(AND('1C TSrécur4'!$B$12&lt;&gt;"",'1C TSrécur4'!$C$12="OUI"),N211+AK211,N211)</f>
        <v>0</v>
      </c>
      <c r="AM211" s="352">
        <f t="shared" si="65"/>
        <v>0</v>
      </c>
      <c r="AN211" s="352">
        <f t="shared" si="66"/>
        <v>0</v>
      </c>
      <c r="AO211" s="353">
        <f t="shared" ref="AO211:AO221" si="76">AM211+AN211</f>
        <v>0</v>
      </c>
      <c r="AP211" s="599">
        <f t="shared" ref="AP211:AP221" si="77">AM211-AR211</f>
        <v>0</v>
      </c>
      <c r="AQ211" s="609">
        <f t="shared" si="75"/>
        <v>0</v>
      </c>
      <c r="AR211" s="605"/>
      <c r="AS211" s="104"/>
      <c r="AT211" s="211" t="str">
        <f>IF('1C TSrécur4'!D$17*FICHE!$C$13&lt;J211,"Forfait limité à "&amp;FICHE!$C$13&amp;"€/jour","")</f>
        <v/>
      </c>
      <c r="AU211" s="618"/>
    </row>
    <row r="212" spans="1:54" ht="13.9" customHeight="1">
      <c r="A212" s="316"/>
      <c r="B212" s="346"/>
      <c r="C212" s="877" t="str">
        <f>IF('1C TSrécur4'!E$17&lt;&gt;0,'1C TSrécur4'!$B$12,"")</f>
        <v/>
      </c>
      <c r="D212" s="878"/>
      <c r="E212" s="879"/>
      <c r="F212" s="95" t="str">
        <f>IF(AND($C212='1C TSrécur4'!$B$12,'1C TSrécur4'!$B$16="récurrentes",'1C TSrécur4'!$E$17&lt;&gt;""),'1C TSrécur4'!$E$21,"")</f>
        <v/>
      </c>
      <c r="G212" s="237"/>
      <c r="H212" s="797">
        <v>0.21</v>
      </c>
      <c r="I212" s="799">
        <v>1</v>
      </c>
      <c r="J212" s="324"/>
      <c r="K212" s="782">
        <f t="shared" si="64"/>
        <v>0</v>
      </c>
      <c r="L212" s="545">
        <f>IF(OR('1C TSrécur4'!$B$12="",'1C TSrécur4'!E$30=0),0,IF(AND('1C TSrécur4'!$B$12&lt;&gt;"",$K$2="Pôle",'1C TSrécur4'!$C$12="OUI"),(('1C TSrécur4'!E$22+'1C TSrécur4'!E$23+'1C TSrécur4'!E$24+'1C TSrécur4'!E$25+'1C TSrécur4'!E$29)/'1C TSrécur4'!E$17),IF(AND('1C TSrécur4'!$B$12&lt;&gt;"",$K$2="Pôle",'1C TSrécur4'!$C$12="NON"),(('1C TSrécur4'!E$22+'1C TSrécur4'!E$23+'1C TSrécur4'!E$24+'1C TSrécur4'!E$25+'1C TSrécur4'!E$29)/'1C TSrécur4'!E$30),IF(AND('1C TSrécur4'!$B$12&lt;&gt;"",$K$2&lt;&gt;"Pôle",'1C TSrécur4'!$C$12="OUI"),(('1C TSrécur4'!E$22+'1C TSrécur4'!E$23+'1C TSrécur4'!E$24+'1C TSrécur4'!E$25+'1C TSrécur4'!E$26+'1C TSrécur4'!E$27+'1C TSrécur4'!E$28+'1C TSrécur4'!E$29)/'1C TSrécur4'!E$17),IF(AND('1C TSrécur4'!$B$12&lt;&gt;"",$K$2&lt;&gt;"Pôle",'1C TSrécur4'!$C$12="NON"),(('1C TSrécur4'!E$22+'1C TSrécur4'!E$23+'1C TSrécur4'!E$24+'1C TSrécur4'!E$25+'1C TSrécur4'!E$26+'1C TSrécur4'!E$27+'1C TSrécur4'!E$28+'1C TSrécur4'!E$29)/'1C TSrécur4'!E$30))))))</f>
        <v>0</v>
      </c>
      <c r="M212" s="545">
        <f>IF(OR('1C TSrécur4'!$B$12="",'1C TSrécur4'!E$30=0),0,IF(AND('1C TSrécur4'!$B$12&lt;&gt;"",$K$2="Pôle",'1C TSrécur4'!$C$12="OUI"),(('1C TSrécur4'!E$26+'1C TSrécur4'!E$27+'1C TSrécur4'!E$28)/'1C TSrécur4'!E$17),IF(AND('1C TSrécur4'!$B$12&lt;&gt;"",$K$2="Pôle",'1C TSrécur4'!$C$12="NON"),(('1C TSrécur4'!E$26+'1C TSrécur4'!E$27+'1C TSrécur4'!E$28)/'1C TSrécur4'!E$30),IF(AND('1C TSrécur4'!$B$12&lt;&gt;"",$K$2&lt;&gt;"Pôle"),0))))</f>
        <v>0</v>
      </c>
      <c r="N212" s="545">
        <f>IF(AND('1C TSrécur4'!$E$17&lt;&gt;0,'1C TSrécur4'!$E$30&lt;&gt;0),L212+M212,0)</f>
        <v>0</v>
      </c>
      <c r="O212" s="562" t="str">
        <f>IF(AND('1C TSrécur4'!E$17&lt;&gt;0,'1C TSrécur4'!$C$12="OUI"),'1C TSrécur4'!E$36/'1C TSrécur4'!E$17,"")</f>
        <v/>
      </c>
      <c r="P212" s="563" t="str">
        <f>IF(AND('1C TSrécur4'!E$17&lt;&gt;0,'1C TSrécur4'!$C$12="OUI"),'1C TSrécur4'!$E$37/'1C TSrécur4'!E$17,"")</f>
        <v/>
      </c>
      <c r="Q212" s="563" t="str">
        <f>IF(AND('1C TSrécur4'!E$17&lt;&gt;0,'1C TSrécur4'!$C$12="OUI"),'1C TSrécur4'!$E$38/'1C TSrécur4'!E$17,"")</f>
        <v/>
      </c>
      <c r="R212" s="563" t="str">
        <f>IF(AND('1C TSrécur4'!E$17&lt;&gt;0,'1C TSrécur4'!$C$12="OUI"),'1C TSrécur4'!$E$39/'1C TSrécur4'!E$17,"")</f>
        <v/>
      </c>
      <c r="S212" s="563" t="str">
        <f>IF(AND('1C TSrécur4'!E$17&lt;&gt;0,'1C TSrécur4'!$C$12="OUI"),'1C TSrécur4'!$E$40/'1C TSrécur4'!E$17,"")</f>
        <v/>
      </c>
      <c r="T212" s="563" t="str">
        <f>IF(AND('1C TSrécur4'!E$17&lt;&gt;0,'1C TSrécur4'!$C$12="OUI"),'1C TSrécur4'!$E$41/'1C TSrécur4'!E$17,"")</f>
        <v/>
      </c>
      <c r="U212" s="563" t="str">
        <f>IF(AND('1C TSrécur4'!E$17&lt;&gt;0,'1C TSrécur4'!$C$12="OUI"),'1C TSrécur4'!$E$42/'1C TSrécur4'!E$17,"")</f>
        <v/>
      </c>
      <c r="V212" s="563" t="str">
        <f>IF(AND('1C TSrécur4'!E$17&lt;&gt;0,'1C TSrécur4'!$C$12="OUI"),'1C TSrécur4'!$E$43/'1C TSrécur4'!E$17,"")</f>
        <v/>
      </c>
      <c r="W212" s="563" t="str">
        <f>IF(AND('1C TSrécur4'!E$17&lt;&gt;0,'1C TSrécur4'!$C$12="OUI"),'1C TSrécur4'!$E$44/'1C TSrécur4'!E$17,"")</f>
        <v/>
      </c>
      <c r="X212" s="563" t="str">
        <f>IF(AND('1C TSrécur4'!E$17&lt;&gt;0,'1C TSrécur4'!$C$12="OUI"),'1C TSrécur4'!$E$45/'1C TSrécur4'!E$17,"")</f>
        <v/>
      </c>
      <c r="Y212" s="563" t="str">
        <f>IF(AND('1C TSrécur4'!E$17&lt;&gt;0,'1C TSrécur4'!$C$12="OUI"),'1C TSrécur4'!$E$46/'1C TSrécur4'!E$17,"")</f>
        <v/>
      </c>
      <c r="Z212" s="563" t="str">
        <f>IF(AND('1C TSrécur4'!E$17&lt;&gt;0,'1C TSrécur4'!$C$12="OUI"),'1C TSrécur4'!$E$47/'1C TSrécur4'!E$17,"")</f>
        <v/>
      </c>
      <c r="AA212" s="563" t="str">
        <f>IF(AND('1C TSrécur4'!E$17&lt;&gt;0,'1C TSrécur4'!$C$12="OUI"),'1C TSrécur4'!$E$48/'1C TSrécur4'!E$17,"")</f>
        <v/>
      </c>
      <c r="AB212" s="563" t="str">
        <f>IF(AND('1C TSrécur4'!E$17&lt;&gt;0,'1C TSrécur4'!$C$12="OUI"),'1C TSrécur4'!$E$49/'1C TSrécur4'!E$17,"")</f>
        <v/>
      </c>
      <c r="AC212" s="563" t="str">
        <f>IF(AND('1C TSrécur4'!E$17&lt;&gt;0,'1C TSrécur4'!$C$12="OUI"),'1C TSrécur4'!$E$50/'1C TSrécur4'!E$17,"")</f>
        <v/>
      </c>
      <c r="AD212" s="563" t="str">
        <f>IF(AND('1C TSrécur4'!E$17&lt;&gt;0,'1C TSrécur4'!$C$12="OUI"),'1C TSrécur4'!$E$51/'1C TSrécur4'!E$17,"")</f>
        <v/>
      </c>
      <c r="AE212" s="563" t="str">
        <f>IF(AND('1C TSrécur4'!E$17&lt;&gt;0,'1C TSrécur4'!$C$12="OUI"),'1C TSrécur4'!$E$52/'1C TSrécur4'!E$17,"")</f>
        <v/>
      </c>
      <c r="AF212" s="563" t="str">
        <f>IF(AND('1C TSrécur4'!E$17&lt;&gt;0,'1C TSrécur4'!$C$12="OUI"),'1C TSrécur4'!$E$53/'1C TSrécur4'!E$17,"")</f>
        <v/>
      </c>
      <c r="AG212" s="563" t="str">
        <f>IF(AND('1C TSrécur4'!E$17&lt;&gt;0,'1C TSrécur4'!$C$12="OUI"),'1C TSrécur4'!$E$54/'1C TSrécur4'!E$17,"")</f>
        <v/>
      </c>
      <c r="AH212" s="563" t="str">
        <f>IF(AND('1C TSrécur4'!E$17&lt;&gt;0,'1C TSrécur4'!$C$12="OUI"),'1C TSrécur4'!$E$55/'1C TSrécur4'!E$17,"")</f>
        <v/>
      </c>
      <c r="AI212" s="563" t="str">
        <f>IF(AND('1C TSrécur4'!E$17&lt;&gt;0,'1C TSrécur4'!$C$12="OUI"),'1C TSrécur4'!$E$56/'1C TSrécur4'!E$17,"")</f>
        <v/>
      </c>
      <c r="AJ212" s="563" t="str">
        <f>IF(AND('1C TSrécur4'!E$17&lt;&gt;0,'1C TSrécur4'!$C$12="OUI"),'1C TSrécur4'!$E$57/'1C TSrécur4'!E$17,"")</f>
        <v/>
      </c>
      <c r="AK212" s="563">
        <f>IF(AND('1C TSrécur4'!E$17&lt;&gt;0,'1C TSrécur4'!$C$12="OUI"),'1C TSrécur4'!E$58/'1C TSrécur4'!E$17,0)</f>
        <v>0</v>
      </c>
      <c r="AL212" s="74">
        <f>IF(AND('1C TSrécur4'!$B$12&lt;&gt;"",'1C TSrécur4'!$C$12="OUI"),N212+AK212,N212)</f>
        <v>0</v>
      </c>
      <c r="AM212" s="352">
        <f t="shared" si="65"/>
        <v>0</v>
      </c>
      <c r="AN212" s="352">
        <f t="shared" si="66"/>
        <v>0</v>
      </c>
      <c r="AO212" s="353">
        <f t="shared" si="76"/>
        <v>0</v>
      </c>
      <c r="AP212" s="599">
        <f t="shared" si="77"/>
        <v>0</v>
      </c>
      <c r="AQ212" s="609">
        <f t="shared" si="75"/>
        <v>0</v>
      </c>
      <c r="AR212" s="605"/>
      <c r="AS212" s="104"/>
      <c r="AT212" s="211" t="str">
        <f>IF('1C TSrécur4'!E$17*FICHE!$C$13&lt;J212,"Forfait limité à "&amp;FICHE!$C$13&amp;"€/jour","")</f>
        <v/>
      </c>
      <c r="AU212" s="618"/>
    </row>
    <row r="213" spans="1:54" ht="13.9" customHeight="1">
      <c r="A213" s="316"/>
      <c r="B213" s="346"/>
      <c r="C213" s="877" t="str">
        <f>IF('1C TSrécur4'!F$17&lt;&gt;0,'1C TSrécur4'!$B$12,"")</f>
        <v/>
      </c>
      <c r="D213" s="878"/>
      <c r="E213" s="879"/>
      <c r="F213" s="95" t="str">
        <f>IF(AND($C213='1C TSrécur4'!$B$12,'1C TSrécur4'!$B$16="récurrentes",'1C TSrécur4'!$F$17&lt;&gt;""),'1C TSrécur4'!$F$21,"")</f>
        <v/>
      </c>
      <c r="G213" s="237"/>
      <c r="H213" s="797">
        <v>0.21</v>
      </c>
      <c r="I213" s="799">
        <v>1</v>
      </c>
      <c r="J213" s="324"/>
      <c r="K213" s="782">
        <f t="shared" si="64"/>
        <v>0</v>
      </c>
      <c r="L213" s="545">
        <f>IF(OR('1C TSrécur4'!$B$12="",'1C TSrécur4'!F$30=0),0,IF(AND('1C TSrécur4'!$B$12&lt;&gt;"",$K$2="Pôle",'1C TSrécur4'!$C$12="OUI"),(('1C TSrécur4'!F$22+'1C TSrécur4'!F$23+'1C TSrécur4'!F$24+'1C TSrécur4'!F$25+'1C TSrécur4'!F$29)/'1C TSrécur4'!F$17),IF(AND('1C TSrécur4'!$B$12&lt;&gt;"",$K$2="Pôle",'1C TSrécur4'!$C$12="NON"),(('1C TSrécur4'!F$22+'1C TSrécur4'!F$23+'1C TSrécur4'!F$24+'1C TSrécur4'!F$25+'1C TSrécur4'!F$29)/'1C TSrécur4'!F$30),IF(AND('1C TSrécur4'!$B$12&lt;&gt;"",$K$2&lt;&gt;"Pôle",'1C TSrécur4'!$C$12="OUI"),(('1C TSrécur4'!F$22+'1C TSrécur4'!F$23+'1C TSrécur4'!F$24+'1C TSrécur4'!F$25+'1C TSrécur4'!F$26+'1C TSrécur4'!F$27+'1C TSrécur4'!F$28+'1C TSrécur4'!F$29)/'1C TSrécur4'!F$17),IF(AND('1C TSrécur4'!$B$12&lt;&gt;"",$K$2&lt;&gt;"Pôle",'1C TSrécur4'!$C$12="NON"),(('1C TSrécur4'!F$22+'1C TSrécur4'!F$23+'1C TSrécur4'!F$24+'1C TSrécur4'!F$25+'1C TSrécur4'!F$26+'1C TSrécur4'!F$27+'1C TSrécur4'!F$28+'1C TSrécur4'!F$29)/'1C TSrécur4'!F$30))))))</f>
        <v>0</v>
      </c>
      <c r="M213" s="545">
        <f>IF(OR('1C TSrécur4'!$B$12="",'1C TSrécur4'!F$30=0),0,IF(AND('1C TSrécur4'!$B$12&lt;&gt;"",$K$2="Pôle",'1C TSrécur4'!$C$12="OUI"),(('1C TSrécur4'!F$26+'1C TSrécur4'!F$27+'1C TSrécur4'!F$28)/'1C TSrécur4'!F$17),IF(AND('1C TSrécur4'!$B$12&lt;&gt;"",$K$2="Pôle",'1C TSrécur4'!$C$12="NON"),(('1C TSrécur4'!F$26+'1C TSrécur4'!F$27+'1C TSrécur4'!F$28)/'1C TSrécur4'!F$30),IF(AND('1C TSrécur4'!$B$12&lt;&gt;"",$K$2&lt;&gt;"Pôle"),0))))</f>
        <v>0</v>
      </c>
      <c r="N213" s="545">
        <f>IF(AND('1C TSrécur4'!$F$17&lt;&gt;0,'1C TSrécur4'!$F$30&lt;&gt;0),L213+M213,0)</f>
        <v>0</v>
      </c>
      <c r="O213" s="562" t="str">
        <f>IF(AND('1C TSrécur4'!F$17&lt;&gt;0,'1C TSrécur4'!$C$12="OUI"),'1C TSrécur4'!F$36/'1C TSrécur4'!F$17,"")</f>
        <v/>
      </c>
      <c r="P213" s="563" t="str">
        <f>IF(AND('1C TSrécur4'!F$17&lt;&gt;0,'1C TSrécur4'!$C$12="OUI"),'1C TSrécur4'!$F$37/'1C TSrécur4'!F$17,"")</f>
        <v/>
      </c>
      <c r="Q213" s="563" t="str">
        <f>IF(AND('1C TSrécur4'!F$17&lt;&gt;0,'1C TSrécur4'!$C$12="OUI"),'1C TSrécur4'!$F$38/'1C TSrécur4'!F$17,"")</f>
        <v/>
      </c>
      <c r="R213" s="563" t="str">
        <f>IF(AND('1C TSrécur4'!F$17&lt;&gt;0,'1C TSrécur4'!$C$12="OUI"),'1C TSrécur4'!$F$39/'1C TSrécur4'!F$17,"")</f>
        <v/>
      </c>
      <c r="S213" s="563" t="str">
        <f>IF(AND('1C TSrécur4'!F$17&lt;&gt;0,'1C TSrécur4'!$C$12="OUI"),'1C TSrécur4'!$F$40/'1C TSrécur4'!F$17,"")</f>
        <v/>
      </c>
      <c r="T213" s="563" t="str">
        <f>IF(AND('1C TSrécur4'!F$17&lt;&gt;0,'1C TSrécur4'!$C$12="OUI"),'1C TSrécur4'!$F$41/'1C TSrécur4'!F$17,"")</f>
        <v/>
      </c>
      <c r="U213" s="563" t="str">
        <f>IF(AND('1C TSrécur4'!F$17&lt;&gt;0,'1C TSrécur4'!$C$12="OUI"),'1C TSrécur4'!$F$42/'1C TSrécur4'!F$17,"")</f>
        <v/>
      </c>
      <c r="V213" s="563" t="str">
        <f>IF(AND('1C TSrécur4'!F$17&lt;&gt;0,'1C TSrécur4'!$C$12="OUI"),'1C TSrécur4'!$F$43/'1C TSrécur4'!F$17,"")</f>
        <v/>
      </c>
      <c r="W213" s="563" t="str">
        <f>IF(AND('1C TSrécur4'!F$17&lt;&gt;0,'1C TSrécur4'!$C$12="OUI"),'1C TSrécur4'!$F$44/'1C TSrécur4'!F$17,"")</f>
        <v/>
      </c>
      <c r="X213" s="563" t="str">
        <f>IF(AND('1C TSrécur4'!F$17&lt;&gt;0,'1C TSrécur4'!$C$12="OUI"),'1C TSrécur4'!$F$45/'1C TSrécur4'!F$17,"")</f>
        <v/>
      </c>
      <c r="Y213" s="563" t="str">
        <f>IF(AND('1C TSrécur4'!F$17&lt;&gt;0,'1C TSrécur4'!$C$12="OUI"),'1C TSrécur4'!$F$46/'1C TSrécur4'!F$17,"")</f>
        <v/>
      </c>
      <c r="Z213" s="563" t="str">
        <f>IF(AND('1C TSrécur4'!F$17&lt;&gt;0,'1C TSrécur4'!$C$12="OUI"),'1C TSrécur4'!$F$47/'1C TSrécur4'!F$17,"")</f>
        <v/>
      </c>
      <c r="AA213" s="563" t="str">
        <f>IF(AND('1C TSrécur4'!F$17&lt;&gt;0,'1C TSrécur4'!$C$12="OUI"),'1C TSrécur4'!$F$48/'1C TSrécur4'!F$17,"")</f>
        <v/>
      </c>
      <c r="AB213" s="563" t="str">
        <f>IF(AND('1C TSrécur4'!F$17&lt;&gt;0,'1C TSrécur4'!$C$12="OUI"),'1C TSrécur4'!$F$49/'1C TSrécur4'!F$17,"")</f>
        <v/>
      </c>
      <c r="AC213" s="563" t="str">
        <f>IF(AND('1C TSrécur4'!F$17&lt;&gt;0,'1C TSrécur4'!$C$12="OUI"),'1C TSrécur4'!$F$50/'1C TSrécur4'!F$17,"")</f>
        <v/>
      </c>
      <c r="AD213" s="563" t="str">
        <f>IF(AND('1C TSrécur4'!F$17&lt;&gt;0,'1C TSrécur4'!$C$12="OUI"),'1C TSrécur4'!$F$51/'1C TSrécur4'!F$17,"")</f>
        <v/>
      </c>
      <c r="AE213" s="563" t="str">
        <f>IF(AND('1C TSrécur4'!F$17&lt;&gt;0,'1C TSrécur4'!$C$12="OUI"),'1C TSrécur4'!$F$52/'1C TSrécur4'!F$17,"")</f>
        <v/>
      </c>
      <c r="AF213" s="563" t="str">
        <f>IF(AND('1C TSrécur4'!F$17&lt;&gt;0,'1C TSrécur4'!$C$12="OUI"),'1C TSrécur4'!$F$53/'1C TSrécur4'!F$17,"")</f>
        <v/>
      </c>
      <c r="AG213" s="563" t="str">
        <f>IF(AND('1C TSrécur4'!F$17&lt;&gt;0,'1C TSrécur4'!$C$12="OUI"),'1C TSrécur4'!$F$54/'1C TSrécur4'!F$17,"")</f>
        <v/>
      </c>
      <c r="AH213" s="563" t="str">
        <f>IF(AND('1C TSrécur4'!F$17&lt;&gt;0,'1C TSrécur4'!$C$12="OUI"),'1C TSrécur4'!$F$55/'1C TSrécur4'!F$17,"")</f>
        <v/>
      </c>
      <c r="AI213" s="563" t="str">
        <f>IF(AND('1C TSrécur4'!F$17&lt;&gt;0,'1C TSrécur4'!$C$12="OUI"),'1C TSrécur4'!$F$56/'1C TSrécur4'!F$17,"")</f>
        <v/>
      </c>
      <c r="AJ213" s="563" t="str">
        <f>IF(AND('1C TSrécur4'!F$17&lt;&gt;0,'1C TSrécur4'!$C$12="OUI"),'1C TSrécur4'!$F$57/'1C TSrécur4'!F$17,"")</f>
        <v/>
      </c>
      <c r="AK213" s="563">
        <f>IF(AND('1C TSrécur4'!F$17&lt;&gt;0,'1C TSrécur4'!$C$12="OUI"),'1C TSrécur4'!F$58/'1C TSrécur4'!F$17,0)</f>
        <v>0</v>
      </c>
      <c r="AL213" s="74">
        <f>IF(AND('1C TSrécur4'!$B$12&lt;&gt;"",'1C TSrécur4'!$C$12="OUI"),N213+AK213,N213)</f>
        <v>0</v>
      </c>
      <c r="AM213" s="352">
        <f t="shared" si="65"/>
        <v>0</v>
      </c>
      <c r="AN213" s="352">
        <f t="shared" si="66"/>
        <v>0</v>
      </c>
      <c r="AO213" s="353">
        <f t="shared" si="76"/>
        <v>0</v>
      </c>
      <c r="AP213" s="599">
        <f t="shared" si="77"/>
        <v>0</v>
      </c>
      <c r="AQ213" s="609">
        <f t="shared" si="75"/>
        <v>0</v>
      </c>
      <c r="AR213" s="605"/>
      <c r="AS213" s="104"/>
      <c r="AT213" s="211" t="str">
        <f>IF('1C TSrécur4'!F$17*FICHE!$C$13&lt;J213,"Forfait limité à "&amp;FICHE!$C$13&amp;"€/jour","")</f>
        <v/>
      </c>
      <c r="AU213" s="618"/>
    </row>
    <row r="214" spans="1:54" ht="13.9" customHeight="1">
      <c r="A214" s="316"/>
      <c r="B214" s="346"/>
      <c r="C214" s="877" t="str">
        <f>IF('1C TSrécur4'!G$17&lt;&gt;0,'1C TSrécur4'!$B$12,"")</f>
        <v/>
      </c>
      <c r="D214" s="878"/>
      <c r="E214" s="879"/>
      <c r="F214" s="95" t="str">
        <f>IF(AND($C214='1C TSrécur4'!$B$12,'1C TSrécur4'!$B$16="récurrentes",'1C TSrécur4'!$G$17&lt;&gt;""),'1C TSrécur4'!$G$21,"")</f>
        <v/>
      </c>
      <c r="G214" s="237"/>
      <c r="H214" s="797">
        <v>0.21</v>
      </c>
      <c r="I214" s="799">
        <v>1</v>
      </c>
      <c r="J214" s="324"/>
      <c r="K214" s="782">
        <f t="shared" si="64"/>
        <v>0</v>
      </c>
      <c r="L214" s="545">
        <f>IF(OR('1C TSrécur4'!$B$12="",'1C TSrécur4'!G$30=0),0,IF(AND('1C TSrécur4'!$B$12&lt;&gt;"",$K$2="Pôle",'1C TSrécur4'!$C$12="OUI"),(('1C TSrécur4'!G$22+'1C TSrécur4'!G$23+'1C TSrécur4'!G$24+'1C TSrécur4'!G$25+'1C TSrécur4'!G$29)/'1C TSrécur4'!G$17),IF(AND('1C TSrécur4'!$B$12&lt;&gt;"",$K$2="Pôle",'1C TSrécur4'!$C$12="NON"),(('1C TSrécur4'!G$22+'1C TSrécur4'!G$23+'1C TSrécur4'!G$24+'1C TSrécur4'!G$25+'1C TSrécur4'!G$29)/'1C TSrécur4'!G$30),IF(AND('1C TSrécur4'!$B$12&lt;&gt;"",$K$2&lt;&gt;"Pôle",'1C TSrécur4'!$C$12="OUI"),(('1C TSrécur4'!G$22+'1C TSrécur4'!G$23+'1C TSrécur4'!G$24+'1C TSrécur4'!G$25+'1C TSrécur4'!G$26+'1C TSrécur4'!G$27+'1C TSrécur4'!G$28+'1C TSrécur4'!G$29)/'1C TSrécur4'!G$17),IF(AND('1C TSrécur4'!$B$12&lt;&gt;"",$K$2&lt;&gt;"Pôle",'1C TSrécur4'!$C$12="NON"),(('1C TSrécur4'!G$22+'1C TSrécur4'!G$23+'1C TSrécur4'!G$24+'1C TSrécur4'!G$25+'1C TSrécur4'!G$26+'1C TSrécur4'!G$27+'1C TSrécur4'!G$28+'1C TSrécur4'!G$29)/'1C TSrécur4'!G$30))))))</f>
        <v>0</v>
      </c>
      <c r="M214" s="545">
        <f>IF(OR('1C TSrécur4'!$B$12="",'1C TSrécur4'!G$30=0),0,IF(AND('1C TSrécur4'!$B$12&lt;&gt;"",$K$2="Pôle",'1C TSrécur4'!$C$12="OUI"),(('1C TSrécur4'!G$26+'1C TSrécur4'!G$27+'1C TSrécur4'!G$28)/'1C TSrécur4'!G$17),IF(AND('1C TSrécur4'!$B$12&lt;&gt;"",$K$2="Pôle",'1C TSrécur4'!$C$12="NON"),(('1C TSrécur4'!G$26+'1C TSrécur4'!G$27+'1C TSrécur4'!G$28)/'1C TSrécur4'!G$30),IF(AND('1C TSrécur4'!$B$12&lt;&gt;"",$K$2&lt;&gt;"Pôle"),0))))</f>
        <v>0</v>
      </c>
      <c r="N214" s="545">
        <f>IF(AND('1C TSrécur4'!$G$17&lt;&gt;0,'1C TSrécur4'!$G$30&lt;&gt;0),L214+M214,0)</f>
        <v>0</v>
      </c>
      <c r="O214" s="562" t="str">
        <f>IF(AND('1C TSrécur4'!G$17&lt;&gt;0,'1C TSrécur4'!$C$12="OUI"),'1C TSrécur4'!G$36/'1C TSrécur4'!G$17,"")</f>
        <v/>
      </c>
      <c r="P214" s="563" t="str">
        <f>IF(AND('1C TSrécur4'!G$17&lt;&gt;0,'1C TSrécur4'!$C$12="OUI"),'1C TSrécur4'!$G$37/'1C TSrécur4'!G$17,"")</f>
        <v/>
      </c>
      <c r="Q214" s="563" t="str">
        <f>IF(AND('1C TSrécur4'!G$17&lt;&gt;0,'1C TSrécur4'!$C$12="OUI"),'1C TSrécur4'!$G$38/'1C TSrécur4'!G$17,"")</f>
        <v/>
      </c>
      <c r="R214" s="563" t="str">
        <f>IF(AND('1C TSrécur4'!G$17&lt;&gt;0,'1C TSrécur4'!$C$12="OUI"),'1C TSrécur4'!$G$39/'1C TSrécur4'!G$17,"")</f>
        <v/>
      </c>
      <c r="S214" s="563" t="str">
        <f>IF(AND('1C TSrécur4'!G$17&lt;&gt;0,'1C TSrécur4'!$C$12="OUI"),'1C TSrécur4'!$G$40/'1C TSrécur4'!G$17,"")</f>
        <v/>
      </c>
      <c r="T214" s="563" t="str">
        <f>IF(AND('1C TSrécur4'!G$17&lt;&gt;0,'1C TSrécur4'!$C$12="OUI"),'1C TSrécur4'!$G$41/'1C TSrécur4'!G$17,"")</f>
        <v/>
      </c>
      <c r="U214" s="563" t="str">
        <f>IF(AND('1C TSrécur4'!G$17&lt;&gt;0,'1C TSrécur4'!$C$12="OUI"),'1C TSrécur4'!$G$42/'1C TSrécur4'!G$17,"")</f>
        <v/>
      </c>
      <c r="V214" s="563" t="str">
        <f>IF(AND('1C TSrécur4'!G$17&lt;&gt;0,'1C TSrécur4'!$C$12="OUI"),'1C TSrécur4'!$G$43/'1C TSrécur4'!G$17,"")</f>
        <v/>
      </c>
      <c r="W214" s="563" t="str">
        <f>IF(AND('1C TSrécur4'!G$17&lt;&gt;0,'1C TSrécur4'!$C$12="OUI"),'1C TSrécur4'!$G$44/'1C TSrécur4'!G$17,"")</f>
        <v/>
      </c>
      <c r="X214" s="563" t="str">
        <f>IF(AND('1C TSrécur4'!G$17&lt;&gt;0,'1C TSrécur4'!$C$12="OUI"),'1C TSrécur4'!$G$45/'1C TSrécur4'!G$17,"")</f>
        <v/>
      </c>
      <c r="Y214" s="563" t="str">
        <f>IF(AND('1C TSrécur4'!G$17&lt;&gt;0,'1C TSrécur4'!$C$12="OUI"),'1C TSrécur4'!$G$46/'1C TSrécur4'!G$17,"")</f>
        <v/>
      </c>
      <c r="Z214" s="563" t="str">
        <f>IF(AND('1C TSrécur4'!G$17&lt;&gt;0,'1C TSrécur4'!$C$12="OUI"),'1C TSrécur4'!$G$47/'1C TSrécur4'!G$17,"")</f>
        <v/>
      </c>
      <c r="AA214" s="563" t="str">
        <f>IF(AND('1C TSrécur4'!G$17&lt;&gt;0,'1C TSrécur4'!$C$12="OUI"),'1C TSrécur4'!$G$48/'1C TSrécur4'!G$17,"")</f>
        <v/>
      </c>
      <c r="AB214" s="563" t="str">
        <f>IF(AND('1C TSrécur4'!G$17&lt;&gt;0,'1C TSrécur4'!$C$12="OUI"),'1C TSrécur4'!$G$49/'1C TSrécur4'!G$17,"")</f>
        <v/>
      </c>
      <c r="AC214" s="563" t="str">
        <f>IF(AND('1C TSrécur4'!G$17&lt;&gt;0,'1C TSrécur4'!$C$12="OUI"),'1C TSrécur4'!$G$50/'1C TSrécur4'!G$17,"")</f>
        <v/>
      </c>
      <c r="AD214" s="563" t="str">
        <f>IF(AND('1C TSrécur4'!G$17&lt;&gt;0,'1C TSrécur4'!$C$12="OUI"),'1C TSrécur4'!$G$51/'1C TSrécur4'!G$17,"")</f>
        <v/>
      </c>
      <c r="AE214" s="563" t="str">
        <f>IF(AND('1C TSrécur4'!G$17&lt;&gt;0,'1C TSrécur4'!$C$12="OUI"),'1C TSrécur4'!$G$52/'1C TSrécur4'!G$17,"")</f>
        <v/>
      </c>
      <c r="AF214" s="563" t="str">
        <f>IF(AND('1C TSrécur4'!G$17&lt;&gt;0,'1C TSrécur4'!$C$12="OUI"),'1C TSrécur4'!$G$53/'1C TSrécur4'!G$17,"")</f>
        <v/>
      </c>
      <c r="AG214" s="563" t="str">
        <f>IF(AND('1C TSrécur4'!G$17&lt;&gt;0,'1C TSrécur4'!$C$12="OUI"),'1C TSrécur4'!$G$54/'1C TSrécur4'!G$17,"")</f>
        <v/>
      </c>
      <c r="AH214" s="563" t="str">
        <f>IF(AND('1C TSrécur4'!G$17&lt;&gt;0,'1C TSrécur4'!$C$12="OUI"),'1C TSrécur4'!$G$55/'1C TSrécur4'!G$17,"")</f>
        <v/>
      </c>
      <c r="AI214" s="563" t="str">
        <f>IF(AND('1C TSrécur4'!G$17&lt;&gt;0,'1C TSrécur4'!$C$12="OUI"),'1C TSrécur4'!$G$56/'1C TSrécur4'!G$17,"")</f>
        <v/>
      </c>
      <c r="AJ214" s="563" t="str">
        <f>IF(AND('1C TSrécur4'!G$17&lt;&gt;0,'1C TSrécur4'!$C$12="OUI"),'1C TSrécur4'!$G$57/'1C TSrécur4'!G$17,"")</f>
        <v/>
      </c>
      <c r="AK214" s="563">
        <f>IF(AND('1C TSrécur4'!G$17&lt;&gt;0,'1C TSrécur4'!$C$12="OUI"),'1C TSrécur4'!G$58/'1C TSrécur4'!G$17,0)</f>
        <v>0</v>
      </c>
      <c r="AL214" s="74">
        <f>IF(AND('1C TSrécur4'!$B$12&lt;&gt;"",'1C TSrécur4'!$C$12="OUI"),N214+AK214,N214)</f>
        <v>0</v>
      </c>
      <c r="AM214" s="352">
        <f t="shared" si="65"/>
        <v>0</v>
      </c>
      <c r="AN214" s="352">
        <f t="shared" si="66"/>
        <v>0</v>
      </c>
      <c r="AO214" s="353">
        <f t="shared" si="76"/>
        <v>0</v>
      </c>
      <c r="AP214" s="599">
        <f t="shared" si="77"/>
        <v>0</v>
      </c>
      <c r="AQ214" s="609">
        <f t="shared" si="75"/>
        <v>0</v>
      </c>
      <c r="AR214" s="605"/>
      <c r="AS214" s="104"/>
      <c r="AT214" s="211" t="str">
        <f>IF('1C TSrécur4'!G$17*FICHE!$C$13&lt;J214,"Forfait limité à "&amp;FICHE!$C$13&amp;"€/jour","")</f>
        <v/>
      </c>
      <c r="AU214" s="618"/>
    </row>
    <row r="215" spans="1:54" ht="13.9" customHeight="1">
      <c r="A215" s="316"/>
      <c r="B215" s="346"/>
      <c r="C215" s="877" t="str">
        <f>IF('1C TSrécur4'!H$17&lt;&gt;0,'1C TSrécur4'!$B$12,"")</f>
        <v/>
      </c>
      <c r="D215" s="878"/>
      <c r="E215" s="879"/>
      <c r="F215" s="95" t="str">
        <f>IF(AND($C215='1C TSrécur4'!$B$12,'1C TSrécur4'!$B$16="récurrentes",'1C TSrécur4'!$H$17&lt;&gt;""),'1C TSrécur4'!$H$21,"")</f>
        <v/>
      </c>
      <c r="G215" s="237"/>
      <c r="H215" s="797">
        <v>0.21</v>
      </c>
      <c r="I215" s="799">
        <v>1</v>
      </c>
      <c r="J215" s="324"/>
      <c r="K215" s="782">
        <f t="shared" si="64"/>
        <v>0</v>
      </c>
      <c r="L215" s="545">
        <f>IF(OR('1C TSrécur4'!$B$12="",'1C TSrécur4'!H$30=0),0,IF(AND('1C TSrécur4'!$B$12&lt;&gt;"",$K$2="Pôle",'1C TSrécur4'!$C$12="OUI"),(('1C TSrécur4'!H$22+'1C TSrécur4'!H$23+'1C TSrécur4'!H$24+'1C TSrécur4'!H$25+'1C TSrécur4'!H$29)/'1C TSrécur4'!H$17),IF(AND('1C TSrécur4'!$B$12&lt;&gt;"",$K$2="Pôle",'1C TSrécur4'!$C$12="NON"),(('1C TSrécur4'!H$22+'1C TSrécur4'!H$23+'1C TSrécur4'!H$24+'1C TSrécur4'!H$25+'1C TSrécur4'!H$29)/'1C TSrécur4'!H$30),IF(AND('1C TSrécur4'!$B$12&lt;&gt;"",$K$2&lt;&gt;"Pôle",'1C TSrécur4'!$C$12="OUI"),(('1C TSrécur4'!H$22+'1C TSrécur4'!H$23+'1C TSrécur4'!H$24+'1C TSrécur4'!H$25+'1C TSrécur4'!H$26+'1C TSrécur4'!H$27+'1C TSrécur4'!H$28+'1C TSrécur4'!H$29)/'1C TSrécur4'!H$17),IF(AND('1C TSrécur4'!$B$12&lt;&gt;"",$K$2&lt;&gt;"Pôle",'1C TSrécur4'!$C$12="NON"),(('1C TSrécur4'!H$22+'1C TSrécur4'!H$23+'1C TSrécur4'!H$24+'1C TSrécur4'!H$25+'1C TSrécur4'!H$26+'1C TSrécur4'!H$27+'1C TSrécur4'!H$28+'1C TSrécur4'!H$29)/'1C TSrécur4'!H$30))))))</f>
        <v>0</v>
      </c>
      <c r="M215" s="545">
        <f>IF(OR('1C TSrécur4'!$B$12="",'1C TSrécur4'!H$30=0),0,IF(AND('1C TSrécur4'!$B$12&lt;&gt;"",$K$2="Pôle",'1C TSrécur4'!$C$12="OUI"),(('1C TSrécur4'!H$26+'1C TSrécur4'!H$27+'1C TSrécur4'!H$28)/'1C TSrécur4'!H$17),IF(AND('1C TSrécur4'!$B$12&lt;&gt;"",$K$2="Pôle",'1C TSrécur4'!$C$12="NON"),(('1C TSrécur4'!H$26+'1C TSrécur4'!H$27+'1C TSrécur4'!H$28)/'1C TSrécur4'!H$30),IF(AND('1C TSrécur4'!$B$12&lt;&gt;"",$K$2&lt;&gt;"Pôle"),0))))</f>
        <v>0</v>
      </c>
      <c r="N215" s="545">
        <f>IF(AND('1C TSrécur4'!$H$17&lt;&gt;0,'1C TSrécur4'!$H$30&lt;&gt;0),L215+M215,0)</f>
        <v>0</v>
      </c>
      <c r="O215" s="562" t="str">
        <f>IF(AND('1C TSrécur4'!H$17&lt;&gt;0,'1C TSrécur4'!$C$12="OUI"),'1C TSrécur4'!H$36/'1C TSrécur4'!H$17,"")</f>
        <v/>
      </c>
      <c r="P215" s="563" t="str">
        <f>IF(AND('1C TSrécur4'!H$17&lt;&gt;0,'1C TSrécur4'!$C$12="OUI"),'1C TSrécur4'!$H$37/'1C TSrécur4'!H$17,"")</f>
        <v/>
      </c>
      <c r="Q215" s="563" t="str">
        <f>IF(AND('1C TSrécur4'!H$17&lt;&gt;0,'1C TSrécur4'!$C$12="OUI"),'1C TSrécur4'!$H$38/'1C TSrécur4'!H$17,"")</f>
        <v/>
      </c>
      <c r="R215" s="563" t="str">
        <f>IF(AND('1C TSrécur4'!H$17&lt;&gt;0,'1C TSrécur4'!$C$12="OUI"),'1C TSrécur4'!$H$39/'1C TSrécur4'!H$17,"")</f>
        <v/>
      </c>
      <c r="S215" s="563" t="str">
        <f>IF(AND('1C TSrécur4'!H$17&lt;&gt;0,'1C TSrécur4'!$C$12="OUI"),'1C TSrécur4'!$H$40/'1C TSrécur4'!H$17,"")</f>
        <v/>
      </c>
      <c r="T215" s="563" t="str">
        <f>IF(AND('1C TSrécur4'!H$17&lt;&gt;0,'1C TSrécur4'!$C$12="OUI"),'1C TSrécur4'!$H$41/'1C TSrécur4'!H$17,"")</f>
        <v/>
      </c>
      <c r="U215" s="563" t="str">
        <f>IF(AND('1C TSrécur4'!H$17&lt;&gt;0,'1C TSrécur4'!$C$12="OUI"),'1C TSrécur4'!$H$42/'1C TSrécur4'!H$17,"")</f>
        <v/>
      </c>
      <c r="V215" s="563" t="str">
        <f>IF(AND('1C TSrécur4'!H$17&lt;&gt;0,'1C TSrécur4'!$C$12="OUI"),'1C TSrécur4'!$H$43/'1C TSrécur4'!H$17,"")</f>
        <v/>
      </c>
      <c r="W215" s="563" t="str">
        <f>IF(AND('1C TSrécur4'!H$17&lt;&gt;0,'1C TSrécur4'!$C$12="OUI"),'1C TSrécur4'!$H$44/'1C TSrécur4'!H$17,"")</f>
        <v/>
      </c>
      <c r="X215" s="563" t="str">
        <f>IF(AND('1C TSrécur4'!H$17&lt;&gt;0,'1C TSrécur4'!$C$12="OUI"),'1C TSrécur4'!$H$45/'1C TSrécur4'!H$17,"")</f>
        <v/>
      </c>
      <c r="Y215" s="563" t="str">
        <f>IF(AND('1C TSrécur4'!H$17&lt;&gt;0,'1C TSrécur4'!$C$12="OUI"),'1C TSrécur4'!$H$46/'1C TSrécur4'!H$17,"")</f>
        <v/>
      </c>
      <c r="Z215" s="563" t="str">
        <f>IF(AND('1C TSrécur4'!H$17&lt;&gt;0,'1C TSrécur4'!$C$12="OUI"),'1C TSrécur4'!$H$47/'1C TSrécur4'!H$17,"")</f>
        <v/>
      </c>
      <c r="AA215" s="563" t="str">
        <f>IF(AND('1C TSrécur4'!H$17&lt;&gt;0,'1C TSrécur4'!$C$12="OUI"),'1C TSrécur4'!$H$48/'1C TSrécur4'!H$17,"")</f>
        <v/>
      </c>
      <c r="AB215" s="563" t="str">
        <f>IF(AND('1C TSrécur4'!H$17&lt;&gt;0,'1C TSrécur4'!$C$12="OUI"),'1C TSrécur4'!$H$49/'1C TSrécur4'!H$17,"")</f>
        <v/>
      </c>
      <c r="AC215" s="563" t="str">
        <f>IF(AND('1C TSrécur4'!H$17&lt;&gt;0,'1C TSrécur4'!$C$12="OUI"),'1C TSrécur4'!$H$50/'1C TSrécur4'!H$17,"")</f>
        <v/>
      </c>
      <c r="AD215" s="563" t="str">
        <f>IF(AND('1C TSrécur4'!H$17&lt;&gt;0,'1C TSrécur4'!$C$12="OUI"),'1C TSrécur4'!$H$51/'1C TSrécur4'!H$17,"")</f>
        <v/>
      </c>
      <c r="AE215" s="563" t="str">
        <f>IF(AND('1C TSrécur4'!H$17&lt;&gt;0,'1C TSrécur4'!$C$12="OUI"),'1C TSrécur4'!$H$52/'1C TSrécur4'!H$17,"")</f>
        <v/>
      </c>
      <c r="AF215" s="563" t="str">
        <f>IF(AND('1C TSrécur4'!H$17&lt;&gt;0,'1C TSrécur4'!$C$12="OUI"),'1C TSrécur4'!$H$53/'1C TSrécur4'!H$17,"")</f>
        <v/>
      </c>
      <c r="AG215" s="563" t="str">
        <f>IF(AND('1C TSrécur4'!H$17&lt;&gt;0,'1C TSrécur4'!$C$12="OUI"),'1C TSrécur4'!$H$54/'1C TSrécur4'!H$17,"")</f>
        <v/>
      </c>
      <c r="AH215" s="563" t="str">
        <f>IF(AND('1C TSrécur4'!H$17&lt;&gt;0,'1C TSrécur4'!$C$12="OUI"),'1C TSrécur4'!$H$55/'1C TSrécur4'!H$17,"")</f>
        <v/>
      </c>
      <c r="AI215" s="563" t="str">
        <f>IF(AND('1C TSrécur4'!H$17&lt;&gt;0,'1C TSrécur4'!$C$12="OUI"),'1C TSrécur4'!$H$56/'1C TSrécur4'!H$17,"")</f>
        <v/>
      </c>
      <c r="AJ215" s="563" t="str">
        <f>IF(AND('1C TSrécur4'!H$17&lt;&gt;0,'1C TSrécur4'!$C$12="OUI"),'1C TSrécur4'!$H$57/'1C TSrécur4'!H$17,"")</f>
        <v/>
      </c>
      <c r="AK215" s="563">
        <f>IF(AND('1C TSrécur4'!H$17&lt;&gt;0,'1C TSrécur4'!$C$12="OUI"),'1C TSrécur4'!H$58/'1C TSrécur4'!H$17,0)</f>
        <v>0</v>
      </c>
      <c r="AL215" s="74">
        <f>IF(AND('1C TSrécur4'!$B$12&lt;&gt;"",'1C TSrécur4'!$C$12="OUI"),N215+AK215,N215)</f>
        <v>0</v>
      </c>
      <c r="AM215" s="352">
        <f t="shared" si="65"/>
        <v>0</v>
      </c>
      <c r="AN215" s="352">
        <f t="shared" si="66"/>
        <v>0</v>
      </c>
      <c r="AO215" s="353">
        <f t="shared" si="76"/>
        <v>0</v>
      </c>
      <c r="AP215" s="599">
        <f t="shared" si="77"/>
        <v>0</v>
      </c>
      <c r="AQ215" s="609">
        <f t="shared" si="75"/>
        <v>0</v>
      </c>
      <c r="AR215" s="605"/>
      <c r="AS215" s="104"/>
      <c r="AT215" s="211" t="str">
        <f>IF('1C TSrécur4'!H$17*FICHE!$C$13&lt;J215,"Forfait limité à "&amp;FICHE!$C$13&amp;"€/jour","")</f>
        <v/>
      </c>
      <c r="AU215" s="618"/>
    </row>
    <row r="216" spans="1:54" ht="13.9" customHeight="1">
      <c r="A216" s="316"/>
      <c r="B216" s="346"/>
      <c r="C216" s="877" t="str">
        <f>IF('1C TSrécur4'!I$17&lt;&gt;0,'1C TSrécur4'!$B$12,"")</f>
        <v/>
      </c>
      <c r="D216" s="878"/>
      <c r="E216" s="879"/>
      <c r="F216" s="95" t="str">
        <f>IF(AND($C216='1C TSrécur4'!$B$12,'1C TSrécur4'!$B$16="récurrentes",'1C TSrécur4'!$I$17&lt;&gt;""),'1C TSrécur4'!$I$21,"")</f>
        <v/>
      </c>
      <c r="G216" s="237"/>
      <c r="H216" s="797">
        <v>0.21</v>
      </c>
      <c r="I216" s="799">
        <v>1</v>
      </c>
      <c r="J216" s="324"/>
      <c r="K216" s="782">
        <f t="shared" si="64"/>
        <v>0</v>
      </c>
      <c r="L216" s="545">
        <f>IF(OR('1C TSrécur4'!$B$12="",'1C TSrécur4'!I$30=0),0,IF(AND('1C TSrécur4'!$B$12&lt;&gt;"",$K$2="Pôle",'1C TSrécur4'!$C$12="OUI"),(('1C TSrécur4'!I$22+'1C TSrécur4'!I$23+'1C TSrécur4'!I$24+'1C TSrécur4'!I$25+'1C TSrécur4'!I$29)/'1C TSrécur4'!I$17),IF(AND('1C TSrécur4'!$B$12&lt;&gt;"",$K$2="Pôle",'1C TSrécur4'!$C$12="NON"),(('1C TSrécur4'!I$22+'1C TSrécur4'!I$23+'1C TSrécur4'!I$24+'1C TSrécur4'!I$25+'1C TSrécur4'!I$29)/'1C TSrécur4'!I$30),IF(AND('1C TSrécur4'!$B$12&lt;&gt;"",$K$2&lt;&gt;"Pôle",'1C TSrécur4'!$C$12="OUI"),(('1C TSrécur4'!I$22+'1C TSrécur4'!I$23+'1C TSrécur4'!I$24+'1C TSrécur4'!I$25+'1C TSrécur4'!I$26+'1C TSrécur4'!I$27+'1C TSrécur4'!I$28+'1C TSrécur4'!I$29)/'1C TSrécur4'!I$17),IF(AND('1C TSrécur4'!$B$12&lt;&gt;"",$K$2&lt;&gt;"Pôle",'1C TSrécur4'!$C$12="NON"),(('1C TSrécur4'!I$22+'1C TSrécur4'!I$23+'1C TSrécur4'!I$24+'1C TSrécur4'!I$25+'1C TSrécur4'!I$26+'1C TSrécur4'!I$27+'1C TSrécur4'!I$28+'1C TSrécur4'!I$29)/'1C TSrécur4'!I$30))))))</f>
        <v>0</v>
      </c>
      <c r="M216" s="545">
        <f>IF(OR('1C TSrécur4'!$B$12="",'1C TSrécur4'!I$30=0),0,IF(AND('1C TSrécur4'!$B$12&lt;&gt;"",$K$2="Pôle",'1C TSrécur4'!$C$12="OUI"),(('1C TSrécur4'!I$26+'1C TSrécur4'!I$27+'1C TSrécur4'!I$28)/'1C TSrécur4'!I$17),IF(AND('1C TSrécur4'!$B$12&lt;&gt;"",$K$2="Pôle",'1C TSrécur4'!$C$12="NON"),(('1C TSrécur4'!I$26+'1C TSrécur4'!I$27+'1C TSrécur4'!I$28)/'1C TSrécur4'!I$30),IF(AND('1C TSrécur4'!$B$12&lt;&gt;"",$K$2&lt;&gt;"Pôle"),0))))</f>
        <v>0</v>
      </c>
      <c r="N216" s="545">
        <f>IF(AND('1C TSrécur4'!$I$17&lt;&gt;0,'1C TSrécur4'!$I$30&lt;&gt;0),L216+M216,0)</f>
        <v>0</v>
      </c>
      <c r="O216" s="562" t="str">
        <f>IF(AND('1C TSrécur4'!I$17&lt;&gt;0,'1C TSrécur4'!$C$12="OUI"),'1C TSrécur4'!I$36/'1C TSrécur4'!I$17,"")</f>
        <v/>
      </c>
      <c r="P216" s="563" t="str">
        <f>IF(AND('1C TSrécur4'!I$17&lt;&gt;0,'1C TSrécur4'!$C$12="OUI"),'1C TSrécur4'!$I$37/'1C TSrécur4'!I$17,"")</f>
        <v/>
      </c>
      <c r="Q216" s="563" t="str">
        <f>IF(AND('1C TSrécur4'!I$17&lt;&gt;0,'1C TSrécur4'!$C$12="OUI"),'1C TSrécur4'!$I$38/'1C TSrécur4'!I$17,"")</f>
        <v/>
      </c>
      <c r="R216" s="563" t="str">
        <f>IF(AND('1C TSrécur4'!I$17&lt;&gt;0,'1C TSrécur4'!$C$12="OUI"),'1C TSrécur4'!$I$39/'1C TSrécur4'!I$17,"")</f>
        <v/>
      </c>
      <c r="S216" s="563" t="str">
        <f>IF(AND('1C TSrécur4'!I$17&lt;&gt;0,'1C TSrécur4'!$C$12="OUI"),'1C TSrécur4'!$I$40/'1C TSrécur4'!I$17,"")</f>
        <v/>
      </c>
      <c r="T216" s="563" t="str">
        <f>IF(AND('1C TSrécur4'!I$17&lt;&gt;0,'1C TSrécur4'!$C$12="OUI"),'1C TSrécur4'!$I$41/'1C TSrécur4'!I$17,"")</f>
        <v/>
      </c>
      <c r="U216" s="563" t="str">
        <f>IF(AND('1C TSrécur4'!I$17&lt;&gt;0,'1C TSrécur4'!$C$12="OUI"),'1C TSrécur4'!$I$42/'1C TSrécur4'!I$17,"")</f>
        <v/>
      </c>
      <c r="V216" s="563" t="str">
        <f>IF(AND('1C TSrécur4'!I$17&lt;&gt;0,'1C TSrécur4'!$C$12="OUI"),'1C TSrécur4'!$I$43/'1C TSrécur4'!I$17,"")</f>
        <v/>
      </c>
      <c r="W216" s="563" t="str">
        <f>IF(AND('1C TSrécur4'!I$17&lt;&gt;0,'1C TSrécur4'!$C$12="OUI"),'1C TSrécur4'!$I$44/'1C TSrécur4'!I$17,"")</f>
        <v/>
      </c>
      <c r="X216" s="563" t="str">
        <f>IF(AND('1C TSrécur4'!I$17&lt;&gt;0,'1C TSrécur4'!$C$12="OUI"),'1C TSrécur4'!$I$45/'1C TSrécur4'!I$17,"")</f>
        <v/>
      </c>
      <c r="Y216" s="563" t="str">
        <f>IF(AND('1C TSrécur4'!I$17&lt;&gt;0,'1C TSrécur4'!$C$12="OUI"),'1C TSrécur4'!$I$46/'1C TSrécur4'!I$17,"")</f>
        <v/>
      </c>
      <c r="Z216" s="563" t="str">
        <f>IF(AND('1C TSrécur4'!I$17&lt;&gt;0,'1C TSrécur4'!$C$12="OUI"),'1C TSrécur4'!$I$47/'1C TSrécur4'!I$17,"")</f>
        <v/>
      </c>
      <c r="AA216" s="563" t="str">
        <f>IF(AND('1C TSrécur4'!I$17&lt;&gt;0,'1C TSrécur4'!$C$12="OUI"),'1C TSrécur4'!$I$48/'1C TSrécur4'!I$17,"")</f>
        <v/>
      </c>
      <c r="AB216" s="563" t="str">
        <f>IF(AND('1C TSrécur4'!I$17&lt;&gt;0,'1C TSrécur4'!$C$12="OUI"),'1C TSrécur4'!$I$49/'1C TSrécur4'!I$17,"")</f>
        <v/>
      </c>
      <c r="AC216" s="563" t="str">
        <f>IF(AND('1C TSrécur4'!I$17&lt;&gt;0,'1C TSrécur4'!$C$12="OUI"),'1C TSrécur4'!$I$50/'1C TSrécur4'!I$17,"")</f>
        <v/>
      </c>
      <c r="AD216" s="563" t="str">
        <f>IF(AND('1C TSrécur4'!I$17&lt;&gt;0,'1C TSrécur4'!$C$12="OUI"),'1C TSrécur4'!$I$51/'1C TSrécur4'!I$17,"")</f>
        <v/>
      </c>
      <c r="AE216" s="563" t="str">
        <f>IF(AND('1C TSrécur4'!I$17&lt;&gt;0,'1C TSrécur4'!$C$12="OUI"),'1C TSrécur4'!$I$52/'1C TSrécur4'!I$17,"")</f>
        <v/>
      </c>
      <c r="AF216" s="563" t="str">
        <f>IF(AND('1C TSrécur4'!I$17&lt;&gt;0,'1C TSrécur4'!$C$12="OUI"),'1C TSrécur4'!$I$53/'1C TSrécur4'!I$17,"")</f>
        <v/>
      </c>
      <c r="AG216" s="563" t="str">
        <f>IF(AND('1C TSrécur4'!I$17&lt;&gt;0,'1C TSrécur4'!$C$12="OUI"),'1C TSrécur4'!$I$54/'1C TSrécur4'!I$17,"")</f>
        <v/>
      </c>
      <c r="AH216" s="563" t="str">
        <f>IF(AND('1C TSrécur4'!I$17&lt;&gt;0,'1C TSrécur4'!$C$12="OUI"),'1C TSrécur4'!$I$55/'1C TSrécur4'!I$17,"")</f>
        <v/>
      </c>
      <c r="AI216" s="563" t="str">
        <f>IF(AND('1C TSrécur4'!I$17&lt;&gt;0,'1C TSrécur4'!$C$12="OUI"),'1C TSrécur4'!$I$56/'1C TSrécur4'!I$17,"")</f>
        <v/>
      </c>
      <c r="AJ216" s="563" t="str">
        <f>IF(AND('1C TSrécur4'!I$17&lt;&gt;0,'1C TSrécur4'!$C$12="OUI"),'1C TSrécur4'!$I$57/'1C TSrécur4'!I$17,"")</f>
        <v/>
      </c>
      <c r="AK216" s="563">
        <f>IF(AND('1C TSrécur4'!I$17&lt;&gt;0,'1C TSrécur4'!$C$12="OUI"),'1C TSrécur4'!I$58/'1C TSrécur4'!I$17,0)</f>
        <v>0</v>
      </c>
      <c r="AL216" s="74">
        <f>IF(AND('1C TSrécur4'!$B$12&lt;&gt;"",'1C TSrécur4'!$C$12="OUI"),N216+AK216,N216)</f>
        <v>0</v>
      </c>
      <c r="AM216" s="352">
        <f t="shared" si="65"/>
        <v>0</v>
      </c>
      <c r="AN216" s="352">
        <f t="shared" si="66"/>
        <v>0</v>
      </c>
      <c r="AO216" s="353">
        <f t="shared" si="76"/>
        <v>0</v>
      </c>
      <c r="AP216" s="599">
        <f t="shared" si="77"/>
        <v>0</v>
      </c>
      <c r="AQ216" s="609">
        <f t="shared" si="75"/>
        <v>0</v>
      </c>
      <c r="AR216" s="605"/>
      <c r="AS216" s="104"/>
      <c r="AT216" s="211" t="str">
        <f>IF('1C TSrécur4'!I$17*FICHE!$C$13&lt;J216,"Forfait limité à "&amp;FICHE!$C$13&amp;"€/jour","")</f>
        <v/>
      </c>
      <c r="AU216" s="618"/>
    </row>
    <row r="217" spans="1:54" ht="13.9" customHeight="1">
      <c r="A217" s="316"/>
      <c r="B217" s="346"/>
      <c r="C217" s="877" t="str">
        <f>IF('1C TSrécur4'!J$17&lt;&gt;0,'1C TSrécur4'!$B$12,"")</f>
        <v/>
      </c>
      <c r="D217" s="878"/>
      <c r="E217" s="879"/>
      <c r="F217" s="95" t="str">
        <f>IF(AND($C217='1C TSrécur4'!$B$12,'1C TSrécur4'!$B$16="récurrentes",'1C TSrécur4'!K$17&lt;&gt;""),'1C TSrécur4'!K$21,"")</f>
        <v/>
      </c>
      <c r="G217" s="237"/>
      <c r="H217" s="797">
        <v>0.21</v>
      </c>
      <c r="I217" s="799">
        <v>1</v>
      </c>
      <c r="J217" s="324"/>
      <c r="K217" s="782">
        <f t="shared" si="64"/>
        <v>0</v>
      </c>
      <c r="L217" s="545">
        <f>IF(OR('1C TSrécur4'!$B$12="",'1C TSrécur4'!J$30=0),0,IF(AND('1C TSrécur4'!$B$12&lt;&gt;"",$K$2="Pôle",'1C TSrécur4'!$C$12="OUI"),(('1C TSrécur4'!J$22+'1C TSrécur4'!J$23+'1C TSrécur4'!J$24+'1C TSrécur4'!J$25+'1C TSrécur4'!J$29)/'1C TSrécur4'!J$17),IF(AND('1C TSrécur4'!$B$12&lt;&gt;"",$K$2="Pôle",'1C TSrécur4'!$C$12="NON"),(('1C TSrécur4'!J$22+'1C TSrécur4'!J$23+'1C TSrécur4'!J$24+'1C TSrécur4'!J$25+'1C TSrécur4'!J$29)/'1C TSrécur4'!J$30),IF(AND('1C TSrécur4'!$B$12&lt;&gt;"",$K$2&lt;&gt;"Pôle",'1C TSrécur4'!$C$12="OUI"),(('1C TSrécur4'!J$22+'1C TSrécur4'!J$23+'1C TSrécur4'!J$24+'1C TSrécur4'!J$25+'1C TSrécur4'!J$26+'1C TSrécur4'!J$27+'1C TSrécur4'!J$28+'1C TSrécur4'!J$29)/'1C TSrécur4'!J$17),IF(AND('1C TSrécur4'!$B$12&lt;&gt;"",$K$2&lt;&gt;"Pôle",'1C TSrécur4'!$C$12="NON"),(('1C TSrécur4'!J$22+'1C TSrécur4'!J$23+'1C TSrécur4'!J$24+'1C TSrécur4'!J$25+'1C TSrécur4'!J$26+'1C TSrécur4'!J$27+'1C TSrécur4'!J$28+'1C TSrécur4'!J$29)/'1C TSrécur4'!J$30))))))</f>
        <v>0</v>
      </c>
      <c r="M217" s="545">
        <f>IF(OR('1C TSrécur4'!$B$12="",'1C TSrécur4'!J$30=0),0,IF(AND('1C TSrécur4'!$B$12&lt;&gt;"",$K$2="Pôle",'1C TSrécur4'!$C$12="OUI"),(('1C TSrécur4'!J$26+'1C TSrécur4'!J$27+'1C TSrécur4'!J$28)/'1C TSrécur4'!J$17),IF(AND('1C TSrécur4'!$B$12&lt;&gt;"",$K$2="Pôle",'1C TSrécur4'!$C$12="NON"),(('1C TSrécur4'!J$26+'1C TSrécur4'!J$27+'1C TSrécur4'!J$28)/'1C TSrécur4'!J$30),IF(AND('1C TSrécur4'!$B$12&lt;&gt;"",$K$2&lt;&gt;"Pôle"),0))))</f>
        <v>0</v>
      </c>
      <c r="N217" s="545">
        <f>IF(AND('1C TSrécur4'!$J$17&lt;&gt;0,'1C TSrécur4'!$J$30&lt;&gt;0),L217+M217,0)</f>
        <v>0</v>
      </c>
      <c r="O217" s="562" t="str">
        <f>IF(AND('1C TSrécur4'!J$17&lt;&gt;0,'1C TSrécur4'!$C$12="OUI"),'1C TSrécur4'!J$36/'1C TSrécur4'!J$17,"")</f>
        <v/>
      </c>
      <c r="P217" s="563" t="str">
        <f>IF(AND('1C TSrécur4'!J$17&lt;&gt;0,'1C TSrécur4'!$C$12="OUI"),'1C TSrécur4'!$J$37/'1C TSrécur4'!J$17,"")</f>
        <v/>
      </c>
      <c r="Q217" s="563" t="str">
        <f>IF(AND('1C TSrécur4'!J$17&lt;&gt;0,'1C TSrécur4'!$C$12="OUI"),'1C TSrécur4'!$J$38/'1C TSrécur4'!J$17,"")</f>
        <v/>
      </c>
      <c r="R217" s="563" t="str">
        <f>IF(AND('1C TSrécur4'!J$17&lt;&gt;0,'1C TSrécur4'!$C$12="OUI"),'1C TSrécur4'!$J$39/'1C TSrécur4'!J$17,"")</f>
        <v/>
      </c>
      <c r="S217" s="563" t="str">
        <f>IF(AND('1C TSrécur4'!J$17&lt;&gt;0,'1C TSrécur4'!$C$12="OUI"),'1C TSrécur4'!$J$40/'1C TSrécur4'!J$17,"")</f>
        <v/>
      </c>
      <c r="T217" s="563" t="str">
        <f>IF(AND('1C TSrécur4'!J$17&lt;&gt;0,'1C TSrécur4'!$C$12="OUI"),'1C TSrécur4'!$J$41/'1C TSrécur4'!J$17,"")</f>
        <v/>
      </c>
      <c r="U217" s="563" t="str">
        <f>IF(AND('1C TSrécur4'!J$17&lt;&gt;0,'1C TSrécur4'!$C$12="OUI"),'1C TSrécur4'!$J$42/'1C TSrécur4'!J$17,"")</f>
        <v/>
      </c>
      <c r="V217" s="563" t="str">
        <f>IF(AND('1C TSrécur4'!J$17&lt;&gt;0,'1C TSrécur4'!$C$12="OUI"),'1C TSrécur4'!$J$43/'1C TSrécur4'!J$17,"")</f>
        <v/>
      </c>
      <c r="W217" s="563" t="str">
        <f>IF(AND('1C TSrécur4'!J$17&lt;&gt;0,'1C TSrécur4'!$C$12="OUI"),'1C TSrécur4'!$J$44/'1C TSrécur4'!J$17,"")</f>
        <v/>
      </c>
      <c r="X217" s="563" t="str">
        <f>IF(AND('1C TSrécur4'!J$17&lt;&gt;0,'1C TSrécur4'!$C$12="OUI"),'1C TSrécur4'!$J$45/'1C TSrécur4'!J$17,"")</f>
        <v/>
      </c>
      <c r="Y217" s="563" t="str">
        <f>IF(AND('1C TSrécur4'!J$17&lt;&gt;0,'1C TSrécur4'!$C$12="OUI"),'1C TSrécur4'!$J$46/'1C TSrécur4'!J$17,"")</f>
        <v/>
      </c>
      <c r="Z217" s="563" t="str">
        <f>IF(AND('1C TSrécur4'!J$17&lt;&gt;0,'1C TSrécur4'!$C$12="OUI"),'1C TSrécur4'!$J$47/'1C TSrécur4'!J$17,"")</f>
        <v/>
      </c>
      <c r="AA217" s="563" t="str">
        <f>IF(AND('1C TSrécur4'!J$17&lt;&gt;0,'1C TSrécur4'!$C$12="OUI"),'1C TSrécur4'!$J$48/'1C TSrécur4'!J$17,"")</f>
        <v/>
      </c>
      <c r="AB217" s="563" t="str">
        <f>IF(AND('1C TSrécur4'!J$17&lt;&gt;0,'1C TSrécur4'!$C$12="OUI"),'1C TSrécur4'!$J$49/'1C TSrécur4'!J$17,"")</f>
        <v/>
      </c>
      <c r="AC217" s="563" t="str">
        <f>IF(AND('1C TSrécur4'!J$17&lt;&gt;0,'1C TSrécur4'!$C$12="OUI"),'1C TSrécur4'!$J$50/'1C TSrécur4'!J$17,"")</f>
        <v/>
      </c>
      <c r="AD217" s="563" t="str">
        <f>IF(AND('1C TSrécur4'!J$17&lt;&gt;0,'1C TSrécur4'!$C$12="OUI"),'1C TSrécur4'!$J$51/'1C TSrécur4'!J$17,"")</f>
        <v/>
      </c>
      <c r="AE217" s="563" t="str">
        <f>IF(AND('1C TSrécur4'!J$17&lt;&gt;0,'1C TSrécur4'!$C$12="OUI"),'1C TSrécur4'!$J$52/'1C TSrécur4'!J$17,"")</f>
        <v/>
      </c>
      <c r="AF217" s="563" t="str">
        <f>IF(AND('1C TSrécur4'!J$17&lt;&gt;0,'1C TSrécur4'!$C$12="OUI"),'1C TSrécur4'!$J$53/'1C TSrécur4'!J$17,"")</f>
        <v/>
      </c>
      <c r="AG217" s="563" t="str">
        <f>IF(AND('1C TSrécur4'!J$17&lt;&gt;0,'1C TSrécur4'!$C$12="OUI"),'1C TSrécur4'!$J$54/'1C TSrécur4'!J$17,"")</f>
        <v/>
      </c>
      <c r="AH217" s="563" t="str">
        <f>IF(AND('1C TSrécur4'!J$17&lt;&gt;0,'1C TSrécur4'!$C$12="OUI"),'1C TSrécur4'!$J$55/'1C TSrécur4'!J$17,"")</f>
        <v/>
      </c>
      <c r="AI217" s="563" t="str">
        <f>IF(AND('1C TSrécur4'!J$17&lt;&gt;0,'1C TSrécur4'!$C$12="OUI"),'1C TSrécur4'!$J$56/'1C TSrécur4'!J$17,"")</f>
        <v/>
      </c>
      <c r="AJ217" s="563" t="str">
        <f>IF(AND('1C TSrécur4'!J$17&lt;&gt;0,'1C TSrécur4'!$C$12="OUI"),'1C TSrécur4'!$J$57/'1C TSrécur4'!J$17,"")</f>
        <v/>
      </c>
      <c r="AK217" s="563">
        <f>IF(AND('1C TSrécur4'!J$17&lt;&gt;0,'1C TSrécur4'!$C$12="OUI"),'1C TSrécur4'!J$58/'1C TSrécur4'!J$17,0)</f>
        <v>0</v>
      </c>
      <c r="AL217" s="74">
        <f>IF(AND('1C TSrécur4'!$B$12&lt;&gt;"",'1C TSrécur4'!$C$12="OUI"),N217+AK217,N217)</f>
        <v>0</v>
      </c>
      <c r="AM217" s="352">
        <f t="shared" si="65"/>
        <v>0</v>
      </c>
      <c r="AN217" s="352">
        <f t="shared" si="66"/>
        <v>0</v>
      </c>
      <c r="AO217" s="353">
        <f t="shared" si="76"/>
        <v>0</v>
      </c>
      <c r="AP217" s="599">
        <f t="shared" si="77"/>
        <v>0</v>
      </c>
      <c r="AQ217" s="609">
        <f t="shared" si="75"/>
        <v>0</v>
      </c>
      <c r="AR217" s="605"/>
      <c r="AS217" s="104"/>
      <c r="AT217" s="211" t="str">
        <f>IF('1C TSrécur4'!J$17*FICHE!$C$13&lt;J217,"Forfait limité à "&amp;FICHE!$C$13&amp;"€/jour","")</f>
        <v/>
      </c>
      <c r="AU217" s="618"/>
    </row>
    <row r="218" spans="1:54" ht="13.9" customHeight="1">
      <c r="A218" s="316"/>
      <c r="B218" s="346"/>
      <c r="C218" s="877" t="str">
        <f>IF('1C TSrécur4'!K$17&lt;&gt;0,'1C TSrécur4'!$B$12,"")</f>
        <v/>
      </c>
      <c r="D218" s="878"/>
      <c r="E218" s="879"/>
      <c r="F218" s="95" t="str">
        <f>IF(AND($C218='1C TSrécur4'!$B$12,'1C TSrécur4'!$B$16="récurrentes",'1C TSrécur4'!$K$17&lt;&gt;""),'1C TSrécur4'!$K$21,"")</f>
        <v/>
      </c>
      <c r="G218" s="237"/>
      <c r="H218" s="797">
        <v>0.21</v>
      </c>
      <c r="I218" s="799">
        <v>1</v>
      </c>
      <c r="J218" s="324"/>
      <c r="K218" s="782">
        <f t="shared" si="64"/>
        <v>0</v>
      </c>
      <c r="L218" s="545">
        <f>IF(OR('1C TSrécur4'!$B$12="",'1C TSrécur4'!K$30=0),0,IF(AND('1C TSrécur4'!$B$12&lt;&gt;"",$K$2="Pôle",'1C TSrécur4'!$C$12="OUI"),(('1C TSrécur4'!K$22+'1C TSrécur4'!K$23+'1C TSrécur4'!K$24+'1C TSrécur4'!K$25+'1C TSrécur4'!K$29)/'1C TSrécur4'!K$17),IF(AND('1C TSrécur4'!$B$12&lt;&gt;"",$K$2="Pôle",'1C TSrécur4'!$C$12="NON"),(('1C TSrécur4'!K$22+'1C TSrécur4'!K$23+'1C TSrécur4'!K$24+'1C TSrécur4'!K$25+'1C TSrécur4'!K$29)/'1C TSrécur4'!K$30),IF(AND('1C TSrécur4'!$B$12&lt;&gt;"",$K$2&lt;&gt;"Pôle",'1C TSrécur4'!$C$12="OUI"),(('1C TSrécur4'!K$22+'1C TSrécur4'!K$23+'1C TSrécur4'!K$24+'1C TSrécur4'!K$25+'1C TSrécur4'!K$26+'1C TSrécur4'!K$27+'1C TSrécur4'!K$28+'1C TSrécur4'!K$29)/'1C TSrécur4'!K$17),IF(AND('1C TSrécur4'!$B$12&lt;&gt;"",$K$2&lt;&gt;"Pôle",'1C TSrécur4'!$C$12="NON"),(('1C TSrécur4'!K$22+'1C TSrécur4'!K$23+'1C TSrécur4'!K$24+'1C TSrécur4'!K$25+'1C TSrécur4'!K$26+'1C TSrécur4'!K$27+'1C TSrécur4'!K$28+'1C TSrécur4'!K$29)/'1C TSrécur4'!K$30))))))</f>
        <v>0</v>
      </c>
      <c r="M218" s="545">
        <f>IF(OR('1C TSrécur4'!$B$12="",'1C TSrécur4'!K$30=0),0,IF(AND('1C TSrécur4'!$B$12&lt;&gt;"",$K$2="Pôle",'1C TSrécur4'!$C$12="OUI"),(('1C TSrécur4'!K$26+'1C TSrécur4'!K$27+'1C TSrécur4'!K$28)/'1C TSrécur4'!K$17),IF(AND('1C TSrécur4'!$B$12&lt;&gt;"",$K$2="Pôle",'1C TSrécur4'!$C$12="NON"),(('1C TSrécur4'!K$26+'1C TSrécur4'!K$27+'1C TSrécur4'!K$28)/'1C TSrécur4'!K$30),IF(AND('1C TSrécur4'!$B$12&lt;&gt;"",$K$2&lt;&gt;"Pôle"),0))))</f>
        <v>0</v>
      </c>
      <c r="N218" s="545">
        <f>IF(AND('1C TSrécur4'!$K$17&lt;&gt;0,'1C TSrécur4'!$K$30&lt;&gt;0),L218+M218,0)</f>
        <v>0</v>
      </c>
      <c r="O218" s="562" t="str">
        <f>IF(AND('1C TSrécur4'!K$17&lt;&gt;0,'1C TSrécur4'!$C$12="OUI"),'1C TSrécur4'!K$36/'1C TSrécur4'!K$17,"")</f>
        <v/>
      </c>
      <c r="P218" s="563" t="str">
        <f>IF(AND('1C TSrécur4'!K$17&lt;&gt;0,'1C TSrécur4'!$C$12="OUI"),'1C TSrécur4'!$K$37/'1C TSrécur4'!K$17,"")</f>
        <v/>
      </c>
      <c r="Q218" s="563" t="str">
        <f>IF(AND('1C TSrécur4'!K$17&lt;&gt;0,'1C TSrécur4'!$C$12="OUI"),'1C TSrécur4'!$K$38/'1C TSrécur4'!K$17,"")</f>
        <v/>
      </c>
      <c r="R218" s="563" t="str">
        <f>IF(AND('1C TSrécur4'!K$17&lt;&gt;0,'1C TSrécur4'!$C$12="OUI"),'1C TSrécur4'!$K$39/'1C TSrécur4'!K$17,"")</f>
        <v/>
      </c>
      <c r="S218" s="563" t="str">
        <f>IF(AND('1C TSrécur4'!K$17&lt;&gt;0,'1C TSrécur4'!$C$12="OUI"),'1C TSrécur4'!$K$40/'1C TSrécur4'!K$17,"")</f>
        <v/>
      </c>
      <c r="T218" s="563" t="str">
        <f>IF(AND('1C TSrécur4'!K$17&lt;&gt;0,'1C TSrécur4'!$C$12="OUI"),'1C TSrécur4'!$K$41/'1C TSrécur4'!K$17,"")</f>
        <v/>
      </c>
      <c r="U218" s="563" t="str">
        <f>IF(AND('1C TSrécur4'!K$17&lt;&gt;0,'1C TSrécur4'!$C$12="OUI"),'1C TSrécur4'!$K$42/'1C TSrécur4'!K$17,"")</f>
        <v/>
      </c>
      <c r="V218" s="563" t="str">
        <f>IF(AND('1C TSrécur4'!K$17&lt;&gt;0,'1C TSrécur4'!$C$12="OUI"),'1C TSrécur4'!$K$43/'1C TSrécur4'!K$17,"")</f>
        <v/>
      </c>
      <c r="W218" s="563" t="str">
        <f>IF(AND('1C TSrécur4'!K$17&lt;&gt;0,'1C TSrécur4'!$C$12="OUI"),'1C TSrécur4'!$K$44/'1C TSrécur4'!K$17,"")</f>
        <v/>
      </c>
      <c r="X218" s="563" t="str">
        <f>IF(AND('1C TSrécur4'!K$17&lt;&gt;0,'1C TSrécur4'!$C$12="OUI"),'1C TSrécur4'!$K$45/'1C TSrécur4'!K$17,"")</f>
        <v/>
      </c>
      <c r="Y218" s="563" t="str">
        <f>IF(AND('1C TSrécur4'!K$17&lt;&gt;0,'1C TSrécur4'!$C$12="OUI"),'1C TSrécur4'!$K$46/'1C TSrécur4'!K$17,"")</f>
        <v/>
      </c>
      <c r="Z218" s="563" t="str">
        <f>IF(AND('1C TSrécur4'!K$17&lt;&gt;0,'1C TSrécur4'!$C$12="OUI"),'1C TSrécur4'!$K$47/'1C TSrécur4'!K$17,"")</f>
        <v/>
      </c>
      <c r="AA218" s="563" t="str">
        <f>IF(AND('1C TSrécur4'!K$17&lt;&gt;0,'1C TSrécur4'!$C$12="OUI"),'1C TSrécur4'!$K$48/'1C TSrécur4'!K$17,"")</f>
        <v/>
      </c>
      <c r="AB218" s="563" t="str">
        <f>IF(AND('1C TSrécur4'!K$17&lt;&gt;0,'1C TSrécur4'!$C$12="OUI"),'1C TSrécur4'!$K$49/'1C TSrécur4'!K$17,"")</f>
        <v/>
      </c>
      <c r="AC218" s="563" t="str">
        <f>IF(AND('1C TSrécur4'!K$17&lt;&gt;0,'1C TSrécur4'!$C$12="OUI"),'1C TSrécur4'!$K$50/'1C TSrécur4'!K$17,"")</f>
        <v/>
      </c>
      <c r="AD218" s="563" t="str">
        <f>IF(AND('1C TSrécur4'!K$17&lt;&gt;0,'1C TSrécur4'!$C$12="OUI"),'1C TSrécur4'!$K$51/'1C TSrécur4'!K$17,"")</f>
        <v/>
      </c>
      <c r="AE218" s="563" t="str">
        <f>IF(AND('1C TSrécur4'!K$17&lt;&gt;0,'1C TSrécur4'!$C$12="OUI"),'1C TSrécur4'!$K$52/'1C TSrécur4'!K$17,"")</f>
        <v/>
      </c>
      <c r="AF218" s="563" t="str">
        <f>IF(AND('1C TSrécur4'!K$17&lt;&gt;0,'1C TSrécur4'!$C$12="OUI"),'1C TSrécur4'!$K$53/'1C TSrécur4'!K$17,"")</f>
        <v/>
      </c>
      <c r="AG218" s="563" t="str">
        <f>IF(AND('1C TSrécur4'!K$17&lt;&gt;0,'1C TSrécur4'!$C$12="OUI"),'1C TSrécur4'!$K$54/'1C TSrécur4'!K$17,"")</f>
        <v/>
      </c>
      <c r="AH218" s="563" t="str">
        <f>IF(AND('1C TSrécur4'!K$17&lt;&gt;0,'1C TSrécur4'!$C$12="OUI"),'1C TSrécur4'!$K$55/'1C TSrécur4'!K$17,"")</f>
        <v/>
      </c>
      <c r="AI218" s="563" t="str">
        <f>IF(AND('1C TSrécur4'!K$17&lt;&gt;0,'1C TSrécur4'!$C$12="OUI"),'1C TSrécur4'!$K$56/'1C TSrécur4'!K$17,"")</f>
        <v/>
      </c>
      <c r="AJ218" s="563" t="str">
        <f>IF(AND('1C TSrécur4'!K$17&lt;&gt;0,'1C TSrécur4'!$C$12="OUI"),'1C TSrécur4'!$K$57/'1C TSrécur4'!K$17,"")</f>
        <v/>
      </c>
      <c r="AK218" s="563">
        <f>IF(AND('1C TSrécur4'!K$17&lt;&gt;0,'1C TSrécur4'!$C$12="OUI"),'1C TSrécur4'!K$58/'1C TSrécur4'!K$17,0)</f>
        <v>0</v>
      </c>
      <c r="AL218" s="74">
        <f>IF(AND('1C TSrécur4'!$B$12&lt;&gt;"",'1C TSrécur4'!$C$12="OUI"),N218+AK218,N218)</f>
        <v>0</v>
      </c>
      <c r="AM218" s="352">
        <f t="shared" si="65"/>
        <v>0</v>
      </c>
      <c r="AN218" s="352">
        <f t="shared" si="66"/>
        <v>0</v>
      </c>
      <c r="AO218" s="353">
        <f t="shared" si="76"/>
        <v>0</v>
      </c>
      <c r="AP218" s="599">
        <f t="shared" si="77"/>
        <v>0</v>
      </c>
      <c r="AQ218" s="609">
        <f t="shared" si="75"/>
        <v>0</v>
      </c>
      <c r="AR218" s="605"/>
      <c r="AS218" s="104"/>
      <c r="AT218" s="211" t="str">
        <f>IF('1C TSrécur4'!K$17*FICHE!$C$13&lt;J218,"Forfait limité à "&amp;FICHE!$C$13&amp;"€/jour","")</f>
        <v/>
      </c>
      <c r="AU218" s="618"/>
    </row>
    <row r="219" spans="1:54" ht="13.9" customHeight="1">
      <c r="A219" s="316"/>
      <c r="B219" s="346"/>
      <c r="C219" s="877" t="str">
        <f>IF('1C TSrécur4'!L$17&lt;&gt;0,'1C TSrécur4'!$B$12,"")</f>
        <v/>
      </c>
      <c r="D219" s="878"/>
      <c r="E219" s="879"/>
      <c r="F219" s="95" t="str">
        <f>IF(AND($C219='1C TSrécur4'!$B$12,'1C TSrécur4'!$B$16="récurrentes",'1C TSrécur4'!$L$17&lt;&gt;""),'1C TSrécur4'!$L$21,"")</f>
        <v/>
      </c>
      <c r="G219" s="237"/>
      <c r="H219" s="797">
        <v>0.21</v>
      </c>
      <c r="I219" s="799">
        <v>1</v>
      </c>
      <c r="J219" s="324"/>
      <c r="K219" s="782">
        <f t="shared" si="64"/>
        <v>0</v>
      </c>
      <c r="L219" s="545">
        <f>IF(OR('1C TSrécur4'!$B$12="",'1C TSrécur4'!L$30=0),0,IF(AND('1C TSrécur4'!$B$12&lt;&gt;"",$K$2="Pôle",'1C TSrécur4'!$C$12="OUI"),(('1C TSrécur4'!L$22+'1C TSrécur4'!L$23+'1C TSrécur4'!L$24+'1C TSrécur4'!L$25+'1C TSrécur4'!L$29)/'1C TSrécur4'!L$17),IF(AND('1C TSrécur4'!$B$12&lt;&gt;"",$K$2="Pôle",'1C TSrécur4'!$C$12="NON"),(('1C TSrécur4'!L$22+'1C TSrécur4'!L$23+'1C TSrécur4'!L$24+'1C TSrécur4'!L$25+'1C TSrécur4'!L$29)/'1C TSrécur4'!L$30),IF(AND('1C TSrécur4'!$B$12&lt;&gt;"",$K$2&lt;&gt;"Pôle",'1C TSrécur4'!$C$12="OUI"),(('1C TSrécur4'!L$22+'1C TSrécur4'!L$23+'1C TSrécur4'!L$24+'1C TSrécur4'!L$25+'1C TSrécur4'!L$26+'1C TSrécur4'!L$27+'1C TSrécur4'!L$28+'1C TSrécur4'!L$29)/'1C TSrécur4'!L$17),IF(AND('1C TSrécur4'!$B$12&lt;&gt;"",$K$2&lt;&gt;"Pôle",'1C TSrécur4'!$C$12="NON"),(('1C TSrécur4'!L$22+'1C TSrécur4'!L$23+'1C TSrécur4'!L$24+'1C TSrécur4'!L$25+'1C TSrécur4'!L$26+'1C TSrécur4'!L$27+'1C TSrécur4'!L$28+'1C TSrécur4'!L$29)/'1C TSrécur4'!L$30))))))</f>
        <v>0</v>
      </c>
      <c r="M219" s="545">
        <f>IF(OR('1C TSrécur4'!$B$12="",'1C TSrécur4'!L$30=0),0,IF(AND('1C TSrécur4'!$B$12&lt;&gt;"",$K$2="Pôle",'1C TSrécur4'!$C$12="OUI"),(('1C TSrécur4'!L$26+'1C TSrécur4'!L$27+'1C TSrécur4'!L$28)/'1C TSrécur4'!L$17),IF(AND('1C TSrécur4'!$B$12&lt;&gt;"",$K$2="Pôle",'1C TSrécur4'!$C$12="NON"),(('1C TSrécur4'!L$26+'1C TSrécur4'!L$27+'1C TSrécur4'!L$28)/'1C TSrécur4'!L$30),IF(AND('1C TSrécur4'!$B$12&lt;&gt;"",$K$2&lt;&gt;"Pôle"),0))))</f>
        <v>0</v>
      </c>
      <c r="N219" s="545">
        <f>IF(AND('1C TSrécur4'!$L$17&lt;&gt;0,'1C TSrécur4'!$L$30&lt;&gt;0),L219+M219,0)</f>
        <v>0</v>
      </c>
      <c r="O219" s="562" t="str">
        <f>IF(AND('1C TSrécur4'!L$17&lt;&gt;0,'1C TSrécur4'!$C$12="OUI"),'1C TSrécur4'!L$36/'1C TSrécur4'!L$17,"")</f>
        <v/>
      </c>
      <c r="P219" s="563" t="str">
        <f>IF(AND('1C TSrécur4'!L$17&lt;&gt;0,'1C TSrécur4'!$C$12="OUI"),'1C TSrécur4'!$L$37/'1C TSrécur4'!L$17,"")</f>
        <v/>
      </c>
      <c r="Q219" s="563" t="str">
        <f>IF(AND('1C TSrécur4'!L$17&lt;&gt;0,'1C TSrécur4'!$C$12="OUI"),'1C TSrécur4'!$L$38/'1C TSrécur4'!L$17,"")</f>
        <v/>
      </c>
      <c r="R219" s="563" t="str">
        <f>IF(AND('1C TSrécur4'!L$17&lt;&gt;0,'1C TSrécur4'!$C$12="OUI"),'1C TSrécur4'!$L$39/'1C TSrécur4'!L$17,"")</f>
        <v/>
      </c>
      <c r="S219" s="563" t="str">
        <f>IF(AND('1C TSrécur4'!L$17&lt;&gt;0,'1C TSrécur4'!$C$12="OUI"),'1C TSrécur4'!$L$40/'1C TSrécur4'!L$17,"")</f>
        <v/>
      </c>
      <c r="T219" s="563" t="str">
        <f>IF(AND('1C TSrécur4'!L$17&lt;&gt;0,'1C TSrécur4'!$C$12="OUI"),'1C TSrécur4'!$L$41/'1C TSrécur4'!L$17,"")</f>
        <v/>
      </c>
      <c r="U219" s="563" t="str">
        <f>IF(AND('1C TSrécur4'!L$17&lt;&gt;0,'1C TSrécur4'!$C$12="OUI"),'1C TSrécur4'!$L$42/'1C TSrécur4'!L$17,"")</f>
        <v/>
      </c>
      <c r="V219" s="563" t="str">
        <f>IF(AND('1C TSrécur4'!L$17&lt;&gt;0,'1C TSrécur4'!$C$12="OUI"),'1C TSrécur4'!$L$43/'1C TSrécur4'!L$17,"")</f>
        <v/>
      </c>
      <c r="W219" s="563" t="str">
        <f>IF(AND('1C TSrécur4'!L$17&lt;&gt;0,'1C TSrécur4'!$C$12="OUI"),'1C TSrécur4'!$L$44/'1C TSrécur4'!L$17,"")</f>
        <v/>
      </c>
      <c r="X219" s="563" t="str">
        <f>IF(AND('1C TSrécur4'!L$17&lt;&gt;0,'1C TSrécur4'!$C$12="OUI"),'1C TSrécur4'!$L$45/'1C TSrécur4'!L$17,"")</f>
        <v/>
      </c>
      <c r="Y219" s="563" t="str">
        <f>IF(AND('1C TSrécur4'!L$17&lt;&gt;0,'1C TSrécur4'!$C$12="OUI"),'1C TSrécur4'!$L$46/'1C TSrécur4'!L$17,"")</f>
        <v/>
      </c>
      <c r="Z219" s="563" t="str">
        <f>IF(AND('1C TSrécur4'!L$17&lt;&gt;0,'1C TSrécur4'!$C$12="OUI"),'1C TSrécur4'!$L$47/'1C TSrécur4'!L$17,"")</f>
        <v/>
      </c>
      <c r="AA219" s="563" t="str">
        <f>IF(AND('1C TSrécur4'!L$17&lt;&gt;0,'1C TSrécur4'!$C$12="OUI"),'1C TSrécur4'!$L$48/'1C TSrécur4'!L$17,"")</f>
        <v/>
      </c>
      <c r="AB219" s="563" t="str">
        <f>IF(AND('1C TSrécur4'!L$17&lt;&gt;0,'1C TSrécur4'!$C$12="OUI"),'1C TSrécur4'!$L$49/'1C TSrécur4'!L$17,"")</f>
        <v/>
      </c>
      <c r="AC219" s="563" t="str">
        <f>IF(AND('1C TSrécur4'!L$17&lt;&gt;0,'1C TSrécur4'!$C$12="OUI"),'1C TSrécur4'!$L$50/'1C TSrécur4'!L$17,"")</f>
        <v/>
      </c>
      <c r="AD219" s="563" t="str">
        <f>IF(AND('1C TSrécur4'!L$17&lt;&gt;0,'1C TSrécur4'!$C$12="OUI"),'1C TSrécur4'!$L$51/'1C TSrécur4'!L$17,"")</f>
        <v/>
      </c>
      <c r="AE219" s="563" t="str">
        <f>IF(AND('1C TSrécur4'!L$17&lt;&gt;0,'1C TSrécur4'!$C$12="OUI"),'1C TSrécur4'!$L$52/'1C TSrécur4'!L$17,"")</f>
        <v/>
      </c>
      <c r="AF219" s="563" t="str">
        <f>IF(AND('1C TSrécur4'!L$17&lt;&gt;0,'1C TSrécur4'!$C$12="OUI"),'1C TSrécur4'!$L$53/'1C TSrécur4'!L$17,"")</f>
        <v/>
      </c>
      <c r="AG219" s="563" t="str">
        <f>IF(AND('1C TSrécur4'!L$17&lt;&gt;0,'1C TSrécur4'!$C$12="OUI"),'1C TSrécur4'!$L$54/'1C TSrécur4'!L$17,"")</f>
        <v/>
      </c>
      <c r="AH219" s="563" t="str">
        <f>IF(AND('1C TSrécur4'!L$17&lt;&gt;0,'1C TSrécur4'!$C$12="OUI"),'1C TSrécur4'!$L$55/'1C TSrécur4'!L$17,"")</f>
        <v/>
      </c>
      <c r="AI219" s="563" t="str">
        <f>IF(AND('1C TSrécur4'!L$17&lt;&gt;0,'1C TSrécur4'!$C$12="OUI"),'1C TSrécur4'!$L$56/'1C TSrécur4'!L$17,"")</f>
        <v/>
      </c>
      <c r="AJ219" s="563" t="str">
        <f>IF(AND('1C TSrécur4'!L$17&lt;&gt;0,'1C TSrécur4'!$C$12="OUI"),'1C TSrécur4'!$L$57/'1C TSrécur4'!L$17,"")</f>
        <v/>
      </c>
      <c r="AK219" s="563">
        <f>IF(AND('1C TSrécur4'!L$17&lt;&gt;0,'1C TSrécur4'!$C$12="OUI"),'1C TSrécur4'!L$58/'1C TSrécur4'!L$17,0)</f>
        <v>0</v>
      </c>
      <c r="AL219" s="74">
        <f>IF(AND('1C TSrécur4'!$B$12&lt;&gt;"",'1C TSrécur4'!$C$12="OUI"),N219+AK219,N219)</f>
        <v>0</v>
      </c>
      <c r="AM219" s="352">
        <f t="shared" si="65"/>
        <v>0</v>
      </c>
      <c r="AN219" s="352">
        <f t="shared" si="66"/>
        <v>0</v>
      </c>
      <c r="AO219" s="353">
        <f t="shared" si="76"/>
        <v>0</v>
      </c>
      <c r="AP219" s="599">
        <f t="shared" si="77"/>
        <v>0</v>
      </c>
      <c r="AQ219" s="609">
        <f t="shared" si="75"/>
        <v>0</v>
      </c>
      <c r="AR219" s="605"/>
      <c r="AS219" s="104"/>
      <c r="AT219" s="211" t="str">
        <f>IF('1C TSrécur4'!L$17*FICHE!$C$13&lt;J219,"Forfait limité à "&amp;FICHE!$C$13&amp;"€/jour","")</f>
        <v/>
      </c>
      <c r="AU219" s="618"/>
    </row>
    <row r="220" spans="1:54" ht="13.9" customHeight="1">
      <c r="A220" s="316"/>
      <c r="B220" s="346"/>
      <c r="C220" s="877" t="str">
        <f>IF('1C TSrécur4'!M$17&lt;&gt;0,'1C TSrécur4'!$B$12,"")</f>
        <v/>
      </c>
      <c r="D220" s="878"/>
      <c r="E220" s="879"/>
      <c r="F220" s="95" t="str">
        <f>IF(AND($C220='1C TSrécur4'!$B$12,'1C TSrécur4'!$B$16="récurrentes",'1C TSrécur4'!$M$17&lt;&gt;""),'1C TSrécur4'!$M$21,"")</f>
        <v/>
      </c>
      <c r="G220" s="237"/>
      <c r="H220" s="797">
        <v>0.21</v>
      </c>
      <c r="I220" s="799">
        <v>1</v>
      </c>
      <c r="J220" s="324"/>
      <c r="K220" s="782">
        <f t="shared" si="64"/>
        <v>0</v>
      </c>
      <c r="L220" s="545">
        <f>IF(OR('1C TSrécur4'!$B$12="",'1C TSrécur4'!M$30=0),0,IF(AND('1C TSrécur4'!$B$12&lt;&gt;"",$K$2="Pôle",'1C TSrécur4'!$C$12="OUI"),(('1C TSrécur4'!M$22+'1C TSrécur4'!M$23+'1C TSrécur4'!M$24+'1C TSrécur4'!M$25+'1C TSrécur4'!M$29)/'1C TSrécur4'!M$17),IF(AND('1C TSrécur4'!$B$12&lt;&gt;"",$K$2="Pôle",'1C TSrécur4'!$C$12="NON"),(('1C TSrécur4'!M$22+'1C TSrécur4'!M$23+'1C TSrécur4'!M$24+'1C TSrécur4'!M$25+'1C TSrécur4'!M$29)/'1C TSrécur4'!M$30),IF(AND('1C TSrécur4'!$B$12&lt;&gt;"",$K$2&lt;&gt;"Pôle",'1C TSrécur4'!$C$12="OUI"),(('1C TSrécur4'!M$22+'1C TSrécur4'!M$23+'1C TSrécur4'!M$24+'1C TSrécur4'!M$25+'1C TSrécur4'!M$26+'1C TSrécur4'!M$27+'1C TSrécur4'!M$28+'1C TSrécur4'!M$29)/'1C TSrécur4'!M$17),IF(AND('1C TSrécur4'!$B$12&lt;&gt;"",$K$2&lt;&gt;"Pôle",'1C TSrécur4'!$C$12="NON"),(('1C TSrécur4'!M$22+'1C TSrécur4'!M$23+'1C TSrécur4'!M$24+'1C TSrécur4'!M$25+'1C TSrécur4'!M$26+'1C TSrécur4'!M$27+'1C TSrécur4'!M$28+'1C TSrécur4'!M$29)/'1C TSrécur4'!M$30))))))</f>
        <v>0</v>
      </c>
      <c r="M220" s="545">
        <f>IF(OR('1C TSrécur4'!$B$12="",'1C TSrécur4'!M$30=0),0,IF(AND('1C TSrécur4'!$B$12&lt;&gt;"",$K$2="Pôle",'1C TSrécur4'!$C$12="OUI"),(('1C TSrécur4'!M$26+'1C TSrécur4'!M$27+'1C TSrécur4'!M$28)/'1C TSrécur4'!M$17),IF(AND('1C TSrécur4'!$B$12&lt;&gt;"",$K$2="Pôle",'1C TSrécur4'!$C$12="NON"),(('1C TSrécur4'!M$26+'1C TSrécur4'!M$27+'1C TSrécur4'!M$28)/'1C TSrécur4'!M$30),IF(AND('1C TSrécur4'!$B$12&lt;&gt;"",$K$2&lt;&gt;"Pôle"),0))))</f>
        <v>0</v>
      </c>
      <c r="N220" s="545">
        <f>IF(AND('1C TSrécur4'!$M$17&lt;&gt;0,'1C TSrécur4'!$M$30&lt;&gt;0),L220+M220,0)</f>
        <v>0</v>
      </c>
      <c r="O220" s="562" t="str">
        <f>IF(AND('1C TSrécur4'!M$17&lt;&gt;0,'1C TSrécur4'!$C$12="OUI"),'1C TSrécur4'!M$36/'1C TSrécur4'!M$17,"")</f>
        <v/>
      </c>
      <c r="P220" s="563" t="str">
        <f>IF(AND('1C TSrécur4'!M$17&lt;&gt;0,'1C TSrécur4'!$C$12="OUI"),'1C TSrécur4'!$M$37/'1C TSrécur4'!M$17,"")</f>
        <v/>
      </c>
      <c r="Q220" s="563" t="str">
        <f>IF(AND('1C TSrécur4'!M$17&lt;&gt;0,'1C TSrécur4'!$C$12="OUI"),'1C TSrécur4'!$M$38/'1C TSrécur4'!M$17,"")</f>
        <v/>
      </c>
      <c r="R220" s="563" t="str">
        <f>IF(AND('1C TSrécur4'!M$17&lt;&gt;0,'1C TSrécur4'!$C$12="OUI"),'1C TSrécur4'!$M$39/'1C TSrécur4'!M$17,"")</f>
        <v/>
      </c>
      <c r="S220" s="563" t="str">
        <f>IF(AND('1C TSrécur4'!M$17&lt;&gt;0,'1C TSrécur4'!$C$12="OUI"),'1C TSrécur4'!$M$40/'1C TSrécur4'!M$17,"")</f>
        <v/>
      </c>
      <c r="T220" s="563" t="str">
        <f>IF(AND('1C TSrécur4'!M$17&lt;&gt;0,'1C TSrécur4'!$C$12="OUI"),'1C TSrécur4'!$M$41/'1C TSrécur4'!M$17,"")</f>
        <v/>
      </c>
      <c r="U220" s="563" t="str">
        <f>IF(AND('1C TSrécur4'!M$17&lt;&gt;0,'1C TSrécur4'!$C$12="OUI"),'1C TSrécur4'!$M$42/'1C TSrécur4'!M$17,"")</f>
        <v/>
      </c>
      <c r="V220" s="563" t="str">
        <f>IF(AND('1C TSrécur4'!M$17&lt;&gt;0,'1C TSrécur4'!$C$12="OUI"),'1C TSrécur4'!$M$43/'1C TSrécur4'!M$17,"")</f>
        <v/>
      </c>
      <c r="W220" s="563" t="str">
        <f>IF(AND('1C TSrécur4'!M$17&lt;&gt;0,'1C TSrécur4'!$C$12="OUI"),'1C TSrécur4'!$M$44/'1C TSrécur4'!M$17,"")</f>
        <v/>
      </c>
      <c r="X220" s="563" t="str">
        <f>IF(AND('1C TSrécur4'!M$17&lt;&gt;0,'1C TSrécur4'!$C$12="OUI"),'1C TSrécur4'!$M$45/'1C TSrécur4'!M$17,"")</f>
        <v/>
      </c>
      <c r="Y220" s="563" t="str">
        <f>IF(AND('1C TSrécur4'!M$17&lt;&gt;0,'1C TSrécur4'!$C$12="OUI"),'1C TSrécur4'!$M$46/'1C TSrécur4'!M$17,"")</f>
        <v/>
      </c>
      <c r="Z220" s="563" t="str">
        <f>IF(AND('1C TSrécur4'!M$17&lt;&gt;0,'1C TSrécur4'!$C$12="OUI"),'1C TSrécur4'!$M$47/'1C TSrécur4'!M$17,"")</f>
        <v/>
      </c>
      <c r="AA220" s="563" t="str">
        <f>IF(AND('1C TSrécur4'!M$17&lt;&gt;0,'1C TSrécur4'!$C$12="OUI"),'1C TSrécur4'!$M$48/'1C TSrécur4'!M$17,"")</f>
        <v/>
      </c>
      <c r="AB220" s="563" t="str">
        <f>IF(AND('1C TSrécur4'!M$17&lt;&gt;0,'1C TSrécur4'!$C$12="OUI"),'1C TSrécur4'!$M$49/'1C TSrécur4'!M$17,"")</f>
        <v/>
      </c>
      <c r="AC220" s="563" t="str">
        <f>IF(AND('1C TSrécur4'!M$17&lt;&gt;0,'1C TSrécur4'!$C$12="OUI"),'1C TSrécur4'!$M$50/'1C TSrécur4'!M$17,"")</f>
        <v/>
      </c>
      <c r="AD220" s="563" t="str">
        <f>IF(AND('1C TSrécur4'!M$17&lt;&gt;0,'1C TSrécur4'!$C$12="OUI"),'1C TSrécur4'!$M$51/'1C TSrécur4'!M$17,"")</f>
        <v/>
      </c>
      <c r="AE220" s="563" t="str">
        <f>IF(AND('1C TSrécur4'!M$17&lt;&gt;0,'1C TSrécur4'!$C$12="OUI"),'1C TSrécur4'!$M$52/'1C TSrécur4'!M$17,"")</f>
        <v/>
      </c>
      <c r="AF220" s="563" t="str">
        <f>IF(AND('1C TSrécur4'!M$17&lt;&gt;0,'1C TSrécur4'!$C$12="OUI"),'1C TSrécur4'!$M$53/'1C TSrécur4'!M$17,"")</f>
        <v/>
      </c>
      <c r="AG220" s="563" t="str">
        <f>IF(AND('1C TSrécur4'!M$17&lt;&gt;0,'1C TSrécur4'!$C$12="OUI"),'1C TSrécur4'!$M$54/'1C TSrécur4'!M$17,"")</f>
        <v/>
      </c>
      <c r="AH220" s="563" t="str">
        <f>IF(AND('1C TSrécur4'!M$17&lt;&gt;0,'1C TSrécur4'!$C$12="OUI"),'1C TSrécur4'!$M$55/'1C TSrécur4'!M$17,"")</f>
        <v/>
      </c>
      <c r="AI220" s="563" t="str">
        <f>IF(AND('1C TSrécur4'!M$17&lt;&gt;0,'1C TSrécur4'!$C$12="OUI"),'1C TSrécur4'!$M$56/'1C TSrécur4'!M$17,"")</f>
        <v/>
      </c>
      <c r="AJ220" s="563" t="str">
        <f>IF(AND('1C TSrécur4'!M$17&lt;&gt;0,'1C TSrécur4'!$C$12="OUI"),'1C TSrécur4'!$M$57/'1C TSrécur4'!M$17,"")</f>
        <v/>
      </c>
      <c r="AK220" s="563">
        <f>IF(AND('1C TSrécur4'!M$17&lt;&gt;0,'1C TSrécur4'!$C$12="OUI"),'1C TSrécur4'!M$58/'1C TSrécur4'!M$17,0)</f>
        <v>0</v>
      </c>
      <c r="AL220" s="74">
        <f>IF(AND('1C TSrécur4'!$B$12&lt;&gt;"",'1C TSrécur4'!$C$12="OUI"),N220+AK220,N220)</f>
        <v>0</v>
      </c>
      <c r="AM220" s="352">
        <f t="shared" si="65"/>
        <v>0</v>
      </c>
      <c r="AN220" s="352">
        <f t="shared" si="66"/>
        <v>0</v>
      </c>
      <c r="AO220" s="353">
        <f t="shared" si="76"/>
        <v>0</v>
      </c>
      <c r="AP220" s="599">
        <f t="shared" si="77"/>
        <v>0</v>
      </c>
      <c r="AQ220" s="609">
        <f t="shared" si="75"/>
        <v>0</v>
      </c>
      <c r="AR220" s="605"/>
      <c r="AS220" s="104"/>
      <c r="AT220" s="211" t="str">
        <f>IF('1C TSrécur4'!M$17*FICHE!$C$13&lt;J220,"Forfait limité à "&amp;FICHE!$C$13&amp;"€/jour","")</f>
        <v/>
      </c>
      <c r="AU220" s="618"/>
    </row>
    <row r="221" spans="1:54" s="358" customFormat="1" ht="13.9" customHeight="1">
      <c r="A221" s="314"/>
      <c r="B221" s="347"/>
      <c r="C221" s="880" t="str">
        <f>IF('1C TSrécur4'!N$17&lt;&gt;0,'1C TSrécur4'!$B$12,"")</f>
        <v/>
      </c>
      <c r="D221" s="881"/>
      <c r="E221" s="882"/>
      <c r="F221" s="213" t="str">
        <f>IF(AND($C221='1C TSrécur4'!$B$12,'1C TSrécur4'!$B$16="récurrentes",'1C TSrécur4'!$N$17&lt;&gt;""),'1C TSrécur4'!$N$21,"")</f>
        <v/>
      </c>
      <c r="G221" s="238"/>
      <c r="H221" s="819">
        <v>0.21</v>
      </c>
      <c r="I221" s="820">
        <v>1</v>
      </c>
      <c r="J221" s="322"/>
      <c r="K221" s="821">
        <f t="shared" si="64"/>
        <v>0</v>
      </c>
      <c r="L221" s="559">
        <f>IF(OR('1C TSrécur4'!$B$12="",'1C TSrécur4'!N$30=0),0,IF(AND('1C TSrécur4'!$B$12&lt;&gt;"",$K$2="Pôle",'1C TSrécur4'!$C$12="OUI"),(('1C TSrécur4'!N$22+'1C TSrécur4'!N$23+'1C TSrécur4'!N$24+'1C TSrécur4'!N$25+'1C TSrécur4'!N$29)/'1C TSrécur4'!N$17),IF(AND('1C TSrécur4'!$B$12&lt;&gt;"",$K$2="Pôle",'1C TSrécur4'!$C$12="NON"),(('1C TSrécur4'!N$22+'1C TSrécur4'!N$23+'1C TSrécur4'!N$24+'1C TSrécur4'!N$25+'1C TSrécur4'!N$29)/'1C TSrécur4'!N$30),IF(AND('1C TSrécur4'!$B$12&lt;&gt;"",$K$2&lt;&gt;"Pôle",'1C TSrécur4'!$C$12="OUI"),(('1C TSrécur4'!N$22+'1C TSrécur4'!N$23+'1C TSrécur4'!N$24+'1C TSrécur4'!N$25+'1C TSrécur4'!N$26+'1C TSrécur4'!N$27+'1C TSrécur4'!N$28+'1C TSrécur4'!N$29)/'1C TSrécur4'!N$17),IF(AND('1C TSrécur4'!$B$12&lt;&gt;"",$K$2&lt;&gt;"Pôle",'1C TSrécur4'!$C$12="NON"),(('1C TSrécur4'!N$22+'1C TSrécur4'!N$23+'1C TSrécur4'!N$24+'1C TSrécur4'!N$25+'1C TSrécur4'!N$26+'1C TSrécur4'!N$27+'1C TSrécur4'!N$28+'1C TSrécur4'!N$29)/'1C TSrécur4'!N$30))))))</f>
        <v>0</v>
      </c>
      <c r="M221" s="559">
        <f>IF(OR('1C TSrécur4'!$B$12="",'1C TSrécur4'!N$30=0),0,IF(AND('1C TSrécur4'!$B$12&lt;&gt;"",$K$2="Pôle",'1C TSrécur4'!$C$12="OUI"),(('1C TSrécur4'!N$26+'1C TSrécur4'!N$27+'1C TSrécur4'!N$28)/'1C TSrécur4'!N$17),IF(AND('1C TSrécur4'!$B$12&lt;&gt;"",$K$2="Pôle",'1C TSrécur4'!$C$12="NON"),(('1C TSrécur4'!N$26+'1C TSrécur4'!N$27+'1C TSrécur4'!N$28)/'1C TSrécur4'!N$30),IF(AND('1C TSrécur4'!$B$12&lt;&gt;"",$K$2&lt;&gt;"Pôle"),0))))</f>
        <v>0</v>
      </c>
      <c r="N221" s="559">
        <f>IF(AND('1C TSrécur4'!$N$17&lt;&gt;0,'1C TSrécur4'!$N$30&lt;&gt;0),L221+M221,0)</f>
        <v>0</v>
      </c>
      <c r="O221" s="564" t="str">
        <f>IF(AND('1C TSrécur4'!N$17&lt;&gt;0,'1C TSrécur4'!$C$12="OUI"),'1C TSrécur4'!N$36/'1C TSrécur4'!N$17,"")</f>
        <v/>
      </c>
      <c r="P221" s="565" t="str">
        <f>IF(AND('1C TSrécur4'!N$17&lt;&gt;0,'1C TSrécur4'!$C$12="OUI"),'1C TSrécur4'!$N$37/'1C TSrécur4'!N$17,"")</f>
        <v/>
      </c>
      <c r="Q221" s="565" t="str">
        <f>IF(AND('1C TSrécur4'!N$17&lt;&gt;0,'1C TSrécur4'!$C$12="OUI"),'1C TSrécur4'!$N$38/'1C TSrécur4'!N$17,"")</f>
        <v/>
      </c>
      <c r="R221" s="565" t="str">
        <f>IF(AND('1C TSrécur4'!N$17&lt;&gt;0,'1C TSrécur4'!$C$12="OUI"),'1C TSrécur4'!$N$39/'1C TSrécur4'!N$17,"")</f>
        <v/>
      </c>
      <c r="S221" s="565" t="str">
        <f>IF(AND('1C TSrécur4'!N$17&lt;&gt;0,'1C TSrécur4'!$C$12="OUI"),'1C TSrécur4'!$N$40/'1C TSrécur4'!N$17,"")</f>
        <v/>
      </c>
      <c r="T221" s="565" t="str">
        <f>IF(AND('1C TSrécur4'!N$17&lt;&gt;0,'1C TSrécur4'!$C$12="OUI"),'1C TSrécur4'!$N$41/'1C TSrécur4'!N$17,"")</f>
        <v/>
      </c>
      <c r="U221" s="565" t="str">
        <f>IF(AND('1C TSrécur4'!N$17&lt;&gt;0,'1C TSrécur4'!$C$12="OUI"),'1C TSrécur4'!$N$42/'1C TSrécur4'!N$17,"")</f>
        <v/>
      </c>
      <c r="V221" s="565" t="str">
        <f>IF(AND('1C TSrécur4'!N$17&lt;&gt;0,'1C TSrécur4'!$C$12="OUI"),'1C TSrécur4'!$N$43/'1C TSrécur4'!N$17,"")</f>
        <v/>
      </c>
      <c r="W221" s="565" t="str">
        <f>IF(AND('1C TSrécur4'!N$17&lt;&gt;0,'1C TSrécur4'!$C$12="OUI"),'1C TSrécur4'!$N$44/'1C TSrécur4'!N$17,"")</f>
        <v/>
      </c>
      <c r="X221" s="565" t="str">
        <f>IF(AND('1C TSrécur4'!N$17&lt;&gt;0,'1C TSrécur4'!$C$12="OUI"),'1C TSrécur4'!$N$45/'1C TSrécur4'!N$17,"")</f>
        <v/>
      </c>
      <c r="Y221" s="565" t="str">
        <f>IF(AND('1C TSrécur4'!N$17&lt;&gt;0,'1C TSrécur4'!$C$12="OUI"),'1C TSrécur4'!$N$46/'1C TSrécur4'!N$17,"")</f>
        <v/>
      </c>
      <c r="Z221" s="565" t="str">
        <f>IF(AND('1C TSrécur4'!N$17&lt;&gt;0,'1C TSrécur4'!$C$12="OUI"),'1C TSrécur4'!$N$47/'1C TSrécur4'!N$17,"")</f>
        <v/>
      </c>
      <c r="AA221" s="565" t="str">
        <f>IF(AND('1C TSrécur4'!N$17&lt;&gt;0,'1C TSrécur4'!$C$12="OUI"),'1C TSrécur4'!$N$48/'1C TSrécur4'!N$17,"")</f>
        <v/>
      </c>
      <c r="AB221" s="565" t="str">
        <f>IF(AND('1C TSrécur4'!N$17&lt;&gt;0,'1C TSrécur4'!$C$12="OUI"),'1C TSrécur4'!$N$49/'1C TSrécur4'!N$17,"")</f>
        <v/>
      </c>
      <c r="AC221" s="565" t="str">
        <f>IF(AND('1C TSrécur4'!N$17&lt;&gt;0,'1C TSrécur4'!$C$12="OUI"),'1C TSrécur4'!$N$50/'1C TSrécur4'!N$17,"")</f>
        <v/>
      </c>
      <c r="AD221" s="565" t="str">
        <f>IF(AND('1C TSrécur4'!N$17&lt;&gt;0,'1C TSrécur4'!$C$12="OUI"),'1C TSrécur4'!$N$51/'1C TSrécur4'!N$17,"")</f>
        <v/>
      </c>
      <c r="AE221" s="565" t="str">
        <f>IF(AND('1C TSrécur4'!N$17&lt;&gt;0,'1C TSrécur4'!$C$12="OUI"),'1C TSrécur4'!$N$52/'1C TSrécur4'!N$17,"")</f>
        <v/>
      </c>
      <c r="AF221" s="565" t="str">
        <f>IF(AND('1C TSrécur4'!N$17&lt;&gt;0,'1C TSrécur4'!$C$12="OUI"),'1C TSrécur4'!$N$53/'1C TSrécur4'!N$17,"")</f>
        <v/>
      </c>
      <c r="AG221" s="565" t="str">
        <f>IF(AND('1C TSrécur4'!N$17&lt;&gt;0,'1C TSrécur4'!$C$12="OUI"),'1C TSrécur4'!$N$54/'1C TSrécur4'!N$17,"")</f>
        <v/>
      </c>
      <c r="AH221" s="565" t="str">
        <f>IF(AND('1C TSrécur4'!N$17&lt;&gt;0,'1C TSrécur4'!$C$12="OUI"),'1C TSrécur4'!$N$55/'1C TSrécur4'!N$17,"")</f>
        <v/>
      </c>
      <c r="AI221" s="565" t="str">
        <f>IF(AND('1C TSrécur4'!N$17&lt;&gt;0,'1C TSrécur4'!$C$12="OUI"),'1C TSrécur4'!$N$56/'1C TSrécur4'!N$17,"")</f>
        <v/>
      </c>
      <c r="AJ221" s="565" t="str">
        <f>IF(AND('1C TSrécur4'!N$17&lt;&gt;0,'1C TSrécur4'!$C$12="OUI"),'1C TSrécur4'!$N$57/'1C TSrécur4'!N$17,"")</f>
        <v/>
      </c>
      <c r="AK221" s="565">
        <f>IF(AND('1C TSrécur4'!N$17&lt;&gt;0,'1C TSrécur4'!$C$12="OUI"),'1C TSrécur4'!N$58/'1C TSrécur4'!N$17,0)</f>
        <v>0</v>
      </c>
      <c r="AL221" s="214">
        <f>IF(AND('1C TSrécur4'!$B$12&lt;&gt;"",'1C TSrécur4'!$C$12="OUI"),N221+AK221,N221)</f>
        <v>0</v>
      </c>
      <c r="AM221" s="354">
        <f t="shared" si="65"/>
        <v>0</v>
      </c>
      <c r="AN221" s="354">
        <f t="shared" si="66"/>
        <v>0</v>
      </c>
      <c r="AO221" s="355">
        <f t="shared" si="76"/>
        <v>0</v>
      </c>
      <c r="AP221" s="600">
        <f t="shared" si="77"/>
        <v>0</v>
      </c>
      <c r="AQ221" s="655">
        <f t="shared" si="75"/>
        <v>0</v>
      </c>
      <c r="AR221" s="570"/>
      <c r="AS221" s="215"/>
      <c r="AT221" s="216" t="str">
        <f>IF('1C TSrécur4'!N$17*FICHE!$C$13&lt;J221,"Forfait limité à "&amp;FICHE!$C$13&amp;"€/jour","")</f>
        <v/>
      </c>
      <c r="AU221" s="656"/>
      <c r="AX221" s="823"/>
      <c r="AY221" s="823"/>
      <c r="AZ221" s="823"/>
      <c r="BA221" s="823"/>
      <c r="BB221" s="823"/>
    </row>
    <row r="222" spans="1:54" ht="13.9" customHeight="1">
      <c r="A222" s="316"/>
      <c r="B222" s="346"/>
      <c r="C222" s="883" t="str">
        <f>IF('1C TSrécur5'!C$17&lt;&gt;0,'1C TSrécur5'!$B$12,"")</f>
        <v/>
      </c>
      <c r="D222" s="884"/>
      <c r="E222" s="885"/>
      <c r="F222" s="208" t="str">
        <f>IF(AND($C222='1C TSrécur5'!$B$12,'1C TSrécur5'!$B$16="récurrentes",'1C TSrécur5'!$C$17&lt;&gt;""),'1C TSrécur5'!$C$21,"")</f>
        <v/>
      </c>
      <c r="G222" s="239"/>
      <c r="H222" s="816">
        <v>0.21</v>
      </c>
      <c r="I222" s="817">
        <v>1</v>
      </c>
      <c r="J222" s="324"/>
      <c r="K222" s="818">
        <f t="shared" si="64"/>
        <v>0</v>
      </c>
      <c r="L222" s="561">
        <f>IF(OR('1C TSrécur5'!$B$12="",'1C TSrécur5'!C$30=0),0,IF(AND('1C TSrécur5'!$B$12&lt;&gt;"",$K$2="Pôle",'1C TSrécur5'!$C$12="OUI"),(('1C TSrécur5'!C$22+'1C TSrécur5'!C$23+'1C TSrécur5'!C$24+'1C TSrécur5'!C$25+'1C TSrécur5'!C$29)/'1C TSrécur5'!C$17),IF(AND('1C TSrécur5'!$B$12&lt;&gt;"",$K$2="Pôle",'1C TSrécur5'!$C$12="NON"),(('1C TSrécur5'!C$22+'1C TSrécur5'!C$23+'1C TSrécur5'!C$24+'1C TSrécur5'!C$25+'1C TSrécur5'!C$29)/'1C TSrécur5'!C$30),IF(AND('1C TSrécur5'!$B$12&lt;&gt;"",$K$2&lt;&gt;"Pôle",'1C TSrécur5'!$C$12="OUI"),(('1C TSrécur5'!C$22+'1C TSrécur5'!C$23+'1C TSrécur5'!C$24+'1C TSrécur5'!C$25+'1C TSrécur5'!C$26+'1C TSrécur5'!C$27+'1C TSrécur5'!C$28+'1C TSrécur5'!C$29)/'1C TSrécur5'!C$17),IF(AND('1C TSrécur5'!$B$12&lt;&gt;"",$K$2&lt;&gt;"Pôle",'1C TSrécur5'!$C$12="NON"),(('1C TSrécur5'!C$22+'1C TSrécur5'!C$23+'1C TSrécur5'!C$24+'1C TSrécur5'!C$25+'1C TSrécur5'!C$26+'1C TSrécur5'!C$27+'1C TSrécur5'!C$28+'1C TSrécur5'!C$29)/'1C TSrécur5'!C$30))))))</f>
        <v>0</v>
      </c>
      <c r="M222" s="561">
        <f>IF(OR('1C TSrécur5'!$B$12="",'1C TSrécur5'!C$30=0),0,IF(AND('1C TSrécur5'!$B$12&lt;&gt;"",$K$2="Pôle",'1C TSrécur5'!$C$12="OUI"),(('1C TSrécur5'!C$26+'1C TSrécur5'!C$27+'1C TSrécur5'!C$28)/'1C TSrécur5'!C$17),IF(AND('1C TSrécur5'!$B$12&lt;&gt;"",$K$2="Pôle",'1C TSrécur5'!$C$12="NON"),(('1C TSrécur5'!C$26+'1C TSrécur5'!C$27+'1C TSrécur5'!C$28)/'1C TSrécur5'!C$30),IF(AND('1C TSrécur5'!$B$12&lt;&gt;"",$K$2&lt;&gt;"Pôle"),0))))</f>
        <v>0</v>
      </c>
      <c r="N222" s="561">
        <f>IF(AND('1C TSrécur5'!$C$17&lt;&gt;0,'1C TSrécur5'!$C$30&lt;&gt;0),L222+M222,0)</f>
        <v>0</v>
      </c>
      <c r="O222" s="566" t="str">
        <f>IF(AND('1C TSrécur5'!C$17&lt;&gt;0,'1C TSrécur5'!$C$12="OUI"),'1C TSrécur5'!C$36/'1C TSrécur5'!C$17,"")</f>
        <v/>
      </c>
      <c r="P222" s="567" t="str">
        <f>IF(AND('1C TSrécur5'!C$17&lt;&gt;0,'1C TSrécur5'!$C$12="OUI"),'1C TSrécur5'!$C$37/'1C TSrécur5'!C$17,"")</f>
        <v/>
      </c>
      <c r="Q222" s="567" t="str">
        <f>IF(AND('1C TSrécur5'!C$17&lt;&gt;0,'1C TSrécur5'!$C$12="OUI"),'1C TSrécur5'!$C$38/'1C TSrécur5'!C$17,"")</f>
        <v/>
      </c>
      <c r="R222" s="567" t="str">
        <f>IF(AND('1C TSrécur5'!C$17&lt;&gt;0,'1C TSrécur5'!$C$12="OUI"),'1C TSrécur5'!$C$39/'1C TSrécur5'!C$17,"")</f>
        <v/>
      </c>
      <c r="S222" s="567" t="str">
        <f>IF(AND('1C TSrécur5'!C$17&lt;&gt;0,'1C TSrécur5'!$C$12="OUI"),'1C TSrécur5'!$C$40/'1C TSrécur5'!C$17,"")</f>
        <v/>
      </c>
      <c r="T222" s="567" t="str">
        <f>IF(AND('1C TSrécur5'!C$17&lt;&gt;0,'1C TSrécur5'!$C$12="OUI"),'1C TSrécur5'!$C$41/'1C TSrécur5'!C$17,"")</f>
        <v/>
      </c>
      <c r="U222" s="567" t="str">
        <f>IF(AND('1C TSrécur5'!C$17&lt;&gt;0,'1C TSrécur5'!$C$12="OUI"),'1C TSrécur5'!$C$42/'1C TSrécur5'!C$17,"")</f>
        <v/>
      </c>
      <c r="V222" s="567" t="str">
        <f>IF(AND('1C TSrécur5'!C$17&lt;&gt;0,'1C TSrécur5'!$C$12="OUI"),'1C TSrécur5'!$C$43/'1C TSrécur5'!C$17,"")</f>
        <v/>
      </c>
      <c r="W222" s="567" t="str">
        <f>IF(AND('1C TSrécur5'!C$17&lt;&gt;0,'1C TSrécur5'!$C$12="OUI"),'1C TSrécur5'!$C$44/'1C TSrécur5'!C$17,"")</f>
        <v/>
      </c>
      <c r="X222" s="567" t="str">
        <f>IF(AND('1C TSrécur5'!C$17&lt;&gt;0,'1C TSrécur5'!$C$12="OUI"),'1C TSrécur5'!$C$45/'1C TSrécur5'!C$17,"")</f>
        <v/>
      </c>
      <c r="Y222" s="567" t="str">
        <f>IF(AND('1C TSrécur5'!C$17&lt;&gt;0,'1C TSrécur5'!$C$12="OUI"),'1C TSrécur5'!$C$46/'1C TSrécur5'!C$17,"")</f>
        <v/>
      </c>
      <c r="Z222" s="567" t="str">
        <f>IF(AND('1C TSrécur5'!C$17&lt;&gt;0,'1C TSrécur5'!$C$12="OUI"),'1C TSrécur5'!$C$47/'1C TSrécur5'!C$17,"")</f>
        <v/>
      </c>
      <c r="AA222" s="567" t="str">
        <f>IF(AND('1C TSrécur5'!C$17&lt;&gt;0,'1C TSrécur5'!$C$12="OUI"),'1C TSrécur5'!$C$48/'1C TSrécur5'!C$17,"")</f>
        <v/>
      </c>
      <c r="AB222" s="567" t="str">
        <f>IF(AND('1C TSrécur5'!C$17&lt;&gt;0,'1C TSrécur5'!$C$12="OUI"),'1C TSrécur5'!$C$49/'1C TSrécur5'!C$17,"")</f>
        <v/>
      </c>
      <c r="AC222" s="567" t="str">
        <f>IF(AND('1C TSrécur5'!C$17&lt;&gt;0,'1C TSrécur5'!$C$12="OUI"),'1C TSrécur5'!$C$50/'1C TSrécur5'!C$17,"")</f>
        <v/>
      </c>
      <c r="AD222" s="567" t="str">
        <f>IF(AND('1C TSrécur5'!C$17&lt;&gt;0,'1C TSrécur5'!$C$12="OUI"),'1C TSrécur5'!$C$51/'1C TSrécur5'!C$17,"")</f>
        <v/>
      </c>
      <c r="AE222" s="567" t="str">
        <f>IF(AND('1C TSrécur5'!C$17&lt;&gt;0,'1C TSrécur5'!$C$12="OUI"),'1C TSrécur5'!$C$52/'1C TSrécur5'!C$17,"")</f>
        <v/>
      </c>
      <c r="AF222" s="567" t="str">
        <f>IF(AND('1C TSrécur5'!C$17&lt;&gt;0,'1C TSrécur5'!$C$12="OUI"),'1C TSrécur5'!$C$53/'1C TSrécur5'!C$17,"")</f>
        <v/>
      </c>
      <c r="AG222" s="567" t="str">
        <f>IF(AND('1C TSrécur5'!C$17&lt;&gt;0,'1C TSrécur5'!$C$12="OUI"),'1C TSrécur5'!$C$54/'1C TSrécur5'!C$17,"")</f>
        <v/>
      </c>
      <c r="AH222" s="567" t="str">
        <f>IF(AND('1C TSrécur5'!C$17&lt;&gt;0,'1C TSrécur5'!$C$12="OUI"),'1C TSrécur5'!$C$55/'1C TSrécur5'!C$17,"")</f>
        <v/>
      </c>
      <c r="AI222" s="567" t="str">
        <f>IF(AND('1C TSrécur5'!C$17&lt;&gt;0,'1C TSrécur5'!$C$12="OUI"),'1C TSrécur5'!$C$56/'1C TSrécur5'!C$17,"")</f>
        <v/>
      </c>
      <c r="AJ222" s="567" t="str">
        <f>IF(AND('1C TSrécur5'!C$17&lt;&gt;0,'1C TSrécur5'!$C$12="OUI"),'1C TSrécur5'!$C$57/'1C TSrécur5'!C$17,"")</f>
        <v/>
      </c>
      <c r="AK222" s="567">
        <f>IF(AND('1C TSrécur5'!C$17&lt;&gt;0,'1C TSrécur5'!$C$12="OUI"),'1C TSrécur5'!C$58/'1C TSrécur5'!C$17,0)</f>
        <v>0</v>
      </c>
      <c r="AL222" s="74">
        <f>IF(AND('1C TSrécur5'!$B$12&lt;&gt;"",'1C TSrécur5'!$C$12="OUI"),N222+AK222,N222)</f>
        <v>0</v>
      </c>
      <c r="AM222" s="356">
        <f t="shared" si="65"/>
        <v>0</v>
      </c>
      <c r="AN222" s="356">
        <f t="shared" si="66"/>
        <v>0</v>
      </c>
      <c r="AO222" s="357">
        <f>AM222+AN222</f>
        <v>0</v>
      </c>
      <c r="AP222" s="601">
        <f>AM222-AR222</f>
        <v>0</v>
      </c>
      <c r="AQ222" s="610">
        <f t="shared" si="75"/>
        <v>0</v>
      </c>
      <c r="AR222" s="606"/>
      <c r="AS222" s="210"/>
      <c r="AT222" s="211" t="str">
        <f>IF('1C TSrécur5'!C$17*FICHE!$C$13&lt;J222,"Forfait limité à "&amp;FICHE!$C$13&amp;"€/jour","")</f>
        <v/>
      </c>
      <c r="AU222" s="617"/>
    </row>
    <row r="223" spans="1:54" ht="13.9" customHeight="1">
      <c r="A223" s="316"/>
      <c r="B223" s="346"/>
      <c r="C223" s="877" t="str">
        <f>IF('1C TSrécur5'!D$17&lt;&gt;0,'1C TSrécur5'!$B$12,"")</f>
        <v/>
      </c>
      <c r="D223" s="878"/>
      <c r="E223" s="879"/>
      <c r="F223" s="95" t="str">
        <f>IF(AND($C223='1C TSrécur5'!$B$12,'1C TSrécur5'!$B$16="récurrentes",'1C TSrécur5'!$D$17&lt;&gt;""),'1C TSrécur5'!$D$21,"")</f>
        <v/>
      </c>
      <c r="G223" s="237"/>
      <c r="H223" s="797">
        <v>0.21</v>
      </c>
      <c r="I223" s="799">
        <v>1</v>
      </c>
      <c r="J223" s="324"/>
      <c r="K223" s="782">
        <f t="shared" si="64"/>
        <v>0</v>
      </c>
      <c r="L223" s="545">
        <f>IF(OR('1C TSrécur5'!$B$12="",'1C TSrécur5'!D$30=0),0,IF(AND('1C TSrécur5'!$B$12&lt;&gt;"",$K$2="Pôle",'1C TSrécur5'!$C$12="OUI"),(('1C TSrécur5'!D$22+'1C TSrécur5'!D$23+'1C TSrécur5'!D$24+'1C TSrécur5'!D$25+'1C TSrécur5'!D$29)/'1C TSrécur5'!D$17),IF(AND('1C TSrécur5'!$B$12&lt;&gt;"",$K$2="Pôle",'1C TSrécur5'!$C$12="NON"),(('1C TSrécur5'!D$22+'1C TSrécur5'!D$23+'1C TSrécur5'!D$24+'1C TSrécur5'!D$25+'1C TSrécur5'!D$29)/'1C TSrécur5'!D$30),IF(AND('1C TSrécur5'!$B$12&lt;&gt;"",$K$2&lt;&gt;"Pôle",'1C TSrécur5'!$C$12="OUI"),(('1C TSrécur5'!D$22+'1C TSrécur5'!D$23+'1C TSrécur5'!D$24+'1C TSrécur5'!D$25+'1C TSrécur5'!D$26+'1C TSrécur5'!D$27+'1C TSrécur5'!D$28+'1C TSrécur5'!D$29)/'1C TSrécur5'!D$17),IF(AND('1C TSrécur5'!$B$12&lt;&gt;"",$K$2&lt;&gt;"Pôle",'1C TSrécur5'!$C$12="NON"),(('1C TSrécur5'!D$22+'1C TSrécur5'!D$23+'1C TSrécur5'!D$24+'1C TSrécur5'!D$25+'1C TSrécur5'!D$26+'1C TSrécur5'!D$27+'1C TSrécur5'!D$28+'1C TSrécur5'!D$29)/'1C TSrécur5'!D$30))))))</f>
        <v>0</v>
      </c>
      <c r="M223" s="545">
        <f>IF(OR('1C TSrécur5'!$B$12="",'1C TSrécur5'!D$30=0),0,IF(AND('1C TSrécur5'!$B$12&lt;&gt;"",$K$2="Pôle",'1C TSrécur5'!$C$12="OUI"),(('1C TSrécur5'!D$26+'1C TSrécur5'!D$27+'1C TSrécur5'!D$28)/'1C TSrécur5'!D$17),IF(AND('1C TSrécur5'!$B$12&lt;&gt;"",$K$2="Pôle",'1C TSrécur5'!$C$12="NON"),(('1C TSrécur5'!D$26+'1C TSrécur5'!D$27+'1C TSrécur5'!D$28)/'1C TSrécur5'!D$30),IF(AND('1C TSrécur5'!$B$12&lt;&gt;"",$K$2&lt;&gt;"Pôle"),0))))</f>
        <v>0</v>
      </c>
      <c r="N223" s="545">
        <f>IF(AND('1C TSrécur5'!$D$17&lt;&gt;0,'1C TSrécur5'!$D$30&lt;&gt;0),L223+M223,0)</f>
        <v>0</v>
      </c>
      <c r="O223" s="562" t="str">
        <f>IF(AND('1C TSrécur5'!D$17&lt;&gt;0,'1C TSrécur5'!$C$12="OUI"),'1C TSrécur5'!D$36/'1C TSrécur5'!D$17,"")</f>
        <v/>
      </c>
      <c r="P223" s="563" t="str">
        <f>IF(AND('1C TSrécur5'!D$17&lt;&gt;0,'1C TSrécur5'!$C$12="OUI"),'1C TSrécur5'!$D$37/'1C TSrécur5'!D$17,"")</f>
        <v/>
      </c>
      <c r="Q223" s="563" t="str">
        <f>IF(AND('1C TSrécur5'!D$17&lt;&gt;0,'1C TSrécur5'!$C$12="OUI"),'1C TSrécur5'!$D$38/'1C TSrécur5'!D$17,"")</f>
        <v/>
      </c>
      <c r="R223" s="563" t="str">
        <f>IF(AND('1C TSrécur5'!D$17&lt;&gt;0,'1C TSrécur5'!$C$12="OUI"),'1C TSrécur5'!$D$39/'1C TSrécur5'!D$17,"")</f>
        <v/>
      </c>
      <c r="S223" s="563" t="str">
        <f>IF(AND('1C TSrécur5'!D$17&lt;&gt;0,'1C TSrécur5'!$C$12="OUI"),'1C TSrécur5'!$D$40/'1C TSrécur5'!D$17,"")</f>
        <v/>
      </c>
      <c r="T223" s="563" t="str">
        <f>IF(AND('1C TSrécur5'!D$17&lt;&gt;0,'1C TSrécur5'!$C$12="OUI"),'1C TSrécur5'!$D$41/'1C TSrécur5'!D$17,"")</f>
        <v/>
      </c>
      <c r="U223" s="563" t="str">
        <f>IF(AND('1C TSrécur5'!D$17&lt;&gt;0,'1C TSrécur5'!$C$12="OUI"),'1C TSrécur5'!$D$42/'1C TSrécur5'!D$17,"")</f>
        <v/>
      </c>
      <c r="V223" s="563" t="str">
        <f>IF(AND('1C TSrécur5'!D$17&lt;&gt;0,'1C TSrécur5'!$C$12="OUI"),'1C TSrécur5'!$D$43/'1C TSrécur5'!D$17,"")</f>
        <v/>
      </c>
      <c r="W223" s="563" t="str">
        <f>IF(AND('1C TSrécur5'!D$17&lt;&gt;0,'1C TSrécur5'!$C$12="OUI"),'1C TSrécur5'!$D$44/'1C TSrécur5'!D$17,"")</f>
        <v/>
      </c>
      <c r="X223" s="563" t="str">
        <f>IF(AND('1C TSrécur5'!D$17&lt;&gt;0,'1C TSrécur5'!$C$12="OUI"),'1C TSrécur5'!$D$45/'1C TSrécur5'!D$17,"")</f>
        <v/>
      </c>
      <c r="Y223" s="563" t="str">
        <f>IF(AND('1C TSrécur5'!D$17&lt;&gt;0,'1C TSrécur5'!$C$12="OUI"),'1C TSrécur5'!$D$46/'1C TSrécur5'!D$17,"")</f>
        <v/>
      </c>
      <c r="Z223" s="563" t="str">
        <f>IF(AND('1C TSrécur5'!D$17&lt;&gt;0,'1C TSrécur5'!$C$12="OUI"),'1C TSrécur5'!$D$47/'1C TSrécur5'!D$17,"")</f>
        <v/>
      </c>
      <c r="AA223" s="563" t="str">
        <f>IF(AND('1C TSrécur5'!D$17&lt;&gt;0,'1C TSrécur5'!$C$12="OUI"),'1C TSrécur5'!$D$48/'1C TSrécur5'!D$17,"")</f>
        <v/>
      </c>
      <c r="AB223" s="563" t="str">
        <f>IF(AND('1C TSrécur5'!D$17&lt;&gt;0,'1C TSrécur5'!$C$12="OUI"),'1C TSrécur5'!$D$49/'1C TSrécur5'!D$17,"")</f>
        <v/>
      </c>
      <c r="AC223" s="563" t="str">
        <f>IF(AND('1C TSrécur5'!D$17&lt;&gt;0,'1C TSrécur5'!$C$12="OUI"),'1C TSrécur5'!$D$50/'1C TSrécur5'!D$17,"")</f>
        <v/>
      </c>
      <c r="AD223" s="563" t="str">
        <f>IF(AND('1C TSrécur5'!D$17&lt;&gt;0,'1C TSrécur5'!$C$12="OUI"),'1C TSrécur5'!$D$51/'1C TSrécur5'!D$17,"")</f>
        <v/>
      </c>
      <c r="AE223" s="563" t="str">
        <f>IF(AND('1C TSrécur5'!D$17&lt;&gt;0,'1C TSrécur5'!$C$12="OUI"),'1C TSrécur5'!$D$52/'1C TSrécur5'!D$17,"")</f>
        <v/>
      </c>
      <c r="AF223" s="563" t="str">
        <f>IF(AND('1C TSrécur5'!D$17&lt;&gt;0,'1C TSrécur5'!$C$12="OUI"),'1C TSrécur5'!$D$53/'1C TSrécur5'!D$17,"")</f>
        <v/>
      </c>
      <c r="AG223" s="563" t="str">
        <f>IF(AND('1C TSrécur5'!D$17&lt;&gt;0,'1C TSrécur5'!$C$12="OUI"),'1C TSrécur5'!$D$54/'1C TSrécur5'!D$17,"")</f>
        <v/>
      </c>
      <c r="AH223" s="563" t="str">
        <f>IF(AND('1C TSrécur5'!D$17&lt;&gt;0,'1C TSrécur5'!$C$12="OUI"),'1C TSrécur5'!$D$55/'1C TSrécur5'!D$17,"")</f>
        <v/>
      </c>
      <c r="AI223" s="563" t="str">
        <f>IF(AND('1C TSrécur5'!D$17&lt;&gt;0,'1C TSrécur5'!$C$12="OUI"),'1C TSrécur5'!$D$56/'1C TSrécur5'!D$17,"")</f>
        <v/>
      </c>
      <c r="AJ223" s="563" t="str">
        <f>IF(AND('1C TSrécur5'!D$17&lt;&gt;0,'1C TSrécur5'!$C$12="OUI"),'1C TSrécur5'!$D$57/'1C TSrécur5'!D$17,"")</f>
        <v/>
      </c>
      <c r="AK223" s="563">
        <f>IF(AND('1C TSrécur5'!D$17&lt;&gt;0,'1C TSrécur5'!$C$12="OUI"),'1C TSrécur5'!D$58/'1C TSrécur5'!D$17,0)</f>
        <v>0</v>
      </c>
      <c r="AL223" s="74">
        <f>IF(AND('1C TSrécur5'!$B$12&lt;&gt;"",'1C TSrécur5'!$C$12="OUI"),N223+AK223,N223)</f>
        <v>0</v>
      </c>
      <c r="AM223" s="352">
        <f t="shared" si="65"/>
        <v>0</v>
      </c>
      <c r="AN223" s="352">
        <f t="shared" si="66"/>
        <v>0</v>
      </c>
      <c r="AO223" s="353">
        <f t="shared" ref="AO223:AO233" si="78">AM223+AN223</f>
        <v>0</v>
      </c>
      <c r="AP223" s="599">
        <f t="shared" ref="AP223:AP233" si="79">AM223-AR223</f>
        <v>0</v>
      </c>
      <c r="AQ223" s="609">
        <f t="shared" si="75"/>
        <v>0</v>
      </c>
      <c r="AR223" s="605"/>
      <c r="AS223" s="104"/>
      <c r="AT223" s="211" t="str">
        <f>IF('1C TSrécur5'!D$17*FICHE!$C$13&lt;J223,"Forfait limité à "&amp;FICHE!$C$13&amp;"€/jour","")</f>
        <v/>
      </c>
      <c r="AU223" s="618"/>
    </row>
    <row r="224" spans="1:54" ht="13.9" customHeight="1">
      <c r="A224" s="316"/>
      <c r="B224" s="346"/>
      <c r="C224" s="877" t="str">
        <f>IF('1C TSrécur5'!E$17&lt;&gt;0,'1C TSrécur5'!$B$12,"")</f>
        <v/>
      </c>
      <c r="D224" s="878"/>
      <c r="E224" s="879"/>
      <c r="F224" s="95" t="str">
        <f>IF(AND($C224='1C TSrécur5'!$B$12,'1C TSrécur5'!$B$16="récurrentes",'1C TSrécur5'!$E$17&lt;&gt;""),'1C TSrécur5'!$E$21,"")</f>
        <v/>
      </c>
      <c r="G224" s="237"/>
      <c r="H224" s="797">
        <v>0.21</v>
      </c>
      <c r="I224" s="799">
        <v>1</v>
      </c>
      <c r="J224" s="324"/>
      <c r="K224" s="782">
        <f t="shared" si="64"/>
        <v>0</v>
      </c>
      <c r="L224" s="545">
        <f>IF(OR('1C TSrécur5'!$B$12="",'1C TSrécur5'!E$30=0),0,IF(AND('1C TSrécur5'!$B$12&lt;&gt;"",$K$2="Pôle",'1C TSrécur5'!$C$12="OUI"),(('1C TSrécur5'!E$22+'1C TSrécur5'!E$23+'1C TSrécur5'!E$24+'1C TSrécur5'!E$25+'1C TSrécur5'!E$29)/'1C TSrécur5'!E$17),IF(AND('1C TSrécur5'!$B$12&lt;&gt;"",$K$2="Pôle",'1C TSrécur5'!$C$12="NON"),(('1C TSrécur5'!E$22+'1C TSrécur5'!E$23+'1C TSrécur5'!E$24+'1C TSrécur5'!E$25+'1C TSrécur5'!E$29)/'1C TSrécur5'!E$30),IF(AND('1C TSrécur5'!$B$12&lt;&gt;"",$K$2&lt;&gt;"Pôle",'1C TSrécur5'!$C$12="OUI"),(('1C TSrécur5'!E$22+'1C TSrécur5'!E$23+'1C TSrécur5'!E$24+'1C TSrécur5'!E$25+'1C TSrécur5'!E$26+'1C TSrécur5'!E$27+'1C TSrécur5'!E$28+'1C TSrécur5'!E$29)/'1C TSrécur5'!E$17),IF(AND('1C TSrécur5'!$B$12&lt;&gt;"",$K$2&lt;&gt;"Pôle",'1C TSrécur5'!$C$12="NON"),(('1C TSrécur5'!E$22+'1C TSrécur5'!E$23+'1C TSrécur5'!E$24+'1C TSrécur5'!E$25+'1C TSrécur5'!E$26+'1C TSrécur5'!E$27+'1C TSrécur5'!E$28+'1C TSrécur5'!E$29)/'1C TSrécur5'!E$30))))))</f>
        <v>0</v>
      </c>
      <c r="M224" s="545">
        <f>IF(OR('1C TSrécur5'!$B$12="",'1C TSrécur5'!E$30=0),0,IF(AND('1C TSrécur5'!$B$12&lt;&gt;"",$K$2="Pôle",'1C TSrécur5'!$C$12="OUI"),(('1C TSrécur5'!E$26+'1C TSrécur5'!E$27+'1C TSrécur5'!E$28)/'1C TSrécur5'!E$17),IF(AND('1C TSrécur5'!$B$12&lt;&gt;"",$K$2="Pôle",'1C TSrécur5'!$C$12="NON"),(('1C TSrécur5'!E$26+'1C TSrécur5'!E$27+'1C TSrécur5'!E$28)/'1C TSrécur5'!E$30),IF(AND('1C TSrécur5'!$B$12&lt;&gt;"",$K$2&lt;&gt;"Pôle"),0))))</f>
        <v>0</v>
      </c>
      <c r="N224" s="545">
        <f>IF(AND('1C TSrécur5'!$E$17&lt;&gt;0,'1C TSrécur5'!$E$30&lt;&gt;0),L224+M224,0)</f>
        <v>0</v>
      </c>
      <c r="O224" s="562" t="str">
        <f>IF(AND('1C TSrécur5'!E$17&lt;&gt;0,'1C TSrécur5'!$C$12="OUI"),'1C TSrécur5'!E$36/'1C TSrécur5'!E$17,"")</f>
        <v/>
      </c>
      <c r="P224" s="563" t="str">
        <f>IF(AND('1C TSrécur5'!E$17&lt;&gt;0,'1C TSrécur5'!$C$12="OUI"),'1C TSrécur5'!$E$37/'1C TSrécur5'!E$17,"")</f>
        <v/>
      </c>
      <c r="Q224" s="563" t="str">
        <f>IF(AND('1C TSrécur5'!E$17&lt;&gt;0,'1C TSrécur5'!$C$12="OUI"),'1C TSrécur5'!$E$38/'1C TSrécur5'!E$17,"")</f>
        <v/>
      </c>
      <c r="R224" s="563" t="str">
        <f>IF(AND('1C TSrécur5'!E$17&lt;&gt;0,'1C TSrécur5'!$C$12="OUI"),'1C TSrécur5'!$E$39/'1C TSrécur5'!E$17,"")</f>
        <v/>
      </c>
      <c r="S224" s="563" t="str">
        <f>IF(AND('1C TSrécur5'!E$17&lt;&gt;0,'1C TSrécur5'!$C$12="OUI"),'1C TSrécur5'!$E$40/'1C TSrécur5'!E$17,"")</f>
        <v/>
      </c>
      <c r="T224" s="563" t="str">
        <f>IF(AND('1C TSrécur5'!E$17&lt;&gt;0,'1C TSrécur5'!$C$12="OUI"),'1C TSrécur5'!$E$41/'1C TSrécur5'!E$17,"")</f>
        <v/>
      </c>
      <c r="U224" s="563" t="str">
        <f>IF(AND('1C TSrécur5'!E$17&lt;&gt;0,'1C TSrécur5'!$C$12="OUI"),'1C TSrécur5'!$E$42/'1C TSrécur5'!E$17,"")</f>
        <v/>
      </c>
      <c r="V224" s="563" t="str">
        <f>IF(AND('1C TSrécur5'!E$17&lt;&gt;0,'1C TSrécur5'!$C$12="OUI"),'1C TSrécur5'!$E$43/'1C TSrécur5'!E$17,"")</f>
        <v/>
      </c>
      <c r="W224" s="563" t="str">
        <f>IF(AND('1C TSrécur5'!E$17&lt;&gt;0,'1C TSrécur5'!$C$12="OUI"),'1C TSrécur5'!$E$44/'1C TSrécur5'!E$17,"")</f>
        <v/>
      </c>
      <c r="X224" s="563" t="str">
        <f>IF(AND('1C TSrécur5'!E$17&lt;&gt;0,'1C TSrécur5'!$C$12="OUI"),'1C TSrécur5'!$E$45/'1C TSrécur5'!E$17,"")</f>
        <v/>
      </c>
      <c r="Y224" s="563" t="str">
        <f>IF(AND('1C TSrécur5'!E$17&lt;&gt;0,'1C TSrécur5'!$C$12="OUI"),'1C TSrécur5'!$E$46/'1C TSrécur5'!E$17,"")</f>
        <v/>
      </c>
      <c r="Z224" s="563" t="str">
        <f>IF(AND('1C TSrécur5'!E$17&lt;&gt;0,'1C TSrécur5'!$C$12="OUI"),'1C TSrécur5'!$E$47/'1C TSrécur5'!E$17,"")</f>
        <v/>
      </c>
      <c r="AA224" s="563" t="str">
        <f>IF(AND('1C TSrécur5'!E$17&lt;&gt;0,'1C TSrécur5'!$C$12="OUI"),'1C TSrécur5'!$E$48/'1C TSrécur5'!E$17,"")</f>
        <v/>
      </c>
      <c r="AB224" s="563" t="str">
        <f>IF(AND('1C TSrécur5'!E$17&lt;&gt;0,'1C TSrécur5'!$C$12="OUI"),'1C TSrécur5'!$E$49/'1C TSrécur5'!E$17,"")</f>
        <v/>
      </c>
      <c r="AC224" s="563" t="str">
        <f>IF(AND('1C TSrécur5'!E$17&lt;&gt;0,'1C TSrécur5'!$C$12="OUI"),'1C TSrécur5'!$E$50/'1C TSrécur5'!E$17,"")</f>
        <v/>
      </c>
      <c r="AD224" s="563" t="str">
        <f>IF(AND('1C TSrécur5'!E$17&lt;&gt;0,'1C TSrécur5'!$C$12="OUI"),'1C TSrécur5'!$E$51/'1C TSrécur5'!E$17,"")</f>
        <v/>
      </c>
      <c r="AE224" s="563" t="str">
        <f>IF(AND('1C TSrécur5'!E$17&lt;&gt;0,'1C TSrécur5'!$C$12="OUI"),'1C TSrécur5'!$E$52/'1C TSrécur5'!E$17,"")</f>
        <v/>
      </c>
      <c r="AF224" s="563" t="str">
        <f>IF(AND('1C TSrécur5'!E$17&lt;&gt;0,'1C TSrécur5'!$C$12="OUI"),'1C TSrécur5'!$E$53/'1C TSrécur5'!E$17,"")</f>
        <v/>
      </c>
      <c r="AG224" s="563" t="str">
        <f>IF(AND('1C TSrécur5'!E$17&lt;&gt;0,'1C TSrécur5'!$C$12="OUI"),'1C TSrécur5'!$E$54/'1C TSrécur5'!E$17,"")</f>
        <v/>
      </c>
      <c r="AH224" s="563" t="str">
        <f>IF(AND('1C TSrécur5'!E$17&lt;&gt;0,'1C TSrécur5'!$C$12="OUI"),'1C TSrécur5'!$E$55/'1C TSrécur5'!E$17,"")</f>
        <v/>
      </c>
      <c r="AI224" s="563" t="str">
        <f>IF(AND('1C TSrécur5'!E$17&lt;&gt;0,'1C TSrécur5'!$C$12="OUI"),'1C TSrécur5'!$E$56/'1C TSrécur5'!E$17,"")</f>
        <v/>
      </c>
      <c r="AJ224" s="563" t="str">
        <f>IF(AND('1C TSrécur5'!E$17&lt;&gt;0,'1C TSrécur5'!$C$12="OUI"),'1C TSrécur5'!$E$57/'1C TSrécur5'!E$17,"")</f>
        <v/>
      </c>
      <c r="AK224" s="563">
        <f>IF(AND('1C TSrécur5'!E$17&lt;&gt;0,'1C TSrécur5'!$C$12="OUI"),'1C TSrécur5'!E$58/'1C TSrécur5'!E$17,0)</f>
        <v>0</v>
      </c>
      <c r="AL224" s="74">
        <f>IF(AND('1C TSrécur5'!$B$12&lt;&gt;"",'1C TSrécur5'!$C$12="OUI"),N224+AK224,N224)</f>
        <v>0</v>
      </c>
      <c r="AM224" s="352">
        <f t="shared" si="65"/>
        <v>0</v>
      </c>
      <c r="AN224" s="352">
        <f t="shared" si="66"/>
        <v>0</v>
      </c>
      <c r="AO224" s="353">
        <f t="shared" si="78"/>
        <v>0</v>
      </c>
      <c r="AP224" s="599">
        <f t="shared" si="79"/>
        <v>0</v>
      </c>
      <c r="AQ224" s="609">
        <f t="shared" si="75"/>
        <v>0</v>
      </c>
      <c r="AR224" s="605"/>
      <c r="AS224" s="104"/>
      <c r="AT224" s="211" t="str">
        <f>IF('1C TSrécur5'!E$17*FICHE!$C$13&lt;J224,"Forfait limité à "&amp;FICHE!$C$13&amp;"€/jour","")</f>
        <v/>
      </c>
      <c r="AU224" s="618"/>
    </row>
    <row r="225" spans="1:54" ht="13.9" customHeight="1">
      <c r="A225" s="316"/>
      <c r="B225" s="346"/>
      <c r="C225" s="877" t="str">
        <f>IF('1C TSrécur5'!F$17&lt;&gt;0,'1C TSrécur5'!$B$12,"")</f>
        <v/>
      </c>
      <c r="D225" s="878"/>
      <c r="E225" s="879"/>
      <c r="F225" s="95" t="str">
        <f>IF(AND($C225='1C TSrécur5'!$B$12,'1C TSrécur5'!$B$16="récurrentes",'1C TSrécur5'!$F$17&lt;&gt;""),'1C TSrécur5'!$F$21,"")</f>
        <v/>
      </c>
      <c r="G225" s="237"/>
      <c r="H225" s="797">
        <v>0.21</v>
      </c>
      <c r="I225" s="799">
        <v>1</v>
      </c>
      <c r="J225" s="324"/>
      <c r="K225" s="782">
        <f t="shared" si="64"/>
        <v>0</v>
      </c>
      <c r="L225" s="545">
        <f>IF(OR('1C TSrécur5'!$B$12="",'1C TSrécur5'!F$30=0),0,IF(AND('1C TSrécur5'!$B$12&lt;&gt;"",$K$2="Pôle",'1C TSrécur5'!$C$12="OUI"),(('1C TSrécur5'!F$22+'1C TSrécur5'!F$23+'1C TSrécur5'!F$24+'1C TSrécur5'!F$25+'1C TSrécur5'!F$29)/'1C TSrécur5'!F$17),IF(AND('1C TSrécur5'!$B$12&lt;&gt;"",$K$2="Pôle",'1C TSrécur5'!$C$12="NON"),(('1C TSrécur5'!F$22+'1C TSrécur5'!F$23+'1C TSrécur5'!F$24+'1C TSrécur5'!F$25+'1C TSrécur5'!F$29)/'1C TSrécur5'!F$30),IF(AND('1C TSrécur5'!$B$12&lt;&gt;"",$K$2&lt;&gt;"Pôle",'1C TSrécur5'!$C$12="OUI"),(('1C TSrécur5'!F$22+'1C TSrécur5'!F$23+'1C TSrécur5'!F$24+'1C TSrécur5'!F$25+'1C TSrécur5'!F$26+'1C TSrécur5'!F$27+'1C TSrécur5'!F$28+'1C TSrécur5'!F$29)/'1C TSrécur5'!F$17),IF(AND('1C TSrécur5'!$B$12&lt;&gt;"",$K$2&lt;&gt;"Pôle",'1C TSrécur5'!$C$12="NON"),(('1C TSrécur5'!F$22+'1C TSrécur5'!F$23+'1C TSrécur5'!F$24+'1C TSrécur5'!F$25+'1C TSrécur5'!F$26+'1C TSrécur5'!F$27+'1C TSrécur5'!F$28+'1C TSrécur5'!F$29)/'1C TSrécur5'!F$30))))))</f>
        <v>0</v>
      </c>
      <c r="M225" s="545">
        <f>IF(OR('1C TSrécur5'!$B$12="",'1C TSrécur5'!F$30=0),0,IF(AND('1C TSrécur5'!$B$12&lt;&gt;"",$K$2="Pôle",'1C TSrécur5'!$C$12="OUI"),(('1C TSrécur5'!F$26+'1C TSrécur5'!F$27+'1C TSrécur5'!F$28)/'1C TSrécur5'!F$17),IF(AND('1C TSrécur5'!$B$12&lt;&gt;"",$K$2="Pôle",'1C TSrécur5'!$C$12="NON"),(('1C TSrécur5'!F$26+'1C TSrécur5'!F$27+'1C TSrécur5'!F$28)/'1C TSrécur5'!F$30),IF(AND('1C TSrécur5'!$B$12&lt;&gt;"",$K$2&lt;&gt;"Pôle"),0))))</f>
        <v>0</v>
      </c>
      <c r="N225" s="545">
        <f>IF(AND('1C TSrécur5'!$F$17&lt;&gt;0,'1C TSrécur5'!$F$30&lt;&gt;0),L225+M225,0)</f>
        <v>0</v>
      </c>
      <c r="O225" s="562" t="str">
        <f>IF(AND('1C TSrécur5'!F$17&lt;&gt;0,'1C TSrécur5'!$C$12="OUI"),'1C TSrécur5'!F$36/'1C TSrécur5'!F$17,"")</f>
        <v/>
      </c>
      <c r="P225" s="563" t="str">
        <f>IF(AND('1C TSrécur5'!F$17&lt;&gt;0,'1C TSrécur5'!$C$12="OUI"),'1C TSrécur5'!$F$37/'1C TSrécur5'!F$17,"")</f>
        <v/>
      </c>
      <c r="Q225" s="563" t="str">
        <f>IF(AND('1C TSrécur5'!F$17&lt;&gt;0,'1C TSrécur5'!$C$12="OUI"),'1C TSrécur5'!$F$38/'1C TSrécur5'!F$17,"")</f>
        <v/>
      </c>
      <c r="R225" s="563" t="str">
        <f>IF(AND('1C TSrécur5'!F$17&lt;&gt;0,'1C TSrécur5'!$C$12="OUI"),'1C TSrécur5'!$F$39/'1C TSrécur5'!F$17,"")</f>
        <v/>
      </c>
      <c r="S225" s="563" t="str">
        <f>IF(AND('1C TSrécur5'!F$17&lt;&gt;0,'1C TSrécur5'!$C$12="OUI"),'1C TSrécur5'!$F$40/'1C TSrécur5'!F$17,"")</f>
        <v/>
      </c>
      <c r="T225" s="563" t="str">
        <f>IF(AND('1C TSrécur5'!F$17&lt;&gt;0,'1C TSrécur5'!$C$12="OUI"),'1C TSrécur5'!$F$41/'1C TSrécur5'!F$17,"")</f>
        <v/>
      </c>
      <c r="U225" s="563" t="str">
        <f>IF(AND('1C TSrécur5'!F$17&lt;&gt;0,'1C TSrécur5'!$C$12="OUI"),'1C TSrécur5'!$F$42/'1C TSrécur5'!F$17,"")</f>
        <v/>
      </c>
      <c r="V225" s="563" t="str">
        <f>IF(AND('1C TSrécur5'!F$17&lt;&gt;0,'1C TSrécur5'!$C$12="OUI"),'1C TSrécur5'!$F$43/'1C TSrécur5'!F$17,"")</f>
        <v/>
      </c>
      <c r="W225" s="563" t="str">
        <f>IF(AND('1C TSrécur5'!F$17&lt;&gt;0,'1C TSrécur5'!$C$12="OUI"),'1C TSrécur5'!$F$44/'1C TSrécur5'!F$17,"")</f>
        <v/>
      </c>
      <c r="X225" s="563" t="str">
        <f>IF(AND('1C TSrécur5'!F$17&lt;&gt;0,'1C TSrécur5'!$C$12="OUI"),'1C TSrécur5'!$F$45/'1C TSrécur5'!F$17,"")</f>
        <v/>
      </c>
      <c r="Y225" s="563" t="str">
        <f>IF(AND('1C TSrécur5'!F$17&lt;&gt;0,'1C TSrécur5'!$C$12="OUI"),'1C TSrécur5'!$F$46/'1C TSrécur5'!F$17,"")</f>
        <v/>
      </c>
      <c r="Z225" s="563" t="str">
        <f>IF(AND('1C TSrécur5'!F$17&lt;&gt;0,'1C TSrécur5'!$C$12="OUI"),'1C TSrécur5'!$F$47/'1C TSrécur5'!F$17,"")</f>
        <v/>
      </c>
      <c r="AA225" s="563" t="str">
        <f>IF(AND('1C TSrécur5'!F$17&lt;&gt;0,'1C TSrécur5'!$C$12="OUI"),'1C TSrécur5'!$F$48/'1C TSrécur5'!F$17,"")</f>
        <v/>
      </c>
      <c r="AB225" s="563" t="str">
        <f>IF(AND('1C TSrécur5'!F$17&lt;&gt;0,'1C TSrécur5'!$C$12="OUI"),'1C TSrécur5'!$F$49/'1C TSrécur5'!F$17,"")</f>
        <v/>
      </c>
      <c r="AC225" s="563" t="str">
        <f>IF(AND('1C TSrécur5'!F$17&lt;&gt;0,'1C TSrécur5'!$C$12="OUI"),'1C TSrécur5'!$F$50/'1C TSrécur5'!F$17,"")</f>
        <v/>
      </c>
      <c r="AD225" s="563" t="str">
        <f>IF(AND('1C TSrécur5'!F$17&lt;&gt;0,'1C TSrécur5'!$C$12="OUI"),'1C TSrécur5'!$F$51/'1C TSrécur5'!F$17,"")</f>
        <v/>
      </c>
      <c r="AE225" s="563" t="str">
        <f>IF(AND('1C TSrécur5'!F$17&lt;&gt;0,'1C TSrécur5'!$C$12="OUI"),'1C TSrécur5'!$F$52/'1C TSrécur5'!F$17,"")</f>
        <v/>
      </c>
      <c r="AF225" s="563" t="str">
        <f>IF(AND('1C TSrécur5'!F$17&lt;&gt;0,'1C TSrécur5'!$C$12="OUI"),'1C TSrécur5'!$F$53/'1C TSrécur5'!F$17,"")</f>
        <v/>
      </c>
      <c r="AG225" s="563" t="str">
        <f>IF(AND('1C TSrécur5'!F$17&lt;&gt;0,'1C TSrécur5'!$C$12="OUI"),'1C TSrécur5'!$F$54/'1C TSrécur5'!F$17,"")</f>
        <v/>
      </c>
      <c r="AH225" s="563" t="str">
        <f>IF(AND('1C TSrécur5'!F$17&lt;&gt;0,'1C TSrécur5'!$C$12="OUI"),'1C TSrécur5'!$F$55/'1C TSrécur5'!F$17,"")</f>
        <v/>
      </c>
      <c r="AI225" s="563" t="str">
        <f>IF(AND('1C TSrécur5'!F$17&lt;&gt;0,'1C TSrécur5'!$C$12="OUI"),'1C TSrécur5'!$F$56/'1C TSrécur5'!F$17,"")</f>
        <v/>
      </c>
      <c r="AJ225" s="563" t="str">
        <f>IF(AND('1C TSrécur5'!F$17&lt;&gt;0,'1C TSrécur5'!$C$12="OUI"),'1C TSrécur5'!$F$57/'1C TSrécur5'!F$17,"")</f>
        <v/>
      </c>
      <c r="AK225" s="563">
        <f>IF(AND('1C TSrécur5'!F$17&lt;&gt;0,'1C TSrécur5'!$C$12="OUI"),'1C TSrécur5'!F$58/'1C TSrécur5'!F$17,0)</f>
        <v>0</v>
      </c>
      <c r="AL225" s="74">
        <f>IF(AND('1C TSrécur5'!$B$12&lt;&gt;"",'1C TSrécur5'!$C$12="OUI"),N225+AK225,N225)</f>
        <v>0</v>
      </c>
      <c r="AM225" s="352">
        <f t="shared" si="65"/>
        <v>0</v>
      </c>
      <c r="AN225" s="352">
        <f t="shared" si="66"/>
        <v>0</v>
      </c>
      <c r="AO225" s="353">
        <f t="shared" si="78"/>
        <v>0</v>
      </c>
      <c r="AP225" s="599">
        <f t="shared" si="79"/>
        <v>0</v>
      </c>
      <c r="AQ225" s="609">
        <f t="shared" si="75"/>
        <v>0</v>
      </c>
      <c r="AR225" s="605"/>
      <c r="AS225" s="104"/>
      <c r="AT225" s="211" t="str">
        <f>IF('1C TSrécur5'!F$17*FICHE!$C$13&lt;J225,"Forfait limité à "&amp;FICHE!$C$13&amp;"€/jour","")</f>
        <v/>
      </c>
      <c r="AU225" s="618"/>
    </row>
    <row r="226" spans="1:54" ht="13.9" customHeight="1">
      <c r="A226" s="316"/>
      <c r="B226" s="346"/>
      <c r="C226" s="877" t="str">
        <f>IF('1C TSrécur5'!G$17&lt;&gt;0,'1C TSrécur5'!$B$12,"")</f>
        <v/>
      </c>
      <c r="D226" s="878"/>
      <c r="E226" s="879"/>
      <c r="F226" s="95" t="str">
        <f>IF(AND($C226='1C TSrécur5'!$B$12,'1C TSrécur5'!$B$16="récurrentes",'1C TSrécur5'!$G$17&lt;&gt;""),'1C TSrécur5'!$G$21,"")</f>
        <v/>
      </c>
      <c r="G226" s="237"/>
      <c r="H226" s="797">
        <v>0.21</v>
      </c>
      <c r="I226" s="799">
        <v>1</v>
      </c>
      <c r="J226" s="324"/>
      <c r="K226" s="782">
        <f t="shared" si="64"/>
        <v>0</v>
      </c>
      <c r="L226" s="545">
        <f>IF(OR('1C TSrécur5'!$B$12="",'1C TSrécur5'!G$30=0),0,IF(AND('1C TSrécur5'!$B$12&lt;&gt;"",$K$2="Pôle",'1C TSrécur5'!$C$12="OUI"),(('1C TSrécur5'!G$22+'1C TSrécur5'!G$23+'1C TSrécur5'!G$24+'1C TSrécur5'!G$25+'1C TSrécur5'!G$29)/'1C TSrécur5'!G$17),IF(AND('1C TSrécur5'!$B$12&lt;&gt;"",$K$2="Pôle",'1C TSrécur5'!$C$12="NON"),(('1C TSrécur5'!G$22+'1C TSrécur5'!G$23+'1C TSrécur5'!G$24+'1C TSrécur5'!G$25+'1C TSrécur5'!G$29)/'1C TSrécur5'!G$30),IF(AND('1C TSrécur5'!$B$12&lt;&gt;"",$K$2&lt;&gt;"Pôle",'1C TSrécur5'!$C$12="OUI"),(('1C TSrécur5'!G$22+'1C TSrécur5'!G$23+'1C TSrécur5'!G$24+'1C TSrécur5'!G$25+'1C TSrécur5'!G$26+'1C TSrécur5'!G$27+'1C TSrécur5'!G$28+'1C TSrécur5'!G$29)/'1C TSrécur5'!G$17),IF(AND('1C TSrécur5'!$B$12&lt;&gt;"",$K$2&lt;&gt;"Pôle",'1C TSrécur5'!$C$12="NON"),(('1C TSrécur5'!G$22+'1C TSrécur5'!G$23+'1C TSrécur5'!G$24+'1C TSrécur5'!G$25+'1C TSrécur5'!G$26+'1C TSrécur5'!G$27+'1C TSrécur5'!G$28+'1C TSrécur5'!G$29)/'1C TSrécur5'!G$30))))))</f>
        <v>0</v>
      </c>
      <c r="M226" s="545">
        <f>IF(OR('1C TSrécur5'!$B$12="",'1C TSrécur5'!G$30=0),0,IF(AND('1C TSrécur5'!$B$12&lt;&gt;"",$K$2="Pôle",'1C TSrécur5'!$C$12="OUI"),(('1C TSrécur5'!G$26+'1C TSrécur5'!G$27+'1C TSrécur5'!G$28)/'1C TSrécur5'!G$17),IF(AND('1C TSrécur5'!$B$12&lt;&gt;"",$K$2="Pôle",'1C TSrécur5'!$C$12="NON"),(('1C TSrécur5'!G$26+'1C TSrécur5'!G$27+'1C TSrécur5'!G$28)/'1C TSrécur5'!G$30),IF(AND('1C TSrécur5'!$B$12&lt;&gt;"",$K$2&lt;&gt;"Pôle"),0))))</f>
        <v>0</v>
      </c>
      <c r="N226" s="545">
        <f>IF(AND('1C TSrécur5'!$G$17&lt;&gt;0,'1C TSrécur5'!$G$30&lt;&gt;0),L226+M226,0)</f>
        <v>0</v>
      </c>
      <c r="O226" s="562" t="str">
        <f>IF(AND('1C TSrécur5'!G$17&lt;&gt;0,'1C TSrécur5'!$C$12="OUI"),'1C TSrécur5'!G$36/'1C TSrécur5'!G$17,"")</f>
        <v/>
      </c>
      <c r="P226" s="563" t="str">
        <f>IF(AND('1C TSrécur5'!G$17&lt;&gt;0,'1C TSrécur5'!$C$12="OUI"),'1C TSrécur5'!$G$37/'1C TSrécur5'!G$17,"")</f>
        <v/>
      </c>
      <c r="Q226" s="563" t="str">
        <f>IF(AND('1C TSrécur5'!G$17&lt;&gt;0,'1C TSrécur5'!$C$12="OUI"),'1C TSrécur5'!$G$38/'1C TSrécur5'!G$17,"")</f>
        <v/>
      </c>
      <c r="R226" s="563" t="str">
        <f>IF(AND('1C TSrécur5'!G$17&lt;&gt;0,'1C TSrécur5'!$C$12="OUI"),'1C TSrécur5'!$G$39/'1C TSrécur5'!G$17,"")</f>
        <v/>
      </c>
      <c r="S226" s="563" t="str">
        <f>IF(AND('1C TSrécur5'!G$17&lt;&gt;0,'1C TSrécur5'!$C$12="OUI"),'1C TSrécur5'!$G$40/'1C TSrécur5'!G$17,"")</f>
        <v/>
      </c>
      <c r="T226" s="563" t="str">
        <f>IF(AND('1C TSrécur5'!G$17&lt;&gt;0,'1C TSrécur5'!$C$12="OUI"),'1C TSrécur5'!$G$41/'1C TSrécur5'!G$17,"")</f>
        <v/>
      </c>
      <c r="U226" s="563" t="str">
        <f>IF(AND('1C TSrécur5'!G$17&lt;&gt;0,'1C TSrécur5'!$C$12="OUI"),'1C TSrécur5'!$G$42/'1C TSrécur5'!G$17,"")</f>
        <v/>
      </c>
      <c r="V226" s="563" t="str">
        <f>IF(AND('1C TSrécur5'!G$17&lt;&gt;0,'1C TSrécur5'!$C$12="OUI"),'1C TSrécur5'!$G$43/'1C TSrécur5'!G$17,"")</f>
        <v/>
      </c>
      <c r="W226" s="563" t="str">
        <f>IF(AND('1C TSrécur5'!G$17&lt;&gt;0,'1C TSrécur5'!$C$12="OUI"),'1C TSrécur5'!$G$44/'1C TSrécur5'!G$17,"")</f>
        <v/>
      </c>
      <c r="X226" s="563" t="str">
        <f>IF(AND('1C TSrécur5'!G$17&lt;&gt;0,'1C TSrécur5'!$C$12="OUI"),'1C TSrécur5'!$G$45/'1C TSrécur5'!G$17,"")</f>
        <v/>
      </c>
      <c r="Y226" s="563" t="str">
        <f>IF(AND('1C TSrécur5'!G$17&lt;&gt;0,'1C TSrécur5'!$C$12="OUI"),'1C TSrécur5'!$G$46/'1C TSrécur5'!G$17,"")</f>
        <v/>
      </c>
      <c r="Z226" s="563" t="str">
        <f>IF(AND('1C TSrécur5'!G$17&lt;&gt;0,'1C TSrécur5'!$C$12="OUI"),'1C TSrécur5'!$G$47/'1C TSrécur5'!G$17,"")</f>
        <v/>
      </c>
      <c r="AA226" s="563" t="str">
        <f>IF(AND('1C TSrécur5'!G$17&lt;&gt;0,'1C TSrécur5'!$C$12="OUI"),'1C TSrécur5'!$G$48/'1C TSrécur5'!G$17,"")</f>
        <v/>
      </c>
      <c r="AB226" s="563" t="str">
        <f>IF(AND('1C TSrécur5'!G$17&lt;&gt;0,'1C TSrécur5'!$C$12="OUI"),'1C TSrécur5'!$G$49/'1C TSrécur5'!G$17,"")</f>
        <v/>
      </c>
      <c r="AC226" s="563" t="str">
        <f>IF(AND('1C TSrécur5'!G$17&lt;&gt;0,'1C TSrécur5'!$C$12="OUI"),'1C TSrécur5'!$G$50/'1C TSrécur5'!G$17,"")</f>
        <v/>
      </c>
      <c r="AD226" s="563" t="str">
        <f>IF(AND('1C TSrécur5'!G$17&lt;&gt;0,'1C TSrécur5'!$C$12="OUI"),'1C TSrécur5'!$G$51/'1C TSrécur5'!G$17,"")</f>
        <v/>
      </c>
      <c r="AE226" s="563" t="str">
        <f>IF(AND('1C TSrécur5'!G$17&lt;&gt;0,'1C TSrécur5'!$C$12="OUI"),'1C TSrécur5'!$G$52/'1C TSrécur5'!G$17,"")</f>
        <v/>
      </c>
      <c r="AF226" s="563" t="str">
        <f>IF(AND('1C TSrécur5'!G$17&lt;&gt;0,'1C TSrécur5'!$C$12="OUI"),'1C TSrécur5'!$G$53/'1C TSrécur5'!G$17,"")</f>
        <v/>
      </c>
      <c r="AG226" s="563" t="str">
        <f>IF(AND('1C TSrécur5'!G$17&lt;&gt;0,'1C TSrécur5'!$C$12="OUI"),'1C TSrécur5'!$G$54/'1C TSrécur5'!G$17,"")</f>
        <v/>
      </c>
      <c r="AH226" s="563" t="str">
        <f>IF(AND('1C TSrécur5'!G$17&lt;&gt;0,'1C TSrécur5'!$C$12="OUI"),'1C TSrécur5'!$G$55/'1C TSrécur5'!G$17,"")</f>
        <v/>
      </c>
      <c r="AI226" s="563" t="str">
        <f>IF(AND('1C TSrécur5'!G$17&lt;&gt;0,'1C TSrécur5'!$C$12="OUI"),'1C TSrécur5'!$G$56/'1C TSrécur5'!G$17,"")</f>
        <v/>
      </c>
      <c r="AJ226" s="563" t="str">
        <f>IF(AND('1C TSrécur5'!G$17&lt;&gt;0,'1C TSrécur5'!$C$12="OUI"),'1C TSrécur5'!$G$57/'1C TSrécur5'!G$17,"")</f>
        <v/>
      </c>
      <c r="AK226" s="563">
        <f>IF(AND('1C TSrécur5'!G$17&lt;&gt;0,'1C TSrécur5'!$C$12="OUI"),'1C TSrécur5'!G$58/'1C TSrécur5'!G$17,0)</f>
        <v>0</v>
      </c>
      <c r="AL226" s="74">
        <f>IF(AND('1C TSrécur5'!$B$12&lt;&gt;"",'1C TSrécur5'!$C$12="OUI"),N226+AK226,N226)</f>
        <v>0</v>
      </c>
      <c r="AM226" s="352">
        <f t="shared" si="65"/>
        <v>0</v>
      </c>
      <c r="AN226" s="352">
        <f t="shared" si="66"/>
        <v>0</v>
      </c>
      <c r="AO226" s="353">
        <f t="shared" si="78"/>
        <v>0</v>
      </c>
      <c r="AP226" s="599">
        <f t="shared" si="79"/>
        <v>0</v>
      </c>
      <c r="AQ226" s="609">
        <f t="shared" si="75"/>
        <v>0</v>
      </c>
      <c r="AR226" s="605"/>
      <c r="AS226" s="104"/>
      <c r="AT226" s="211" t="str">
        <f>IF('1C TSrécur5'!G$17*FICHE!$C$13&lt;J226,"Forfait limité à "&amp;FICHE!$C$13&amp;"€/jour","")</f>
        <v/>
      </c>
      <c r="AU226" s="618"/>
    </row>
    <row r="227" spans="1:54" ht="13.9" customHeight="1">
      <c r="A227" s="316"/>
      <c r="B227" s="346"/>
      <c r="C227" s="877" t="str">
        <f>IF('1C TSrécur5'!H$17&lt;&gt;0,'1C TSrécur5'!$B$12,"")</f>
        <v/>
      </c>
      <c r="D227" s="878"/>
      <c r="E227" s="879"/>
      <c r="F227" s="95" t="str">
        <f>IF(AND($C227='1C TSrécur5'!$B$12,'1C TSrécur5'!$B$16="récurrentes",'1C TSrécur5'!$H$17&lt;&gt;""),'1C TSrécur5'!$H$21,"")</f>
        <v/>
      </c>
      <c r="G227" s="237"/>
      <c r="H227" s="797">
        <v>0.21</v>
      </c>
      <c r="I227" s="799">
        <v>1</v>
      </c>
      <c r="J227" s="324"/>
      <c r="K227" s="782">
        <f t="shared" si="64"/>
        <v>0</v>
      </c>
      <c r="L227" s="545">
        <f>IF(OR('1C TSrécur5'!$B$12="",'1C TSrécur5'!H$30=0),0,IF(AND('1C TSrécur5'!$B$12&lt;&gt;"",$K$2="Pôle",'1C TSrécur5'!$C$12="OUI"),(('1C TSrécur5'!H$22+'1C TSrécur5'!H$23+'1C TSrécur5'!H$24+'1C TSrécur5'!H$25+'1C TSrécur5'!H$29)/'1C TSrécur5'!H$17),IF(AND('1C TSrécur5'!$B$12&lt;&gt;"",$K$2="Pôle",'1C TSrécur5'!$C$12="NON"),(('1C TSrécur5'!H$22+'1C TSrécur5'!H$23+'1C TSrécur5'!H$24+'1C TSrécur5'!H$25+'1C TSrécur5'!H$29)/'1C TSrécur5'!H$30),IF(AND('1C TSrécur5'!$B$12&lt;&gt;"",$K$2&lt;&gt;"Pôle",'1C TSrécur5'!$C$12="OUI"),(('1C TSrécur5'!H$22+'1C TSrécur5'!H$23+'1C TSrécur5'!H$24+'1C TSrécur5'!H$25+'1C TSrécur5'!H$26+'1C TSrécur5'!H$27+'1C TSrécur5'!H$28+'1C TSrécur5'!H$29)/'1C TSrécur5'!H$17),IF(AND('1C TSrécur5'!$B$12&lt;&gt;"",$K$2&lt;&gt;"Pôle",'1C TSrécur5'!$C$12="NON"),(('1C TSrécur5'!H$22+'1C TSrécur5'!H$23+'1C TSrécur5'!H$24+'1C TSrécur5'!H$25+'1C TSrécur5'!H$26+'1C TSrécur5'!H$27+'1C TSrécur5'!H$28+'1C TSrécur5'!H$29)/'1C TSrécur5'!H$30))))))</f>
        <v>0</v>
      </c>
      <c r="M227" s="545">
        <f>IF(OR('1C TSrécur5'!$B$12="",'1C TSrécur5'!H$30=0),0,IF(AND('1C TSrécur5'!$B$12&lt;&gt;"",$K$2="Pôle",'1C TSrécur5'!$C$12="OUI"),(('1C TSrécur5'!H$26+'1C TSrécur5'!H$27+'1C TSrécur5'!H$28)/'1C TSrécur5'!H$17),IF(AND('1C TSrécur5'!$B$12&lt;&gt;"",$K$2="Pôle",'1C TSrécur5'!$C$12="NON"),(('1C TSrécur5'!H$26+'1C TSrécur5'!H$27+'1C TSrécur5'!H$28)/'1C TSrécur5'!H$30),IF(AND('1C TSrécur5'!$B$12&lt;&gt;"",$K$2&lt;&gt;"Pôle"),0))))</f>
        <v>0</v>
      </c>
      <c r="N227" s="545">
        <f>IF(AND('1C TSrécur5'!$H$17&lt;&gt;0,'1C TSrécur5'!$H$30&lt;&gt;0),L227+M227,0)</f>
        <v>0</v>
      </c>
      <c r="O227" s="562" t="str">
        <f>IF(AND('1C TSrécur5'!H$17&lt;&gt;0,'1C TSrécur5'!$C$12="OUI"),'1C TSrécur5'!H$36/'1C TSrécur5'!H$17,"")</f>
        <v/>
      </c>
      <c r="P227" s="563" t="str">
        <f>IF(AND('1C TSrécur5'!H$17&lt;&gt;0,'1C TSrécur5'!$C$12="OUI"),'1C TSrécur5'!$H$37/'1C TSrécur5'!H$17,"")</f>
        <v/>
      </c>
      <c r="Q227" s="563" t="str">
        <f>IF(AND('1C TSrécur5'!H$17&lt;&gt;0,'1C TSrécur5'!$C$12="OUI"),'1C TSrécur5'!$H$38/'1C TSrécur5'!H$17,"")</f>
        <v/>
      </c>
      <c r="R227" s="563" t="str">
        <f>IF(AND('1C TSrécur5'!H$17&lt;&gt;0,'1C TSrécur5'!$C$12="OUI"),'1C TSrécur5'!$H$39/'1C TSrécur5'!H$17,"")</f>
        <v/>
      </c>
      <c r="S227" s="563" t="str">
        <f>IF(AND('1C TSrécur5'!H$17&lt;&gt;0,'1C TSrécur5'!$C$12="OUI"),'1C TSrécur5'!$H$40/'1C TSrécur5'!H$17,"")</f>
        <v/>
      </c>
      <c r="T227" s="563" t="str">
        <f>IF(AND('1C TSrécur5'!H$17&lt;&gt;0,'1C TSrécur5'!$C$12="OUI"),'1C TSrécur5'!$H$41/'1C TSrécur5'!H$17,"")</f>
        <v/>
      </c>
      <c r="U227" s="563" t="str">
        <f>IF(AND('1C TSrécur5'!H$17&lt;&gt;0,'1C TSrécur5'!$C$12="OUI"),'1C TSrécur5'!$H$42/'1C TSrécur5'!H$17,"")</f>
        <v/>
      </c>
      <c r="V227" s="563" t="str">
        <f>IF(AND('1C TSrécur5'!H$17&lt;&gt;0,'1C TSrécur5'!$C$12="OUI"),'1C TSrécur5'!$H$43/'1C TSrécur5'!H$17,"")</f>
        <v/>
      </c>
      <c r="W227" s="563" t="str">
        <f>IF(AND('1C TSrécur5'!H$17&lt;&gt;0,'1C TSrécur5'!$C$12="OUI"),'1C TSrécur5'!$H$44/'1C TSrécur5'!H$17,"")</f>
        <v/>
      </c>
      <c r="X227" s="563" t="str">
        <f>IF(AND('1C TSrécur5'!H$17&lt;&gt;0,'1C TSrécur5'!$C$12="OUI"),'1C TSrécur5'!$H$45/'1C TSrécur5'!H$17,"")</f>
        <v/>
      </c>
      <c r="Y227" s="563" t="str">
        <f>IF(AND('1C TSrécur5'!H$17&lt;&gt;0,'1C TSrécur5'!$C$12="OUI"),'1C TSrécur5'!$H$46/'1C TSrécur5'!H$17,"")</f>
        <v/>
      </c>
      <c r="Z227" s="563" t="str">
        <f>IF(AND('1C TSrécur5'!H$17&lt;&gt;0,'1C TSrécur5'!$C$12="OUI"),'1C TSrécur5'!$H$47/'1C TSrécur5'!H$17,"")</f>
        <v/>
      </c>
      <c r="AA227" s="563" t="str">
        <f>IF(AND('1C TSrécur5'!H$17&lt;&gt;0,'1C TSrécur5'!$C$12="OUI"),'1C TSrécur5'!$H$48/'1C TSrécur5'!H$17,"")</f>
        <v/>
      </c>
      <c r="AB227" s="563" t="str">
        <f>IF(AND('1C TSrécur5'!H$17&lt;&gt;0,'1C TSrécur5'!$C$12="OUI"),'1C TSrécur5'!$H$49/'1C TSrécur5'!H$17,"")</f>
        <v/>
      </c>
      <c r="AC227" s="563" t="str">
        <f>IF(AND('1C TSrécur5'!H$17&lt;&gt;0,'1C TSrécur5'!$C$12="OUI"),'1C TSrécur5'!$H$50/'1C TSrécur5'!H$17,"")</f>
        <v/>
      </c>
      <c r="AD227" s="563" t="str">
        <f>IF(AND('1C TSrécur5'!H$17&lt;&gt;0,'1C TSrécur5'!$C$12="OUI"),'1C TSrécur5'!$H$51/'1C TSrécur5'!H$17,"")</f>
        <v/>
      </c>
      <c r="AE227" s="563" t="str">
        <f>IF(AND('1C TSrécur5'!H$17&lt;&gt;0,'1C TSrécur5'!$C$12="OUI"),'1C TSrécur5'!$H$52/'1C TSrécur5'!H$17,"")</f>
        <v/>
      </c>
      <c r="AF227" s="563" t="str">
        <f>IF(AND('1C TSrécur5'!H$17&lt;&gt;0,'1C TSrécur5'!$C$12="OUI"),'1C TSrécur5'!$H$53/'1C TSrécur5'!H$17,"")</f>
        <v/>
      </c>
      <c r="AG227" s="563" t="str">
        <f>IF(AND('1C TSrécur5'!H$17&lt;&gt;0,'1C TSrécur5'!$C$12="OUI"),'1C TSrécur5'!$H$54/'1C TSrécur5'!H$17,"")</f>
        <v/>
      </c>
      <c r="AH227" s="563" t="str">
        <f>IF(AND('1C TSrécur5'!H$17&lt;&gt;0,'1C TSrécur5'!$C$12="OUI"),'1C TSrécur5'!$H$55/'1C TSrécur5'!H$17,"")</f>
        <v/>
      </c>
      <c r="AI227" s="563" t="str">
        <f>IF(AND('1C TSrécur5'!H$17&lt;&gt;0,'1C TSrécur5'!$C$12="OUI"),'1C TSrécur5'!$H$56/'1C TSrécur5'!H$17,"")</f>
        <v/>
      </c>
      <c r="AJ227" s="563" t="str">
        <f>IF(AND('1C TSrécur5'!H$17&lt;&gt;0,'1C TSrécur5'!$C$12="OUI"),'1C TSrécur5'!$H$57/'1C TSrécur5'!H$17,"")</f>
        <v/>
      </c>
      <c r="AK227" s="563">
        <f>IF(AND('1C TSrécur5'!H$17&lt;&gt;0,'1C TSrécur5'!$C$12="OUI"),'1C TSrécur5'!H$58/'1C TSrécur5'!H$17,0)</f>
        <v>0</v>
      </c>
      <c r="AL227" s="74">
        <f>IF(AND('1C TSrécur5'!$B$12&lt;&gt;"",'1C TSrécur5'!$C$12="OUI"),N227+AK227,N227)</f>
        <v>0</v>
      </c>
      <c r="AM227" s="352">
        <f t="shared" si="65"/>
        <v>0</v>
      </c>
      <c r="AN227" s="352">
        <f t="shared" si="66"/>
        <v>0</v>
      </c>
      <c r="AO227" s="353">
        <f t="shared" si="78"/>
        <v>0</v>
      </c>
      <c r="AP227" s="599">
        <f t="shared" si="79"/>
        <v>0</v>
      </c>
      <c r="AQ227" s="609">
        <f t="shared" si="75"/>
        <v>0</v>
      </c>
      <c r="AR227" s="605"/>
      <c r="AS227" s="104"/>
      <c r="AT227" s="211" t="str">
        <f>IF('1C TSrécur5'!H$17*FICHE!$C$13&lt;J227,"Forfait limité à "&amp;FICHE!$C$13&amp;"€/jour","")</f>
        <v/>
      </c>
      <c r="AU227" s="618"/>
    </row>
    <row r="228" spans="1:54" ht="13.9" customHeight="1">
      <c r="A228" s="316"/>
      <c r="B228" s="346"/>
      <c r="C228" s="877" t="str">
        <f>IF('1C TSrécur5'!I$17&lt;&gt;0,'1C TSrécur5'!$B$12,"")</f>
        <v/>
      </c>
      <c r="D228" s="878"/>
      <c r="E228" s="879"/>
      <c r="F228" s="95" t="str">
        <f>IF(AND($C228='1C TSrécur5'!$B$12,'1C TSrécur5'!$B$16="récurrentes",'1C TSrécur5'!$I$17&lt;&gt;""),'1C TSrécur5'!$I$21,"")</f>
        <v/>
      </c>
      <c r="G228" s="237"/>
      <c r="H228" s="797">
        <v>0.21</v>
      </c>
      <c r="I228" s="799">
        <v>1</v>
      </c>
      <c r="J228" s="324"/>
      <c r="K228" s="782">
        <f t="shared" si="64"/>
        <v>0</v>
      </c>
      <c r="L228" s="545">
        <f>IF(OR('1C TSrécur5'!$B$12="",'1C TSrécur5'!I$30=0),0,IF(AND('1C TSrécur5'!$B$12&lt;&gt;"",$K$2="Pôle",'1C TSrécur5'!$C$12="OUI"),(('1C TSrécur5'!I$22+'1C TSrécur5'!I$23+'1C TSrécur5'!I$24+'1C TSrécur5'!I$25+'1C TSrécur5'!I$29)/'1C TSrécur5'!I$17),IF(AND('1C TSrécur5'!$B$12&lt;&gt;"",$K$2="Pôle",'1C TSrécur5'!$C$12="NON"),(('1C TSrécur5'!I$22+'1C TSrécur5'!I$23+'1C TSrécur5'!I$24+'1C TSrécur5'!I$25+'1C TSrécur5'!I$29)/'1C TSrécur5'!I$30),IF(AND('1C TSrécur5'!$B$12&lt;&gt;"",$K$2&lt;&gt;"Pôle",'1C TSrécur5'!$C$12="OUI"),(('1C TSrécur5'!I$22+'1C TSrécur5'!I$23+'1C TSrécur5'!I$24+'1C TSrécur5'!I$25+'1C TSrécur5'!I$26+'1C TSrécur5'!I$27+'1C TSrécur5'!I$28+'1C TSrécur5'!I$29)/'1C TSrécur5'!I$17),IF(AND('1C TSrécur5'!$B$12&lt;&gt;"",$K$2&lt;&gt;"Pôle",'1C TSrécur5'!$C$12="NON"),(('1C TSrécur5'!I$22+'1C TSrécur5'!I$23+'1C TSrécur5'!I$24+'1C TSrécur5'!I$25+'1C TSrécur5'!I$26+'1C TSrécur5'!I$27+'1C TSrécur5'!I$28+'1C TSrécur5'!I$29)/'1C TSrécur5'!I$30))))))</f>
        <v>0</v>
      </c>
      <c r="M228" s="545">
        <f>IF(OR('1C TSrécur5'!$B$12="",'1C TSrécur5'!I$30=0),0,IF(AND('1C TSrécur5'!$B$12&lt;&gt;"",$K$2="Pôle",'1C TSrécur5'!$C$12="OUI"),(('1C TSrécur5'!I$26+'1C TSrécur5'!I$27+'1C TSrécur5'!I$28)/'1C TSrécur5'!I$17),IF(AND('1C TSrécur5'!$B$12&lt;&gt;"",$K$2="Pôle",'1C TSrécur5'!$C$12="NON"),(('1C TSrécur5'!I$26+'1C TSrécur5'!I$27+'1C TSrécur5'!I$28)/'1C TSrécur5'!I$30),IF(AND('1C TSrécur5'!$B$12&lt;&gt;"",$K$2&lt;&gt;"Pôle"),0))))</f>
        <v>0</v>
      </c>
      <c r="N228" s="545">
        <f>IF(AND('1C TSrécur5'!$I$17&lt;&gt;0,'1C TSrécur5'!$I$30&lt;&gt;0),L228+M228,0)</f>
        <v>0</v>
      </c>
      <c r="O228" s="562" t="str">
        <f>IF(AND('1C TSrécur5'!I$17&lt;&gt;0,'1C TSrécur5'!$C$12="OUI"),'1C TSrécur5'!I$36/'1C TSrécur5'!I$17,"")</f>
        <v/>
      </c>
      <c r="P228" s="563" t="str">
        <f>IF(AND('1C TSrécur5'!I$17&lt;&gt;0,'1C TSrécur5'!$C$12="OUI"),'1C TSrécur5'!$I$37/'1C TSrécur5'!I$17,"")</f>
        <v/>
      </c>
      <c r="Q228" s="563" t="str">
        <f>IF(AND('1C TSrécur5'!I$17&lt;&gt;0,'1C TSrécur5'!$C$12="OUI"),'1C TSrécur5'!$I$38/'1C TSrécur5'!I$17,"")</f>
        <v/>
      </c>
      <c r="R228" s="563" t="str">
        <f>IF(AND('1C TSrécur5'!I$17&lt;&gt;0,'1C TSrécur5'!$C$12="OUI"),'1C TSrécur5'!$I$39/'1C TSrécur5'!I$17,"")</f>
        <v/>
      </c>
      <c r="S228" s="563" t="str">
        <f>IF(AND('1C TSrécur5'!I$17&lt;&gt;0,'1C TSrécur5'!$C$12="OUI"),'1C TSrécur5'!$I$40/'1C TSrécur5'!I$17,"")</f>
        <v/>
      </c>
      <c r="T228" s="563" t="str">
        <f>IF(AND('1C TSrécur5'!I$17&lt;&gt;0,'1C TSrécur5'!$C$12="OUI"),'1C TSrécur5'!$I$41/'1C TSrécur5'!I$17,"")</f>
        <v/>
      </c>
      <c r="U228" s="563" t="str">
        <f>IF(AND('1C TSrécur5'!I$17&lt;&gt;0,'1C TSrécur5'!$C$12="OUI"),'1C TSrécur5'!$I$42/'1C TSrécur5'!I$17,"")</f>
        <v/>
      </c>
      <c r="V228" s="563" t="str">
        <f>IF(AND('1C TSrécur5'!I$17&lt;&gt;0,'1C TSrécur5'!$C$12="OUI"),'1C TSrécur5'!$I$43/'1C TSrécur5'!I$17,"")</f>
        <v/>
      </c>
      <c r="W228" s="563" t="str">
        <f>IF(AND('1C TSrécur5'!I$17&lt;&gt;0,'1C TSrécur5'!$C$12="OUI"),'1C TSrécur5'!$I$44/'1C TSrécur5'!I$17,"")</f>
        <v/>
      </c>
      <c r="X228" s="563" t="str">
        <f>IF(AND('1C TSrécur5'!I$17&lt;&gt;0,'1C TSrécur5'!$C$12="OUI"),'1C TSrécur5'!$I$45/'1C TSrécur5'!I$17,"")</f>
        <v/>
      </c>
      <c r="Y228" s="563" t="str">
        <f>IF(AND('1C TSrécur5'!I$17&lt;&gt;0,'1C TSrécur5'!$C$12="OUI"),'1C TSrécur5'!$I$46/'1C TSrécur5'!I$17,"")</f>
        <v/>
      </c>
      <c r="Z228" s="563" t="str">
        <f>IF(AND('1C TSrécur5'!I$17&lt;&gt;0,'1C TSrécur5'!$C$12="OUI"),'1C TSrécur5'!$I$47/'1C TSrécur5'!I$17,"")</f>
        <v/>
      </c>
      <c r="AA228" s="563" t="str">
        <f>IF(AND('1C TSrécur5'!I$17&lt;&gt;0,'1C TSrécur5'!$C$12="OUI"),'1C TSrécur5'!$I$48/'1C TSrécur5'!I$17,"")</f>
        <v/>
      </c>
      <c r="AB228" s="563" t="str">
        <f>IF(AND('1C TSrécur5'!I$17&lt;&gt;0,'1C TSrécur5'!$C$12="OUI"),'1C TSrécur5'!$I$49/'1C TSrécur5'!I$17,"")</f>
        <v/>
      </c>
      <c r="AC228" s="563" t="str">
        <f>IF(AND('1C TSrécur5'!I$17&lt;&gt;0,'1C TSrécur5'!$C$12="OUI"),'1C TSrécur5'!$I$50/'1C TSrécur5'!I$17,"")</f>
        <v/>
      </c>
      <c r="AD228" s="563" t="str">
        <f>IF(AND('1C TSrécur5'!I$17&lt;&gt;0,'1C TSrécur5'!$C$12="OUI"),'1C TSrécur5'!$I$51/'1C TSrécur5'!I$17,"")</f>
        <v/>
      </c>
      <c r="AE228" s="563" t="str">
        <f>IF(AND('1C TSrécur5'!I$17&lt;&gt;0,'1C TSrécur5'!$C$12="OUI"),'1C TSrécur5'!$I$52/'1C TSrécur5'!I$17,"")</f>
        <v/>
      </c>
      <c r="AF228" s="563" t="str">
        <f>IF(AND('1C TSrécur5'!I$17&lt;&gt;0,'1C TSrécur5'!$C$12="OUI"),'1C TSrécur5'!$I$53/'1C TSrécur5'!I$17,"")</f>
        <v/>
      </c>
      <c r="AG228" s="563" t="str">
        <f>IF(AND('1C TSrécur5'!I$17&lt;&gt;0,'1C TSrécur5'!$C$12="OUI"),'1C TSrécur5'!$I$54/'1C TSrécur5'!I$17,"")</f>
        <v/>
      </c>
      <c r="AH228" s="563" t="str">
        <f>IF(AND('1C TSrécur5'!I$17&lt;&gt;0,'1C TSrécur5'!$C$12="OUI"),'1C TSrécur5'!$I$55/'1C TSrécur5'!I$17,"")</f>
        <v/>
      </c>
      <c r="AI228" s="563" t="str">
        <f>IF(AND('1C TSrécur5'!I$17&lt;&gt;0,'1C TSrécur5'!$C$12="OUI"),'1C TSrécur5'!$I$56/'1C TSrécur5'!I$17,"")</f>
        <v/>
      </c>
      <c r="AJ228" s="563" t="str">
        <f>IF(AND('1C TSrécur5'!I$17&lt;&gt;0,'1C TSrécur5'!$C$12="OUI"),'1C TSrécur5'!$I$57/'1C TSrécur5'!I$17,"")</f>
        <v/>
      </c>
      <c r="AK228" s="563">
        <f>IF(AND('1C TSrécur5'!I$17&lt;&gt;0,'1C TSrécur5'!$C$12="OUI"),'1C TSrécur5'!I$58/'1C TSrécur5'!I$17,0)</f>
        <v>0</v>
      </c>
      <c r="AL228" s="74">
        <f>IF(AND('1C TSrécur5'!$B$12&lt;&gt;"",'1C TSrécur5'!$C$12="OUI"),N228+AK228,N228)</f>
        <v>0</v>
      </c>
      <c r="AM228" s="352">
        <f t="shared" si="65"/>
        <v>0</v>
      </c>
      <c r="AN228" s="352">
        <f t="shared" si="66"/>
        <v>0</v>
      </c>
      <c r="AO228" s="353">
        <f t="shared" si="78"/>
        <v>0</v>
      </c>
      <c r="AP228" s="599">
        <f t="shared" si="79"/>
        <v>0</v>
      </c>
      <c r="AQ228" s="609">
        <f t="shared" si="75"/>
        <v>0</v>
      </c>
      <c r="AR228" s="605"/>
      <c r="AS228" s="104"/>
      <c r="AT228" s="211" t="str">
        <f>IF('1C TSrécur5'!I$17*FICHE!$C$13&lt;J228,"Forfait limité à "&amp;FICHE!$C$13&amp;"€/jour","")</f>
        <v/>
      </c>
      <c r="AU228" s="618"/>
    </row>
    <row r="229" spans="1:54" ht="13.9" customHeight="1">
      <c r="A229" s="316"/>
      <c r="B229" s="346"/>
      <c r="C229" s="877" t="str">
        <f>IF('1C TSrécur5'!J$17&lt;&gt;0,'1C TSrécur5'!$B$12,"")</f>
        <v/>
      </c>
      <c r="D229" s="878"/>
      <c r="E229" s="879"/>
      <c r="F229" s="95" t="str">
        <f>IF(AND($C229='1C TSrécur5'!$B$12,'1C TSrécur5'!$B$16="récurrentes",'1C TSrécur5'!K$17&lt;&gt;""),'1C TSrécur5'!K$21,"")</f>
        <v/>
      </c>
      <c r="G229" s="237"/>
      <c r="H229" s="797">
        <v>0.21</v>
      </c>
      <c r="I229" s="799">
        <v>1</v>
      </c>
      <c r="J229" s="324"/>
      <c r="K229" s="782">
        <f t="shared" si="64"/>
        <v>0</v>
      </c>
      <c r="L229" s="545">
        <f>IF(OR('1C TSrécur5'!$B$12="",'1C TSrécur5'!J$30=0),0,IF(AND('1C TSrécur5'!$B$12&lt;&gt;"",$K$2="Pôle",'1C TSrécur5'!$C$12="OUI"),(('1C TSrécur5'!J$22+'1C TSrécur5'!J$23+'1C TSrécur5'!J$24+'1C TSrécur5'!J$25+'1C TSrécur5'!J$29)/'1C TSrécur5'!J$17),IF(AND('1C TSrécur5'!$B$12&lt;&gt;"",$K$2="Pôle",'1C TSrécur5'!$C$12="NON"),(('1C TSrécur5'!J$22+'1C TSrécur5'!J$23+'1C TSrécur5'!J$24+'1C TSrécur5'!J$25+'1C TSrécur5'!J$29)/'1C TSrécur5'!J$30),IF(AND('1C TSrécur5'!$B$12&lt;&gt;"",$K$2&lt;&gt;"Pôle",'1C TSrécur5'!$C$12="OUI"),(('1C TSrécur5'!J$22+'1C TSrécur5'!J$23+'1C TSrécur5'!J$24+'1C TSrécur5'!J$25+'1C TSrécur5'!J$26+'1C TSrécur5'!J$27+'1C TSrécur5'!J$28+'1C TSrécur5'!J$29)/'1C TSrécur5'!J$17),IF(AND('1C TSrécur5'!$B$12&lt;&gt;"",$K$2&lt;&gt;"Pôle",'1C TSrécur5'!$C$12="NON"),(('1C TSrécur5'!J$22+'1C TSrécur5'!J$23+'1C TSrécur5'!J$24+'1C TSrécur5'!J$25+'1C TSrécur5'!J$26+'1C TSrécur5'!J$27+'1C TSrécur5'!J$28+'1C TSrécur5'!J$29)/'1C TSrécur5'!J$30))))))</f>
        <v>0</v>
      </c>
      <c r="M229" s="545">
        <f>IF(OR('1C TSrécur5'!$B$12="",'1C TSrécur5'!J$30=0),0,IF(AND('1C TSrécur5'!$B$12&lt;&gt;"",$K$2="Pôle",'1C TSrécur5'!$C$12="OUI"),(('1C TSrécur5'!J$26+'1C TSrécur5'!J$27+'1C TSrécur5'!J$28)/'1C TSrécur5'!J$17),IF(AND('1C TSrécur5'!$B$12&lt;&gt;"",$K$2="Pôle",'1C TSrécur5'!$C$12="NON"),(('1C TSrécur5'!J$26+'1C TSrécur5'!J$27+'1C TSrécur5'!J$28)/'1C TSrécur5'!J$30),IF(AND('1C TSrécur5'!$B$12&lt;&gt;"",$K$2&lt;&gt;"Pôle"),0))))</f>
        <v>0</v>
      </c>
      <c r="N229" s="545">
        <f>IF(AND('1C TSrécur5'!$J$17&lt;&gt;0,'1C TSrécur5'!$J$30&lt;&gt;0),L229+M229,0)</f>
        <v>0</v>
      </c>
      <c r="O229" s="562" t="str">
        <f>IF(AND('1C TSrécur5'!J$17&lt;&gt;0,'1C TSrécur5'!$C$12="OUI"),'1C TSrécur5'!J$36/'1C TSrécur5'!J$17,"")</f>
        <v/>
      </c>
      <c r="P229" s="563" t="str">
        <f>IF(AND('1C TSrécur5'!J$17&lt;&gt;0,'1C TSrécur5'!$C$12="OUI"),'1C TSrécur5'!$J$37/'1C TSrécur5'!J$17,"")</f>
        <v/>
      </c>
      <c r="Q229" s="563" t="str">
        <f>IF(AND('1C TSrécur5'!J$17&lt;&gt;0,'1C TSrécur5'!$C$12="OUI"),'1C TSrécur5'!$J$38/'1C TSrécur5'!J$17,"")</f>
        <v/>
      </c>
      <c r="R229" s="563" t="str">
        <f>IF(AND('1C TSrécur5'!J$17&lt;&gt;0,'1C TSrécur5'!$C$12="OUI"),'1C TSrécur5'!$J$39/'1C TSrécur5'!J$17,"")</f>
        <v/>
      </c>
      <c r="S229" s="563" t="str">
        <f>IF(AND('1C TSrécur5'!J$17&lt;&gt;0,'1C TSrécur5'!$C$12="OUI"),'1C TSrécur5'!$J$40/'1C TSrécur5'!J$17,"")</f>
        <v/>
      </c>
      <c r="T229" s="563" t="str">
        <f>IF(AND('1C TSrécur5'!J$17&lt;&gt;0,'1C TSrécur5'!$C$12="OUI"),'1C TSrécur5'!$J$41/'1C TSrécur5'!J$17,"")</f>
        <v/>
      </c>
      <c r="U229" s="563" t="str">
        <f>IF(AND('1C TSrécur5'!J$17&lt;&gt;0,'1C TSrécur5'!$C$12="OUI"),'1C TSrécur5'!$J$42/'1C TSrécur5'!J$17,"")</f>
        <v/>
      </c>
      <c r="V229" s="563" t="str">
        <f>IF(AND('1C TSrécur5'!J$17&lt;&gt;0,'1C TSrécur5'!$C$12="OUI"),'1C TSrécur5'!$J$43/'1C TSrécur5'!J$17,"")</f>
        <v/>
      </c>
      <c r="W229" s="563" t="str">
        <f>IF(AND('1C TSrécur5'!J$17&lt;&gt;0,'1C TSrécur5'!$C$12="OUI"),'1C TSrécur5'!$J$44/'1C TSrécur5'!J$17,"")</f>
        <v/>
      </c>
      <c r="X229" s="563" t="str">
        <f>IF(AND('1C TSrécur5'!J$17&lt;&gt;0,'1C TSrécur5'!$C$12="OUI"),'1C TSrécur5'!$J$45/'1C TSrécur5'!J$17,"")</f>
        <v/>
      </c>
      <c r="Y229" s="563" t="str">
        <f>IF(AND('1C TSrécur5'!J$17&lt;&gt;0,'1C TSrécur5'!$C$12="OUI"),'1C TSrécur5'!$J$46/'1C TSrécur5'!J$17,"")</f>
        <v/>
      </c>
      <c r="Z229" s="563" t="str">
        <f>IF(AND('1C TSrécur5'!J$17&lt;&gt;0,'1C TSrécur5'!$C$12="OUI"),'1C TSrécur5'!$J$47/'1C TSrécur5'!J$17,"")</f>
        <v/>
      </c>
      <c r="AA229" s="563" t="str">
        <f>IF(AND('1C TSrécur5'!J$17&lt;&gt;0,'1C TSrécur5'!$C$12="OUI"),'1C TSrécur5'!$J$48/'1C TSrécur5'!J$17,"")</f>
        <v/>
      </c>
      <c r="AB229" s="563" t="str">
        <f>IF(AND('1C TSrécur5'!J$17&lt;&gt;0,'1C TSrécur5'!$C$12="OUI"),'1C TSrécur5'!$J$49/'1C TSrécur5'!J$17,"")</f>
        <v/>
      </c>
      <c r="AC229" s="563" t="str">
        <f>IF(AND('1C TSrécur5'!J$17&lt;&gt;0,'1C TSrécur5'!$C$12="OUI"),'1C TSrécur5'!$J$50/'1C TSrécur5'!J$17,"")</f>
        <v/>
      </c>
      <c r="AD229" s="563" t="str">
        <f>IF(AND('1C TSrécur5'!J$17&lt;&gt;0,'1C TSrécur5'!$C$12="OUI"),'1C TSrécur5'!$J$51/'1C TSrécur5'!J$17,"")</f>
        <v/>
      </c>
      <c r="AE229" s="563" t="str">
        <f>IF(AND('1C TSrécur5'!J$17&lt;&gt;0,'1C TSrécur5'!$C$12="OUI"),'1C TSrécur5'!$J$52/'1C TSrécur5'!J$17,"")</f>
        <v/>
      </c>
      <c r="AF229" s="563" t="str">
        <f>IF(AND('1C TSrécur5'!J$17&lt;&gt;0,'1C TSrécur5'!$C$12="OUI"),'1C TSrécur5'!$J$53/'1C TSrécur5'!J$17,"")</f>
        <v/>
      </c>
      <c r="AG229" s="563" t="str">
        <f>IF(AND('1C TSrécur5'!J$17&lt;&gt;0,'1C TSrécur5'!$C$12="OUI"),'1C TSrécur5'!$J$54/'1C TSrécur5'!J$17,"")</f>
        <v/>
      </c>
      <c r="AH229" s="563" t="str">
        <f>IF(AND('1C TSrécur5'!J$17&lt;&gt;0,'1C TSrécur5'!$C$12="OUI"),'1C TSrécur5'!$J$55/'1C TSrécur5'!J$17,"")</f>
        <v/>
      </c>
      <c r="AI229" s="563" t="str">
        <f>IF(AND('1C TSrécur5'!J$17&lt;&gt;0,'1C TSrécur5'!$C$12="OUI"),'1C TSrécur5'!$J$56/'1C TSrécur5'!J$17,"")</f>
        <v/>
      </c>
      <c r="AJ229" s="563" t="str">
        <f>IF(AND('1C TSrécur5'!J$17&lt;&gt;0,'1C TSrécur5'!$C$12="OUI"),'1C TSrécur5'!$J$57/'1C TSrécur5'!J$17,"")</f>
        <v/>
      </c>
      <c r="AK229" s="563">
        <f>IF(AND('1C TSrécur5'!J$17&lt;&gt;0,'1C TSrécur5'!$C$12="OUI"),'1C TSrécur5'!J$58/'1C TSrécur5'!J$17,0)</f>
        <v>0</v>
      </c>
      <c r="AL229" s="74">
        <f>IF(AND('1C TSrécur5'!$B$12&lt;&gt;"",'1C TSrécur5'!$C$12="OUI"),N229+AK229,N229)</f>
        <v>0</v>
      </c>
      <c r="AM229" s="352">
        <f t="shared" si="65"/>
        <v>0</v>
      </c>
      <c r="AN229" s="352">
        <f t="shared" si="66"/>
        <v>0</v>
      </c>
      <c r="AO229" s="353">
        <f t="shared" si="78"/>
        <v>0</v>
      </c>
      <c r="AP229" s="599">
        <f t="shared" si="79"/>
        <v>0</v>
      </c>
      <c r="AQ229" s="609">
        <f t="shared" si="75"/>
        <v>0</v>
      </c>
      <c r="AR229" s="605"/>
      <c r="AS229" s="104"/>
      <c r="AT229" s="211" t="str">
        <f>IF('1C TSrécur5'!J$17*FICHE!$C$13&lt;J229,"Forfait limité à "&amp;FICHE!$C$13&amp;"€/jour","")</f>
        <v/>
      </c>
      <c r="AU229" s="618"/>
    </row>
    <row r="230" spans="1:54" ht="13.9" customHeight="1">
      <c r="A230" s="316"/>
      <c r="B230" s="346"/>
      <c r="C230" s="877" t="str">
        <f>IF('1C TSrécur5'!K$17&lt;&gt;0,'1C TSrécur5'!$B$12,"")</f>
        <v/>
      </c>
      <c r="D230" s="878"/>
      <c r="E230" s="879"/>
      <c r="F230" s="95" t="str">
        <f>IF(AND($C230='1C TSrécur5'!$B$12,'1C TSrécur5'!$B$16="récurrentes",'1C TSrécur5'!$K$17&lt;&gt;""),'1C TSrécur5'!$K$21,"")</f>
        <v/>
      </c>
      <c r="G230" s="237"/>
      <c r="H230" s="797">
        <v>0.21</v>
      </c>
      <c r="I230" s="799">
        <v>1</v>
      </c>
      <c r="J230" s="324"/>
      <c r="K230" s="782">
        <f t="shared" si="64"/>
        <v>0</v>
      </c>
      <c r="L230" s="545">
        <f>IF(OR('1C TSrécur5'!$B$12="",'1C TSrécur5'!K$30=0),0,IF(AND('1C TSrécur5'!$B$12&lt;&gt;"",$K$2="Pôle",'1C TSrécur5'!$C$12="OUI"),(('1C TSrécur5'!K$22+'1C TSrécur5'!K$23+'1C TSrécur5'!K$24+'1C TSrécur5'!K$25+'1C TSrécur5'!K$29)/'1C TSrécur5'!K$17),IF(AND('1C TSrécur5'!$B$12&lt;&gt;"",$K$2="Pôle",'1C TSrécur5'!$C$12="NON"),(('1C TSrécur5'!K$22+'1C TSrécur5'!K$23+'1C TSrécur5'!K$24+'1C TSrécur5'!K$25+'1C TSrécur5'!K$29)/'1C TSrécur5'!K$30),IF(AND('1C TSrécur5'!$B$12&lt;&gt;"",$K$2&lt;&gt;"Pôle",'1C TSrécur5'!$C$12="OUI"),(('1C TSrécur5'!K$22+'1C TSrécur5'!K$23+'1C TSrécur5'!K$24+'1C TSrécur5'!K$25+'1C TSrécur5'!K$26+'1C TSrécur5'!K$27+'1C TSrécur5'!K$28+'1C TSrécur5'!K$29)/'1C TSrécur5'!K$17),IF(AND('1C TSrécur5'!$B$12&lt;&gt;"",$K$2&lt;&gt;"Pôle",'1C TSrécur5'!$C$12="NON"),(('1C TSrécur5'!K$22+'1C TSrécur5'!K$23+'1C TSrécur5'!K$24+'1C TSrécur5'!K$25+'1C TSrécur5'!K$26+'1C TSrécur5'!K$27+'1C TSrécur5'!K$28+'1C TSrécur5'!K$29)/'1C TSrécur5'!K$30))))))</f>
        <v>0</v>
      </c>
      <c r="M230" s="545">
        <f>IF(OR('1C TSrécur5'!$B$12="",'1C TSrécur5'!K$30=0),0,IF(AND('1C TSrécur5'!$B$12&lt;&gt;"",$K$2="Pôle",'1C TSrécur5'!$C$12="OUI"),(('1C TSrécur5'!K$26+'1C TSrécur5'!K$27+'1C TSrécur5'!K$28)/'1C TSrécur5'!K$17),IF(AND('1C TSrécur5'!$B$12&lt;&gt;"",$K$2="Pôle",'1C TSrécur5'!$C$12="NON"),(('1C TSrécur5'!K$26+'1C TSrécur5'!K$27+'1C TSrécur5'!K$28)/'1C TSrécur5'!K$30),IF(AND('1C TSrécur5'!$B$12&lt;&gt;"",$K$2&lt;&gt;"Pôle"),0))))</f>
        <v>0</v>
      </c>
      <c r="N230" s="545">
        <f>IF(AND('1C TSrécur5'!$K$17&lt;&gt;0,'1C TSrécur5'!$K$30&lt;&gt;0),L230+M230,0)</f>
        <v>0</v>
      </c>
      <c r="O230" s="562" t="str">
        <f>IF(AND('1C TSrécur5'!K$17&lt;&gt;0,'1C TSrécur5'!$C$12="OUI"),'1C TSrécur5'!K$36/'1C TSrécur5'!K$17,"")</f>
        <v/>
      </c>
      <c r="P230" s="563" t="str">
        <f>IF(AND('1C TSrécur5'!K$17&lt;&gt;0,'1C TSrécur5'!$C$12="OUI"),'1C TSrécur5'!$K$37/'1C TSrécur5'!K$17,"")</f>
        <v/>
      </c>
      <c r="Q230" s="563" t="str">
        <f>IF(AND('1C TSrécur5'!K$17&lt;&gt;0,'1C TSrécur5'!$C$12="OUI"),'1C TSrécur5'!$K$38/'1C TSrécur5'!K$17,"")</f>
        <v/>
      </c>
      <c r="R230" s="563" t="str">
        <f>IF(AND('1C TSrécur5'!K$17&lt;&gt;0,'1C TSrécur5'!$C$12="OUI"),'1C TSrécur5'!$K$39/'1C TSrécur5'!K$17,"")</f>
        <v/>
      </c>
      <c r="S230" s="563" t="str">
        <f>IF(AND('1C TSrécur5'!K$17&lt;&gt;0,'1C TSrécur5'!$C$12="OUI"),'1C TSrécur5'!$K$40/'1C TSrécur5'!K$17,"")</f>
        <v/>
      </c>
      <c r="T230" s="563" t="str">
        <f>IF(AND('1C TSrécur5'!K$17&lt;&gt;0,'1C TSrécur5'!$C$12="OUI"),'1C TSrécur5'!$K$41/'1C TSrécur5'!K$17,"")</f>
        <v/>
      </c>
      <c r="U230" s="563" t="str">
        <f>IF(AND('1C TSrécur5'!K$17&lt;&gt;0,'1C TSrécur5'!$C$12="OUI"),'1C TSrécur5'!$K$42/'1C TSrécur5'!K$17,"")</f>
        <v/>
      </c>
      <c r="V230" s="563" t="str">
        <f>IF(AND('1C TSrécur5'!K$17&lt;&gt;0,'1C TSrécur5'!$C$12="OUI"),'1C TSrécur5'!$K$43/'1C TSrécur5'!K$17,"")</f>
        <v/>
      </c>
      <c r="W230" s="563" t="str">
        <f>IF(AND('1C TSrécur5'!K$17&lt;&gt;0,'1C TSrécur5'!$C$12="OUI"),'1C TSrécur5'!$K$44/'1C TSrécur5'!K$17,"")</f>
        <v/>
      </c>
      <c r="X230" s="563" t="str">
        <f>IF(AND('1C TSrécur5'!K$17&lt;&gt;0,'1C TSrécur5'!$C$12="OUI"),'1C TSrécur5'!$K$45/'1C TSrécur5'!K$17,"")</f>
        <v/>
      </c>
      <c r="Y230" s="563" t="str">
        <f>IF(AND('1C TSrécur5'!K$17&lt;&gt;0,'1C TSrécur5'!$C$12="OUI"),'1C TSrécur5'!$K$46/'1C TSrécur5'!K$17,"")</f>
        <v/>
      </c>
      <c r="Z230" s="563" t="str">
        <f>IF(AND('1C TSrécur5'!K$17&lt;&gt;0,'1C TSrécur5'!$C$12="OUI"),'1C TSrécur5'!$K$47/'1C TSrécur5'!K$17,"")</f>
        <v/>
      </c>
      <c r="AA230" s="563" t="str">
        <f>IF(AND('1C TSrécur5'!K$17&lt;&gt;0,'1C TSrécur5'!$C$12="OUI"),'1C TSrécur5'!$K$48/'1C TSrécur5'!K$17,"")</f>
        <v/>
      </c>
      <c r="AB230" s="563" t="str">
        <f>IF(AND('1C TSrécur5'!K$17&lt;&gt;0,'1C TSrécur5'!$C$12="OUI"),'1C TSrécur5'!$K$49/'1C TSrécur5'!K$17,"")</f>
        <v/>
      </c>
      <c r="AC230" s="563" t="str">
        <f>IF(AND('1C TSrécur5'!K$17&lt;&gt;0,'1C TSrécur5'!$C$12="OUI"),'1C TSrécur5'!$K$50/'1C TSrécur5'!K$17,"")</f>
        <v/>
      </c>
      <c r="AD230" s="563" t="str">
        <f>IF(AND('1C TSrécur5'!K$17&lt;&gt;0,'1C TSrécur5'!$C$12="OUI"),'1C TSrécur5'!$K$51/'1C TSrécur5'!K$17,"")</f>
        <v/>
      </c>
      <c r="AE230" s="563" t="str">
        <f>IF(AND('1C TSrécur5'!K$17&lt;&gt;0,'1C TSrécur5'!$C$12="OUI"),'1C TSrécur5'!$K$52/'1C TSrécur5'!K$17,"")</f>
        <v/>
      </c>
      <c r="AF230" s="563" t="str">
        <f>IF(AND('1C TSrécur5'!K$17&lt;&gt;0,'1C TSrécur5'!$C$12="OUI"),'1C TSrécur5'!$K$53/'1C TSrécur5'!K$17,"")</f>
        <v/>
      </c>
      <c r="AG230" s="563" t="str">
        <f>IF(AND('1C TSrécur5'!K$17&lt;&gt;0,'1C TSrécur5'!$C$12="OUI"),'1C TSrécur5'!$K$54/'1C TSrécur5'!K$17,"")</f>
        <v/>
      </c>
      <c r="AH230" s="563" t="str">
        <f>IF(AND('1C TSrécur5'!K$17&lt;&gt;0,'1C TSrécur5'!$C$12="OUI"),'1C TSrécur5'!$K$55/'1C TSrécur5'!K$17,"")</f>
        <v/>
      </c>
      <c r="AI230" s="563" t="str">
        <f>IF(AND('1C TSrécur5'!K$17&lt;&gt;0,'1C TSrécur5'!$C$12="OUI"),'1C TSrécur5'!$K$56/'1C TSrécur5'!K$17,"")</f>
        <v/>
      </c>
      <c r="AJ230" s="563" t="str">
        <f>IF(AND('1C TSrécur5'!K$17&lt;&gt;0,'1C TSrécur5'!$C$12="OUI"),'1C TSrécur5'!$K$57/'1C TSrécur5'!K$17,"")</f>
        <v/>
      </c>
      <c r="AK230" s="563">
        <f>IF(AND('1C TSrécur5'!K$17&lt;&gt;0,'1C TSrécur5'!$C$12="OUI"),'1C TSrécur5'!K$58/'1C TSrécur5'!K$17,0)</f>
        <v>0</v>
      </c>
      <c r="AL230" s="74">
        <f>IF(AND('1C TSrécur5'!$B$12&lt;&gt;"",'1C TSrécur5'!$C$12="OUI"),N230+AK230,N230)</f>
        <v>0</v>
      </c>
      <c r="AM230" s="352">
        <f t="shared" si="65"/>
        <v>0</v>
      </c>
      <c r="AN230" s="352">
        <f t="shared" si="66"/>
        <v>0</v>
      </c>
      <c r="AO230" s="353">
        <f t="shared" si="78"/>
        <v>0</v>
      </c>
      <c r="AP230" s="599">
        <f t="shared" si="79"/>
        <v>0</v>
      </c>
      <c r="AQ230" s="609">
        <f t="shared" si="75"/>
        <v>0</v>
      </c>
      <c r="AR230" s="605"/>
      <c r="AS230" s="104"/>
      <c r="AT230" s="211" t="str">
        <f>IF('1C TSrécur5'!K$17*FICHE!$C$13&lt;J230,"Forfait limité à "&amp;FICHE!$C$13&amp;"€/jour","")</f>
        <v/>
      </c>
      <c r="AU230" s="618"/>
    </row>
    <row r="231" spans="1:54" ht="13.9" customHeight="1">
      <c r="A231" s="316"/>
      <c r="B231" s="346"/>
      <c r="C231" s="877" t="str">
        <f>IF('1C TSrécur5'!L$17&lt;&gt;0,'1C TSrécur5'!$B$12,"")</f>
        <v/>
      </c>
      <c r="D231" s="878"/>
      <c r="E231" s="879"/>
      <c r="F231" s="95" t="str">
        <f>IF(AND($C231='1C TSrécur5'!$B$12,'1C TSrécur5'!$B$16="récurrentes",'1C TSrécur5'!$L$17&lt;&gt;""),'1C TSrécur5'!$L$21,"")</f>
        <v/>
      </c>
      <c r="G231" s="237"/>
      <c r="H231" s="797">
        <v>0.21</v>
      </c>
      <c r="I231" s="799">
        <v>1</v>
      </c>
      <c r="J231" s="324"/>
      <c r="K231" s="782">
        <f t="shared" si="64"/>
        <v>0</v>
      </c>
      <c r="L231" s="545">
        <f>IF(OR('1C TSrécur5'!$B$12="",'1C TSrécur5'!L$30=0),0,IF(AND('1C TSrécur5'!$B$12&lt;&gt;"",$K$2="Pôle",'1C TSrécur5'!$C$12="OUI"),(('1C TSrécur5'!L$22+'1C TSrécur5'!L$23+'1C TSrécur5'!L$24+'1C TSrécur5'!L$25+'1C TSrécur5'!L$29)/'1C TSrécur5'!L$17),IF(AND('1C TSrécur5'!$B$12&lt;&gt;"",$K$2="Pôle",'1C TSrécur5'!$C$12="NON"),(('1C TSrécur5'!L$22+'1C TSrécur5'!L$23+'1C TSrécur5'!L$24+'1C TSrécur5'!L$25+'1C TSrécur5'!L$29)/'1C TSrécur5'!L$30),IF(AND('1C TSrécur5'!$B$12&lt;&gt;"",$K$2&lt;&gt;"Pôle",'1C TSrécur5'!$C$12="OUI"),(('1C TSrécur5'!L$22+'1C TSrécur5'!L$23+'1C TSrécur5'!L$24+'1C TSrécur5'!L$25+'1C TSrécur5'!L$26+'1C TSrécur5'!L$27+'1C TSrécur5'!L$28+'1C TSrécur5'!L$29)/'1C TSrécur5'!L$17),IF(AND('1C TSrécur5'!$B$12&lt;&gt;"",$K$2&lt;&gt;"Pôle",'1C TSrécur5'!$C$12="NON"),(('1C TSrécur5'!L$22+'1C TSrécur5'!L$23+'1C TSrécur5'!L$24+'1C TSrécur5'!L$25+'1C TSrécur5'!L$26+'1C TSrécur5'!L$27+'1C TSrécur5'!L$28+'1C TSrécur5'!L$29)/'1C TSrécur5'!L$30))))))</f>
        <v>0</v>
      </c>
      <c r="M231" s="545">
        <f>IF(OR('1C TSrécur5'!$B$12="",'1C TSrécur5'!L$30=0),0,IF(AND('1C TSrécur5'!$B$12&lt;&gt;"",$K$2="Pôle",'1C TSrécur5'!$C$12="OUI"),(('1C TSrécur5'!L$26+'1C TSrécur5'!L$27+'1C TSrécur5'!L$28)/'1C TSrécur5'!L$17),IF(AND('1C TSrécur5'!$B$12&lt;&gt;"",$K$2="Pôle",'1C TSrécur5'!$C$12="NON"),(('1C TSrécur5'!L$26+'1C TSrécur5'!L$27+'1C TSrécur5'!L$28)/'1C TSrécur5'!L$30),IF(AND('1C TSrécur5'!$B$12&lt;&gt;"",$K$2&lt;&gt;"Pôle"),0))))</f>
        <v>0</v>
      </c>
      <c r="N231" s="545">
        <f>IF(AND('1C TSrécur5'!$L$17&lt;&gt;0,'1C TSrécur5'!$L$30&lt;&gt;0),L231+M231,0)</f>
        <v>0</v>
      </c>
      <c r="O231" s="562" t="str">
        <f>IF(AND('1C TSrécur5'!L$17&lt;&gt;0,'1C TSrécur5'!$C$12="OUI"),'1C TSrécur5'!L$36/'1C TSrécur5'!L$17,"")</f>
        <v/>
      </c>
      <c r="P231" s="563" t="str">
        <f>IF(AND('1C TSrécur5'!L$17&lt;&gt;0,'1C TSrécur5'!$C$12="OUI"),'1C TSrécur5'!$L$37/'1C TSrécur5'!L$17,"")</f>
        <v/>
      </c>
      <c r="Q231" s="563" t="str">
        <f>IF(AND('1C TSrécur5'!L$17&lt;&gt;0,'1C TSrécur5'!$C$12="OUI"),'1C TSrécur5'!$L$38/'1C TSrécur5'!L$17,"")</f>
        <v/>
      </c>
      <c r="R231" s="563" t="str">
        <f>IF(AND('1C TSrécur5'!L$17&lt;&gt;0,'1C TSrécur5'!$C$12="OUI"),'1C TSrécur5'!$L$39/'1C TSrécur5'!L$17,"")</f>
        <v/>
      </c>
      <c r="S231" s="563" t="str">
        <f>IF(AND('1C TSrécur5'!L$17&lt;&gt;0,'1C TSrécur5'!$C$12="OUI"),'1C TSrécur5'!$L$40/'1C TSrécur5'!L$17,"")</f>
        <v/>
      </c>
      <c r="T231" s="563" t="str">
        <f>IF(AND('1C TSrécur5'!L$17&lt;&gt;0,'1C TSrécur5'!$C$12="OUI"),'1C TSrécur5'!$L$41/'1C TSrécur5'!L$17,"")</f>
        <v/>
      </c>
      <c r="U231" s="563" t="str">
        <f>IF(AND('1C TSrécur5'!L$17&lt;&gt;0,'1C TSrécur5'!$C$12="OUI"),'1C TSrécur5'!$L$42/'1C TSrécur5'!L$17,"")</f>
        <v/>
      </c>
      <c r="V231" s="563" t="str">
        <f>IF(AND('1C TSrécur5'!L$17&lt;&gt;0,'1C TSrécur5'!$C$12="OUI"),'1C TSrécur5'!$L$43/'1C TSrécur5'!L$17,"")</f>
        <v/>
      </c>
      <c r="W231" s="563" t="str">
        <f>IF(AND('1C TSrécur5'!L$17&lt;&gt;0,'1C TSrécur5'!$C$12="OUI"),'1C TSrécur5'!$L$44/'1C TSrécur5'!L$17,"")</f>
        <v/>
      </c>
      <c r="X231" s="563" t="str">
        <f>IF(AND('1C TSrécur5'!L$17&lt;&gt;0,'1C TSrécur5'!$C$12="OUI"),'1C TSrécur5'!$L$45/'1C TSrécur5'!L$17,"")</f>
        <v/>
      </c>
      <c r="Y231" s="563" t="str">
        <f>IF(AND('1C TSrécur5'!L$17&lt;&gt;0,'1C TSrécur5'!$C$12="OUI"),'1C TSrécur5'!$L$46/'1C TSrécur5'!L$17,"")</f>
        <v/>
      </c>
      <c r="Z231" s="563" t="str">
        <f>IF(AND('1C TSrécur5'!L$17&lt;&gt;0,'1C TSrécur5'!$C$12="OUI"),'1C TSrécur5'!$L$47/'1C TSrécur5'!L$17,"")</f>
        <v/>
      </c>
      <c r="AA231" s="563" t="str">
        <f>IF(AND('1C TSrécur5'!L$17&lt;&gt;0,'1C TSrécur5'!$C$12="OUI"),'1C TSrécur5'!$L$48/'1C TSrécur5'!L$17,"")</f>
        <v/>
      </c>
      <c r="AB231" s="563" t="str">
        <f>IF(AND('1C TSrécur5'!L$17&lt;&gt;0,'1C TSrécur5'!$C$12="OUI"),'1C TSrécur5'!$L$49/'1C TSrécur5'!L$17,"")</f>
        <v/>
      </c>
      <c r="AC231" s="563" t="str">
        <f>IF(AND('1C TSrécur5'!L$17&lt;&gt;0,'1C TSrécur5'!$C$12="OUI"),'1C TSrécur5'!$L$50/'1C TSrécur5'!L$17,"")</f>
        <v/>
      </c>
      <c r="AD231" s="563" t="str">
        <f>IF(AND('1C TSrécur5'!L$17&lt;&gt;0,'1C TSrécur5'!$C$12="OUI"),'1C TSrécur5'!$L$51/'1C TSrécur5'!L$17,"")</f>
        <v/>
      </c>
      <c r="AE231" s="563" t="str">
        <f>IF(AND('1C TSrécur5'!L$17&lt;&gt;0,'1C TSrécur5'!$C$12="OUI"),'1C TSrécur5'!$L$52/'1C TSrécur5'!L$17,"")</f>
        <v/>
      </c>
      <c r="AF231" s="563" t="str">
        <f>IF(AND('1C TSrécur5'!L$17&lt;&gt;0,'1C TSrécur5'!$C$12="OUI"),'1C TSrécur5'!$L$53/'1C TSrécur5'!L$17,"")</f>
        <v/>
      </c>
      <c r="AG231" s="563" t="str">
        <f>IF(AND('1C TSrécur5'!L$17&lt;&gt;0,'1C TSrécur5'!$C$12="OUI"),'1C TSrécur5'!$L$54/'1C TSrécur5'!L$17,"")</f>
        <v/>
      </c>
      <c r="AH231" s="563" t="str">
        <f>IF(AND('1C TSrécur5'!L$17&lt;&gt;0,'1C TSrécur5'!$C$12="OUI"),'1C TSrécur5'!$L$55/'1C TSrécur5'!L$17,"")</f>
        <v/>
      </c>
      <c r="AI231" s="563" t="str">
        <f>IF(AND('1C TSrécur5'!L$17&lt;&gt;0,'1C TSrécur5'!$C$12="OUI"),'1C TSrécur5'!$L$56/'1C TSrécur5'!L$17,"")</f>
        <v/>
      </c>
      <c r="AJ231" s="563" t="str">
        <f>IF(AND('1C TSrécur5'!L$17&lt;&gt;0,'1C TSrécur5'!$C$12="OUI"),'1C TSrécur5'!$L$57/'1C TSrécur5'!L$17,"")</f>
        <v/>
      </c>
      <c r="AK231" s="563">
        <f>IF(AND('1C TSrécur5'!L$17&lt;&gt;0,'1C TSrécur5'!$C$12="OUI"),'1C TSrécur5'!L$58/'1C TSrécur5'!L$17,0)</f>
        <v>0</v>
      </c>
      <c r="AL231" s="74">
        <f>IF(AND('1C TSrécur5'!$B$12&lt;&gt;"",'1C TSrécur5'!$C$12="OUI"),N231+AK231,N231)</f>
        <v>0</v>
      </c>
      <c r="AM231" s="352">
        <f t="shared" si="65"/>
        <v>0</v>
      </c>
      <c r="AN231" s="352">
        <f t="shared" si="66"/>
        <v>0</v>
      </c>
      <c r="AO231" s="353">
        <f t="shared" si="78"/>
        <v>0</v>
      </c>
      <c r="AP231" s="599">
        <f t="shared" si="79"/>
        <v>0</v>
      </c>
      <c r="AQ231" s="609">
        <f t="shared" si="75"/>
        <v>0</v>
      </c>
      <c r="AR231" s="605"/>
      <c r="AS231" s="104"/>
      <c r="AT231" s="211" t="str">
        <f>IF('1C TSrécur5'!L$17*FICHE!$C$13&lt;J231,"Forfait limité à "&amp;FICHE!$C$13&amp;"€/jour","")</f>
        <v/>
      </c>
      <c r="AU231" s="618"/>
    </row>
    <row r="232" spans="1:54" ht="13.9" customHeight="1">
      <c r="A232" s="316"/>
      <c r="B232" s="346"/>
      <c r="C232" s="877" t="str">
        <f>IF('1C TSrécur5'!M$17&lt;&gt;0,'1C TSrécur5'!$B$12,"")</f>
        <v/>
      </c>
      <c r="D232" s="878"/>
      <c r="E232" s="879"/>
      <c r="F232" s="95" t="str">
        <f>IF(AND($C232='1C TSrécur5'!$B$12,'1C TSrécur5'!$B$16="récurrentes",'1C TSrécur5'!$M$17&lt;&gt;""),'1C TSrécur5'!$M$21,"")</f>
        <v/>
      </c>
      <c r="G232" s="237"/>
      <c r="H232" s="797">
        <v>0.21</v>
      </c>
      <c r="I232" s="799">
        <v>1</v>
      </c>
      <c r="J232" s="324"/>
      <c r="K232" s="782">
        <f t="shared" si="64"/>
        <v>0</v>
      </c>
      <c r="L232" s="545">
        <f>IF(OR('1C TSrécur5'!$B$12="",'1C TSrécur5'!M$30=0),0,IF(AND('1C TSrécur5'!$B$12&lt;&gt;"",$K$2="Pôle",'1C TSrécur5'!$C$12="OUI"),(('1C TSrécur5'!M$22+'1C TSrécur5'!M$23+'1C TSrécur5'!M$24+'1C TSrécur5'!M$25+'1C TSrécur5'!M$29)/'1C TSrécur5'!M$17),IF(AND('1C TSrécur5'!$B$12&lt;&gt;"",$K$2="Pôle",'1C TSrécur5'!$C$12="NON"),(('1C TSrécur5'!M$22+'1C TSrécur5'!M$23+'1C TSrécur5'!M$24+'1C TSrécur5'!M$25+'1C TSrécur5'!M$29)/'1C TSrécur5'!M$30),IF(AND('1C TSrécur5'!$B$12&lt;&gt;"",$K$2&lt;&gt;"Pôle",'1C TSrécur5'!$C$12="OUI"),(('1C TSrécur5'!M$22+'1C TSrécur5'!M$23+'1C TSrécur5'!M$24+'1C TSrécur5'!M$25+'1C TSrécur5'!M$26+'1C TSrécur5'!M$27+'1C TSrécur5'!M$28+'1C TSrécur5'!M$29)/'1C TSrécur5'!M$17),IF(AND('1C TSrécur5'!$B$12&lt;&gt;"",$K$2&lt;&gt;"Pôle",'1C TSrécur5'!$C$12="NON"),(('1C TSrécur5'!M$22+'1C TSrécur5'!M$23+'1C TSrécur5'!M$24+'1C TSrécur5'!M$25+'1C TSrécur5'!M$26+'1C TSrécur5'!M$27+'1C TSrécur5'!M$28+'1C TSrécur5'!M$29)/'1C TSrécur5'!M$30))))))</f>
        <v>0</v>
      </c>
      <c r="M232" s="545">
        <f>IF(OR('1C TSrécur5'!$B$12="",'1C TSrécur5'!M$30=0),0,IF(AND('1C TSrécur5'!$B$12&lt;&gt;"",$K$2="Pôle",'1C TSrécur5'!$C$12="OUI"),(('1C TSrécur5'!M$26+'1C TSrécur5'!M$27+'1C TSrécur5'!M$28)/'1C TSrécur5'!M$17),IF(AND('1C TSrécur5'!$B$12&lt;&gt;"",$K$2="Pôle",'1C TSrécur5'!$C$12="NON"),(('1C TSrécur5'!M$26+'1C TSrécur5'!M$27+'1C TSrécur5'!M$28)/'1C TSrécur5'!M$30),IF(AND('1C TSrécur5'!$B$12&lt;&gt;"",$K$2&lt;&gt;"Pôle"),0))))</f>
        <v>0</v>
      </c>
      <c r="N232" s="545">
        <f>IF(AND('1C TSrécur5'!$M$17&lt;&gt;0,'1C TSrécur5'!$M$30&lt;&gt;0),L232+M232,0)</f>
        <v>0</v>
      </c>
      <c r="O232" s="562" t="str">
        <f>IF(AND('1C TSrécur5'!M$17&lt;&gt;0,'1C TSrécur5'!$C$12="OUI"),'1C TSrécur5'!M$36/'1C TSrécur5'!M$17,"")</f>
        <v/>
      </c>
      <c r="P232" s="563" t="str">
        <f>IF(AND('1C TSrécur5'!M$17&lt;&gt;0,'1C TSrécur5'!$C$12="OUI"),'1C TSrécur5'!$M$37/'1C TSrécur5'!M$17,"")</f>
        <v/>
      </c>
      <c r="Q232" s="563" t="str">
        <f>IF(AND('1C TSrécur5'!M$17&lt;&gt;0,'1C TSrécur5'!$C$12="OUI"),'1C TSrécur5'!$M$38/'1C TSrécur5'!M$17,"")</f>
        <v/>
      </c>
      <c r="R232" s="563" t="str">
        <f>IF(AND('1C TSrécur5'!M$17&lt;&gt;0,'1C TSrécur5'!$C$12="OUI"),'1C TSrécur5'!$M$39/'1C TSrécur5'!M$17,"")</f>
        <v/>
      </c>
      <c r="S232" s="563" t="str">
        <f>IF(AND('1C TSrécur5'!M$17&lt;&gt;0,'1C TSrécur5'!$C$12="OUI"),'1C TSrécur5'!$M$40/'1C TSrécur5'!M$17,"")</f>
        <v/>
      </c>
      <c r="T232" s="563" t="str">
        <f>IF(AND('1C TSrécur5'!M$17&lt;&gt;0,'1C TSrécur5'!$C$12="OUI"),'1C TSrécur5'!$M$41/'1C TSrécur5'!M$17,"")</f>
        <v/>
      </c>
      <c r="U232" s="563" t="str">
        <f>IF(AND('1C TSrécur5'!M$17&lt;&gt;0,'1C TSrécur5'!$C$12="OUI"),'1C TSrécur5'!$M$42/'1C TSrécur5'!M$17,"")</f>
        <v/>
      </c>
      <c r="V232" s="563" t="str">
        <f>IF(AND('1C TSrécur5'!M$17&lt;&gt;0,'1C TSrécur5'!$C$12="OUI"),'1C TSrécur5'!$M$43/'1C TSrécur5'!M$17,"")</f>
        <v/>
      </c>
      <c r="W232" s="563" t="str">
        <f>IF(AND('1C TSrécur5'!M$17&lt;&gt;0,'1C TSrécur5'!$C$12="OUI"),'1C TSrécur5'!$M$44/'1C TSrécur5'!M$17,"")</f>
        <v/>
      </c>
      <c r="X232" s="563" t="str">
        <f>IF(AND('1C TSrécur5'!M$17&lt;&gt;0,'1C TSrécur5'!$C$12="OUI"),'1C TSrécur5'!$M$45/'1C TSrécur5'!M$17,"")</f>
        <v/>
      </c>
      <c r="Y232" s="563" t="str">
        <f>IF(AND('1C TSrécur5'!M$17&lt;&gt;0,'1C TSrécur5'!$C$12="OUI"),'1C TSrécur5'!$M$46/'1C TSrécur5'!M$17,"")</f>
        <v/>
      </c>
      <c r="Z232" s="563" t="str">
        <f>IF(AND('1C TSrécur5'!M$17&lt;&gt;0,'1C TSrécur5'!$C$12="OUI"),'1C TSrécur5'!$M$47/'1C TSrécur5'!M$17,"")</f>
        <v/>
      </c>
      <c r="AA232" s="563" t="str">
        <f>IF(AND('1C TSrécur5'!M$17&lt;&gt;0,'1C TSrécur5'!$C$12="OUI"),'1C TSrécur5'!$M$48/'1C TSrécur5'!M$17,"")</f>
        <v/>
      </c>
      <c r="AB232" s="563" t="str">
        <f>IF(AND('1C TSrécur5'!M$17&lt;&gt;0,'1C TSrécur5'!$C$12="OUI"),'1C TSrécur5'!$M$49/'1C TSrécur5'!M$17,"")</f>
        <v/>
      </c>
      <c r="AC232" s="563" t="str">
        <f>IF(AND('1C TSrécur5'!M$17&lt;&gt;0,'1C TSrécur5'!$C$12="OUI"),'1C TSrécur5'!$M$50/'1C TSrécur5'!M$17,"")</f>
        <v/>
      </c>
      <c r="AD232" s="563" t="str">
        <f>IF(AND('1C TSrécur5'!M$17&lt;&gt;0,'1C TSrécur5'!$C$12="OUI"),'1C TSrécur5'!$M$51/'1C TSrécur5'!M$17,"")</f>
        <v/>
      </c>
      <c r="AE232" s="563" t="str">
        <f>IF(AND('1C TSrécur5'!M$17&lt;&gt;0,'1C TSrécur5'!$C$12="OUI"),'1C TSrécur5'!$M$52/'1C TSrécur5'!M$17,"")</f>
        <v/>
      </c>
      <c r="AF232" s="563" t="str">
        <f>IF(AND('1C TSrécur5'!M$17&lt;&gt;0,'1C TSrécur5'!$C$12="OUI"),'1C TSrécur5'!$M$53/'1C TSrécur5'!M$17,"")</f>
        <v/>
      </c>
      <c r="AG232" s="563" t="str">
        <f>IF(AND('1C TSrécur5'!M$17&lt;&gt;0,'1C TSrécur5'!$C$12="OUI"),'1C TSrécur5'!$M$54/'1C TSrécur5'!M$17,"")</f>
        <v/>
      </c>
      <c r="AH232" s="563" t="str">
        <f>IF(AND('1C TSrécur5'!M$17&lt;&gt;0,'1C TSrécur5'!$C$12="OUI"),'1C TSrécur5'!$M$55/'1C TSrécur5'!M$17,"")</f>
        <v/>
      </c>
      <c r="AI232" s="563" t="str">
        <f>IF(AND('1C TSrécur5'!M$17&lt;&gt;0,'1C TSrécur5'!$C$12="OUI"),'1C TSrécur5'!$M$56/'1C TSrécur5'!M$17,"")</f>
        <v/>
      </c>
      <c r="AJ232" s="563" t="str">
        <f>IF(AND('1C TSrécur5'!M$17&lt;&gt;0,'1C TSrécur5'!$C$12="OUI"),'1C TSrécur5'!$M$57/'1C TSrécur5'!M$17,"")</f>
        <v/>
      </c>
      <c r="AK232" s="563">
        <f>IF(AND('1C TSrécur5'!M$17&lt;&gt;0,'1C TSrécur5'!$C$12="OUI"),'1C TSrécur5'!M$58/'1C TSrécur5'!M$17,0)</f>
        <v>0</v>
      </c>
      <c r="AL232" s="74">
        <f>IF(AND('1C TSrécur5'!$B$12&lt;&gt;"",'1C TSrécur5'!$C$12="OUI"),N232+AK232,N232)</f>
        <v>0</v>
      </c>
      <c r="AM232" s="352">
        <f t="shared" si="65"/>
        <v>0</v>
      </c>
      <c r="AN232" s="352">
        <f t="shared" si="66"/>
        <v>0</v>
      </c>
      <c r="AO232" s="353">
        <f t="shared" si="78"/>
        <v>0</v>
      </c>
      <c r="AP232" s="599">
        <f t="shared" si="79"/>
        <v>0</v>
      </c>
      <c r="AQ232" s="609">
        <f t="shared" si="75"/>
        <v>0</v>
      </c>
      <c r="AR232" s="605"/>
      <c r="AS232" s="104"/>
      <c r="AT232" s="211" t="str">
        <f>IF('1C TSrécur5'!M$17*FICHE!$C$13&lt;J232,"Forfait limité à "&amp;FICHE!$C$13&amp;"€/jour","")</f>
        <v/>
      </c>
      <c r="AU232" s="618"/>
    </row>
    <row r="233" spans="1:54" s="358" customFormat="1" ht="13.9" customHeight="1">
      <c r="A233" s="314"/>
      <c r="B233" s="347"/>
      <c r="C233" s="880" t="str">
        <f>IF('1C TSrécur5'!N$17&lt;&gt;0,'1C TSrécur5'!$B$12,"")</f>
        <v/>
      </c>
      <c r="D233" s="881"/>
      <c r="E233" s="882"/>
      <c r="F233" s="213" t="str">
        <f>IF(AND($C233='1C TSrécur5'!$B$12,'1C TSrécur5'!$B$16="récurrentes",'1C TSrécur5'!$N$17&lt;&gt;""),'1C TSrécur5'!$N$21,"")</f>
        <v/>
      </c>
      <c r="G233" s="238"/>
      <c r="H233" s="819">
        <v>0.21</v>
      </c>
      <c r="I233" s="820">
        <v>1</v>
      </c>
      <c r="J233" s="322"/>
      <c r="K233" s="821">
        <f t="shared" si="64"/>
        <v>0</v>
      </c>
      <c r="L233" s="559">
        <f>IF(OR('1C TSrécur5'!$B$12="",'1C TSrécur5'!N$30=0),0,IF(AND('1C TSrécur5'!$B$12&lt;&gt;"",$K$2="Pôle",'1C TSrécur5'!$C$12="OUI"),(('1C TSrécur5'!N$22+'1C TSrécur5'!N$23+'1C TSrécur5'!N$24+'1C TSrécur5'!N$25+'1C TSrécur5'!N$29)/'1C TSrécur5'!N$17),IF(AND('1C TSrécur5'!$B$12&lt;&gt;"",$K$2="Pôle",'1C TSrécur5'!$C$12="NON"),(('1C TSrécur5'!N$22+'1C TSrécur5'!N$23+'1C TSrécur5'!N$24+'1C TSrécur5'!N$25+'1C TSrécur5'!N$29)/'1C TSrécur5'!N$30),IF(AND('1C TSrécur5'!$B$12&lt;&gt;"",$K$2&lt;&gt;"Pôle",'1C TSrécur5'!$C$12="OUI"),(('1C TSrécur5'!N$22+'1C TSrécur5'!N$23+'1C TSrécur5'!N$24+'1C TSrécur5'!N$25+'1C TSrécur5'!N$26+'1C TSrécur5'!N$27+'1C TSrécur5'!N$28+'1C TSrécur5'!N$29)/'1C TSrécur5'!N$17),IF(AND('1C TSrécur5'!$B$12&lt;&gt;"",$K$2&lt;&gt;"Pôle",'1C TSrécur5'!$C$12="NON"),(('1C TSrécur5'!N$22+'1C TSrécur5'!N$23+'1C TSrécur5'!N$24+'1C TSrécur5'!N$25+'1C TSrécur5'!N$26+'1C TSrécur5'!N$27+'1C TSrécur5'!N$28+'1C TSrécur5'!N$29)/'1C TSrécur5'!N$30))))))</f>
        <v>0</v>
      </c>
      <c r="M233" s="559">
        <f>IF(OR('1C TSrécur5'!$B$12="",'1C TSrécur5'!N$30=0),0,IF(AND('1C TSrécur5'!$B$12&lt;&gt;"",$K$2="Pôle",'1C TSrécur5'!$C$12="OUI"),(('1C TSrécur5'!N$26+'1C TSrécur5'!N$27+'1C TSrécur5'!N$28)/'1C TSrécur5'!N$17),IF(AND('1C TSrécur5'!$B$12&lt;&gt;"",$K$2="Pôle",'1C TSrécur5'!$C$12="NON"),(('1C TSrécur5'!N$26+'1C TSrécur5'!N$27+'1C TSrécur5'!N$28)/'1C TSrécur5'!N$30),IF(AND('1C TSrécur5'!$B$12&lt;&gt;"",$K$2&lt;&gt;"Pôle"),0))))</f>
        <v>0</v>
      </c>
      <c r="N233" s="559">
        <f>IF(AND('1C TSrécur5'!$N$17&lt;&gt;0,'1C TSrécur5'!$N$30&lt;&gt;0),L233+M233,0)</f>
        <v>0</v>
      </c>
      <c r="O233" s="564" t="str">
        <f>IF(AND('1C TSrécur5'!N$17&lt;&gt;0,'1C TSrécur5'!$C$12="OUI"),'1C TSrécur5'!N$36/'1C TSrécur5'!N$17,"")</f>
        <v/>
      </c>
      <c r="P233" s="565" t="str">
        <f>IF(AND('1C TSrécur5'!N$17&lt;&gt;0,'1C TSrécur5'!$C$12="OUI"),'1C TSrécur5'!$N$37/'1C TSrécur5'!N$17,"")</f>
        <v/>
      </c>
      <c r="Q233" s="565" t="str">
        <f>IF(AND('1C TSrécur5'!N$17&lt;&gt;0,'1C TSrécur5'!$C$12="OUI"),'1C TSrécur5'!$N$38/'1C TSrécur5'!N$17,"")</f>
        <v/>
      </c>
      <c r="R233" s="565" t="str">
        <f>IF(AND('1C TSrécur5'!N$17&lt;&gt;0,'1C TSrécur5'!$C$12="OUI"),'1C TSrécur5'!$N$39/'1C TSrécur5'!N$17,"")</f>
        <v/>
      </c>
      <c r="S233" s="565" t="str">
        <f>IF(AND('1C TSrécur5'!N$17&lt;&gt;0,'1C TSrécur5'!$C$12="OUI"),'1C TSrécur5'!$N$40/'1C TSrécur5'!N$17,"")</f>
        <v/>
      </c>
      <c r="T233" s="565" t="str">
        <f>IF(AND('1C TSrécur5'!N$17&lt;&gt;0,'1C TSrécur5'!$C$12="OUI"),'1C TSrécur5'!$N$41/'1C TSrécur5'!N$17,"")</f>
        <v/>
      </c>
      <c r="U233" s="565" t="str">
        <f>IF(AND('1C TSrécur5'!N$17&lt;&gt;0,'1C TSrécur5'!$C$12="OUI"),'1C TSrécur5'!$N$42/'1C TSrécur5'!N$17,"")</f>
        <v/>
      </c>
      <c r="V233" s="565" t="str">
        <f>IF(AND('1C TSrécur5'!N$17&lt;&gt;0,'1C TSrécur5'!$C$12="OUI"),'1C TSrécur5'!$N$43/'1C TSrécur5'!N$17,"")</f>
        <v/>
      </c>
      <c r="W233" s="565" t="str">
        <f>IF(AND('1C TSrécur5'!N$17&lt;&gt;0,'1C TSrécur5'!$C$12="OUI"),'1C TSrécur5'!$N$44/'1C TSrécur5'!N$17,"")</f>
        <v/>
      </c>
      <c r="X233" s="565" t="str">
        <f>IF(AND('1C TSrécur5'!N$17&lt;&gt;0,'1C TSrécur5'!$C$12="OUI"),'1C TSrécur5'!$N$45/'1C TSrécur5'!N$17,"")</f>
        <v/>
      </c>
      <c r="Y233" s="565" t="str">
        <f>IF(AND('1C TSrécur5'!N$17&lt;&gt;0,'1C TSrécur5'!$C$12="OUI"),'1C TSrécur5'!$N$46/'1C TSrécur5'!N$17,"")</f>
        <v/>
      </c>
      <c r="Z233" s="565" t="str">
        <f>IF(AND('1C TSrécur5'!N$17&lt;&gt;0,'1C TSrécur5'!$C$12="OUI"),'1C TSrécur5'!$N$47/'1C TSrécur5'!N$17,"")</f>
        <v/>
      </c>
      <c r="AA233" s="565" t="str">
        <f>IF(AND('1C TSrécur5'!N$17&lt;&gt;0,'1C TSrécur5'!$C$12="OUI"),'1C TSrécur5'!$N$48/'1C TSrécur5'!N$17,"")</f>
        <v/>
      </c>
      <c r="AB233" s="565" t="str">
        <f>IF(AND('1C TSrécur5'!N$17&lt;&gt;0,'1C TSrécur5'!$C$12="OUI"),'1C TSrécur5'!$N$49/'1C TSrécur5'!N$17,"")</f>
        <v/>
      </c>
      <c r="AC233" s="565" t="str">
        <f>IF(AND('1C TSrécur5'!N$17&lt;&gt;0,'1C TSrécur5'!$C$12="OUI"),'1C TSrécur5'!$N$50/'1C TSrécur5'!N$17,"")</f>
        <v/>
      </c>
      <c r="AD233" s="565" t="str">
        <f>IF(AND('1C TSrécur5'!N$17&lt;&gt;0,'1C TSrécur5'!$C$12="OUI"),'1C TSrécur5'!$N$51/'1C TSrécur5'!N$17,"")</f>
        <v/>
      </c>
      <c r="AE233" s="565" t="str">
        <f>IF(AND('1C TSrécur5'!N$17&lt;&gt;0,'1C TSrécur5'!$C$12="OUI"),'1C TSrécur5'!$N$52/'1C TSrécur5'!N$17,"")</f>
        <v/>
      </c>
      <c r="AF233" s="565" t="str">
        <f>IF(AND('1C TSrécur5'!N$17&lt;&gt;0,'1C TSrécur5'!$C$12="OUI"),'1C TSrécur5'!$N$53/'1C TSrécur5'!N$17,"")</f>
        <v/>
      </c>
      <c r="AG233" s="565" t="str">
        <f>IF(AND('1C TSrécur5'!N$17&lt;&gt;0,'1C TSrécur5'!$C$12="OUI"),'1C TSrécur5'!$N$54/'1C TSrécur5'!N$17,"")</f>
        <v/>
      </c>
      <c r="AH233" s="565" t="str">
        <f>IF(AND('1C TSrécur5'!N$17&lt;&gt;0,'1C TSrécur5'!$C$12="OUI"),'1C TSrécur5'!$N$55/'1C TSrécur5'!N$17,"")</f>
        <v/>
      </c>
      <c r="AI233" s="565" t="str">
        <f>IF(AND('1C TSrécur5'!N$17&lt;&gt;0,'1C TSrécur5'!$C$12="OUI"),'1C TSrécur5'!$N$56/'1C TSrécur5'!N$17,"")</f>
        <v/>
      </c>
      <c r="AJ233" s="565" t="str">
        <f>IF(AND('1C TSrécur5'!N$17&lt;&gt;0,'1C TSrécur5'!$C$12="OUI"),'1C TSrécur5'!$N$57/'1C TSrécur5'!N$17,"")</f>
        <v/>
      </c>
      <c r="AK233" s="565">
        <f>IF(AND('1C TSrécur5'!N$17&lt;&gt;0,'1C TSrécur5'!$C$12="OUI"),'1C TSrécur5'!N$58/'1C TSrécur5'!N$17,0)</f>
        <v>0</v>
      </c>
      <c r="AL233" s="214">
        <f>IF(AND('1C TSrécur5'!$B$12&lt;&gt;"",'1C TSrécur5'!$C$12="OUI"),N233+AK233,N233)</f>
        <v>0</v>
      </c>
      <c r="AM233" s="354">
        <f t="shared" si="65"/>
        <v>0</v>
      </c>
      <c r="AN233" s="354">
        <f t="shared" si="66"/>
        <v>0</v>
      </c>
      <c r="AO233" s="355">
        <f t="shared" si="78"/>
        <v>0</v>
      </c>
      <c r="AP233" s="600">
        <f t="shared" si="79"/>
        <v>0</v>
      </c>
      <c r="AQ233" s="655">
        <f t="shared" si="75"/>
        <v>0</v>
      </c>
      <c r="AR233" s="570"/>
      <c r="AS233" s="215"/>
      <c r="AT233" s="216" t="str">
        <f>IF('1C TSrécur5'!N$17*FICHE!$C$13&lt;J233,"Forfait limité à "&amp;FICHE!$C$13&amp;"€/jour","")</f>
        <v/>
      </c>
      <c r="AU233" s="656"/>
      <c r="AX233" s="823"/>
      <c r="AY233" s="823"/>
      <c r="AZ233" s="823"/>
      <c r="BA233" s="823"/>
      <c r="BB233" s="823"/>
    </row>
    <row r="234" spans="1:54" ht="13.9" customHeight="1">
      <c r="A234" s="316"/>
      <c r="B234" s="346"/>
      <c r="C234" s="883" t="str">
        <f>IF('1C TSrécur6'!C$17&lt;&gt;0,'1C TSrécur6'!$B$12,"")</f>
        <v/>
      </c>
      <c r="D234" s="884"/>
      <c r="E234" s="885"/>
      <c r="F234" s="208" t="str">
        <f>IF(AND($C234='1C TSrécur6'!$B$12,'1C TSrécur6'!$B$16="récurrentes",'1C TSrécur6'!$C$17&lt;&gt;""),'1C TSrécur6'!$C$21,"")</f>
        <v/>
      </c>
      <c r="G234" s="239"/>
      <c r="H234" s="816">
        <v>0.21</v>
      </c>
      <c r="I234" s="817">
        <v>1</v>
      </c>
      <c r="J234" s="324"/>
      <c r="K234" s="818">
        <f t="shared" si="64"/>
        <v>0</v>
      </c>
      <c r="L234" s="561">
        <f>IF(OR('1C TSrécur6'!$B$12="",'1C TSrécur6'!C$30=0),0,IF(AND('1C TSrécur6'!$B$12&lt;&gt;"",$K$2="Pôle",'1C TSrécur6'!$C$12="OUI"),(('1C TSrécur6'!C$22+'1C TSrécur6'!C$23+'1C TSrécur6'!C$24+'1C TSrécur6'!C$25+'1C TSrécur6'!C$29)/'1C TSrécur6'!C$17),IF(AND('1C TSrécur6'!$B$12&lt;&gt;"",$K$2="Pôle",'1C TSrécur6'!$C$12="NON"),(('1C TSrécur6'!C$22+'1C TSrécur6'!C$23+'1C TSrécur6'!C$24+'1C TSrécur6'!C$25+'1C TSrécur6'!C$29)/'1C TSrécur6'!C$30),IF(AND('1C TSrécur6'!$B$12&lt;&gt;"",$K$2&lt;&gt;"Pôle",'1C TSrécur6'!$C$12="OUI"),(('1C TSrécur6'!C$22+'1C TSrécur6'!C$23+'1C TSrécur6'!C$24+'1C TSrécur6'!C$25+'1C TSrécur6'!C$26+'1C TSrécur6'!C$27+'1C TSrécur6'!C$28+'1C TSrécur6'!C$29)/'1C TSrécur6'!C$17),IF(AND('1C TSrécur6'!$B$12&lt;&gt;"",$K$2&lt;&gt;"Pôle",'1C TSrécur6'!$C$12="NON"),(('1C TSrécur6'!C$22+'1C TSrécur6'!C$23+'1C TSrécur6'!C$24+'1C TSrécur6'!C$25+'1C TSrécur6'!C$26+'1C TSrécur6'!C$27+'1C TSrécur6'!C$28+'1C TSrécur6'!C$29)/'1C TSrécur6'!C$30))))))</f>
        <v>0</v>
      </c>
      <c r="M234" s="561">
        <f>IF(OR('1C TSrécur6'!$B$12="",'1C TSrécur6'!C$30=0),0,IF(AND('1C TSrécur6'!$B$12&lt;&gt;"",$K$2="Pôle",'1C TSrécur6'!$C$12="OUI"),(('1C TSrécur6'!C$26+'1C TSrécur6'!C$27+'1C TSrécur6'!C$28)/'1C TSrécur6'!C$17),IF(AND('1C TSrécur6'!$B$12&lt;&gt;"",$K$2="Pôle",'1C TSrécur6'!$C$12="NON"),(('1C TSrécur6'!C$26+'1C TSrécur6'!C$27+'1C TSrécur6'!C$28)/'1C TSrécur6'!C$30),IF(AND('1C TSrécur6'!$B$12&lt;&gt;"",$K$2&lt;&gt;"Pôle"),0))))</f>
        <v>0</v>
      </c>
      <c r="N234" s="561">
        <f>IF(AND('1C TSrécur6'!$C$17&lt;&gt;0,'1C TSrécur6'!$C$30&lt;&gt;0),L234+M234,0)</f>
        <v>0</v>
      </c>
      <c r="O234" s="566" t="str">
        <f>IF(AND('1C TSrécur6'!C$17&lt;&gt;0,'1C TSrécur6'!$C$12="OUI"),'1C TSrécur6'!C$36/'1C TSrécur6'!C$17,"")</f>
        <v/>
      </c>
      <c r="P234" s="567" t="str">
        <f>IF(AND('1C TSrécur6'!C$17&lt;&gt;0,'1C TSrécur6'!$C$12="OUI"),'1C TSrécur6'!$C$37/'1C TSrécur6'!C$17,"")</f>
        <v/>
      </c>
      <c r="Q234" s="567" t="str">
        <f>IF(AND('1C TSrécur6'!C$17&lt;&gt;0,'1C TSrécur6'!$C$12="OUI"),'1C TSrécur6'!$C$38/'1C TSrécur6'!C$17,"")</f>
        <v/>
      </c>
      <c r="R234" s="567" t="str">
        <f>IF(AND('1C TSrécur6'!C$17&lt;&gt;0,'1C TSrécur6'!$C$12="OUI"),'1C TSrécur6'!$C$39/'1C TSrécur6'!C$17,"")</f>
        <v/>
      </c>
      <c r="S234" s="567" t="str">
        <f>IF(AND('1C TSrécur6'!C$17&lt;&gt;0,'1C TSrécur6'!$C$12="OUI"),'1C TSrécur6'!$C$40/'1C TSrécur6'!C$17,"")</f>
        <v/>
      </c>
      <c r="T234" s="567" t="str">
        <f>IF(AND('1C TSrécur6'!C$17&lt;&gt;0,'1C TSrécur6'!$C$12="OUI"),'1C TSrécur6'!$C$41/'1C TSrécur6'!C$17,"")</f>
        <v/>
      </c>
      <c r="U234" s="567" t="str">
        <f>IF(AND('1C TSrécur6'!C$17&lt;&gt;0,'1C TSrécur6'!$C$12="OUI"),'1C TSrécur6'!$C$42/'1C TSrécur6'!C$17,"")</f>
        <v/>
      </c>
      <c r="V234" s="567" t="str">
        <f>IF(AND('1C TSrécur6'!C$17&lt;&gt;0,'1C TSrécur6'!$C$12="OUI"),'1C TSrécur6'!$C$43/'1C TSrécur6'!C$17,"")</f>
        <v/>
      </c>
      <c r="W234" s="567" t="str">
        <f>IF(AND('1C TSrécur6'!C$17&lt;&gt;0,'1C TSrécur6'!$C$12="OUI"),'1C TSrécur6'!$C$44/'1C TSrécur6'!C$17,"")</f>
        <v/>
      </c>
      <c r="X234" s="567" t="str">
        <f>IF(AND('1C TSrécur6'!C$17&lt;&gt;0,'1C TSrécur6'!$C$12="OUI"),'1C TSrécur6'!$C$45/'1C TSrécur6'!C$17,"")</f>
        <v/>
      </c>
      <c r="Y234" s="567" t="str">
        <f>IF(AND('1C TSrécur6'!C$17&lt;&gt;0,'1C TSrécur6'!$C$12="OUI"),'1C TSrécur6'!$C$46/'1C TSrécur6'!C$17,"")</f>
        <v/>
      </c>
      <c r="Z234" s="567" t="str">
        <f>IF(AND('1C TSrécur6'!C$17&lt;&gt;0,'1C TSrécur6'!$C$12="OUI"),'1C TSrécur6'!$C$47/'1C TSrécur6'!C$17,"")</f>
        <v/>
      </c>
      <c r="AA234" s="567" t="str">
        <f>IF(AND('1C TSrécur6'!C$17&lt;&gt;0,'1C TSrécur6'!$C$12="OUI"),'1C TSrécur6'!$C$48/'1C TSrécur6'!C$17,"")</f>
        <v/>
      </c>
      <c r="AB234" s="567" t="str">
        <f>IF(AND('1C TSrécur6'!C$17&lt;&gt;0,'1C TSrécur6'!$C$12="OUI"),'1C TSrécur6'!$C$49/'1C TSrécur6'!C$17,"")</f>
        <v/>
      </c>
      <c r="AC234" s="567" t="str">
        <f>IF(AND('1C TSrécur6'!C$17&lt;&gt;0,'1C TSrécur6'!$C$12="OUI"),'1C TSrécur6'!$C$50/'1C TSrécur6'!C$17,"")</f>
        <v/>
      </c>
      <c r="AD234" s="567" t="str">
        <f>IF(AND('1C TSrécur6'!C$17&lt;&gt;0,'1C TSrécur6'!$C$12="OUI"),'1C TSrécur6'!$C$51/'1C TSrécur6'!C$17,"")</f>
        <v/>
      </c>
      <c r="AE234" s="567" t="str">
        <f>IF(AND('1C TSrécur6'!C$17&lt;&gt;0,'1C TSrécur6'!$C$12="OUI"),'1C TSrécur6'!$C$52/'1C TSrécur6'!C$17,"")</f>
        <v/>
      </c>
      <c r="AF234" s="567" t="str">
        <f>IF(AND('1C TSrécur6'!C$17&lt;&gt;0,'1C TSrécur6'!$C$12="OUI"),'1C TSrécur6'!$C$53/'1C TSrécur6'!C$17,"")</f>
        <v/>
      </c>
      <c r="AG234" s="567" t="str">
        <f>IF(AND('1C TSrécur6'!C$17&lt;&gt;0,'1C TSrécur6'!$C$12="OUI"),'1C TSrécur6'!$C$54/'1C TSrécur6'!C$17,"")</f>
        <v/>
      </c>
      <c r="AH234" s="567" t="str">
        <f>IF(AND('1C TSrécur6'!C$17&lt;&gt;0,'1C TSrécur6'!$C$12="OUI"),'1C TSrécur6'!$C$55/'1C TSrécur6'!C$17,"")</f>
        <v/>
      </c>
      <c r="AI234" s="567" t="str">
        <f>IF(AND('1C TSrécur6'!C$17&lt;&gt;0,'1C TSrécur6'!$C$12="OUI"),'1C TSrécur6'!$C$56/'1C TSrécur6'!C$17,"")</f>
        <v/>
      </c>
      <c r="AJ234" s="567" t="str">
        <f>IF(AND('1C TSrécur6'!C$17&lt;&gt;0,'1C TSrécur6'!$C$12="OUI"),'1C TSrécur6'!$C$57/'1C TSrécur6'!C$17,"")</f>
        <v/>
      </c>
      <c r="AK234" s="567">
        <f>IF(AND('1C TSrécur6'!C$17&lt;&gt;0,'1C TSrécur6'!$C$12="OUI"),'1C TSrécur6'!C$58/'1C TSrécur6'!C$17,0)</f>
        <v>0</v>
      </c>
      <c r="AL234" s="74">
        <f>IF(AND('1C TSrécur6'!$B$12&lt;&gt;"",'1C TSrécur6'!$C$12="OUI"),N234+AK234,N234)</f>
        <v>0</v>
      </c>
      <c r="AM234" s="356">
        <f t="shared" si="65"/>
        <v>0</v>
      </c>
      <c r="AN234" s="356">
        <f t="shared" si="66"/>
        <v>0</v>
      </c>
      <c r="AO234" s="357">
        <f>AM234+AN234</f>
        <v>0</v>
      </c>
      <c r="AP234" s="601">
        <f>AM234-AR234</f>
        <v>0</v>
      </c>
      <c r="AQ234" s="610">
        <f t="shared" si="75"/>
        <v>0</v>
      </c>
      <c r="AR234" s="606"/>
      <c r="AS234" s="210"/>
      <c r="AT234" s="211" t="str">
        <f>IF('1C TSrécur6'!C$17*FICHE!$C$13&lt;J234,"Forfait limité à "&amp;FICHE!$C$13&amp;"€/jour","")</f>
        <v/>
      </c>
      <c r="AU234" s="617"/>
    </row>
    <row r="235" spans="1:54" ht="13.9" customHeight="1">
      <c r="A235" s="316"/>
      <c r="B235" s="346"/>
      <c r="C235" s="877" t="str">
        <f>IF('1C TSrécur6'!D$17&lt;&gt;0,'1C TSrécur6'!$B$12,"")</f>
        <v/>
      </c>
      <c r="D235" s="878"/>
      <c r="E235" s="879"/>
      <c r="F235" s="95" t="str">
        <f>IF(AND($C235='1C TSrécur6'!$B$12,'1C TSrécur6'!$B$16="récurrentes",'1C TSrécur6'!$D$17&lt;&gt;""),'1C TSrécur6'!$D$21,"")</f>
        <v/>
      </c>
      <c r="G235" s="237"/>
      <c r="H235" s="797">
        <v>0.21</v>
      </c>
      <c r="I235" s="799">
        <v>1</v>
      </c>
      <c r="J235" s="324"/>
      <c r="K235" s="782">
        <f t="shared" si="64"/>
        <v>0</v>
      </c>
      <c r="L235" s="545">
        <f>IF(OR('1C TSrécur6'!$B$12="",'1C TSrécur6'!D$30=0),0,IF(AND('1C TSrécur6'!$B$12&lt;&gt;"",$K$2="Pôle",'1C TSrécur6'!$C$12="OUI"),(('1C TSrécur6'!D$22+'1C TSrécur6'!D$23+'1C TSrécur6'!D$24+'1C TSrécur6'!D$25+'1C TSrécur6'!D$29)/'1C TSrécur6'!D$17),IF(AND('1C TSrécur6'!$B$12&lt;&gt;"",$K$2="Pôle",'1C TSrécur6'!$C$12="NON"),(('1C TSrécur6'!D$22+'1C TSrécur6'!D$23+'1C TSrécur6'!D$24+'1C TSrécur6'!D$25+'1C TSrécur6'!D$29)/'1C TSrécur6'!D$30),IF(AND('1C TSrécur6'!$B$12&lt;&gt;"",$K$2&lt;&gt;"Pôle",'1C TSrécur6'!$C$12="OUI"),(('1C TSrécur6'!D$22+'1C TSrécur6'!D$23+'1C TSrécur6'!D$24+'1C TSrécur6'!D$25+'1C TSrécur6'!D$26+'1C TSrécur6'!D$27+'1C TSrécur6'!D$28+'1C TSrécur6'!D$29)/'1C TSrécur6'!D$17),IF(AND('1C TSrécur6'!$B$12&lt;&gt;"",$K$2&lt;&gt;"Pôle",'1C TSrécur6'!$C$12="NON"),(('1C TSrécur6'!D$22+'1C TSrécur6'!D$23+'1C TSrécur6'!D$24+'1C TSrécur6'!D$25+'1C TSrécur6'!D$26+'1C TSrécur6'!D$27+'1C TSrécur6'!D$28+'1C TSrécur6'!D$29)/'1C TSrécur6'!D$30))))))</f>
        <v>0</v>
      </c>
      <c r="M235" s="545">
        <f>IF(OR('1C TSrécur6'!$B$12="",'1C TSrécur6'!D$30=0),0,IF(AND('1C TSrécur6'!$B$12&lt;&gt;"",$K$2="Pôle",'1C TSrécur6'!$C$12="OUI"),(('1C TSrécur6'!D$26+'1C TSrécur6'!D$27+'1C TSrécur6'!D$28)/'1C TSrécur6'!D$17),IF(AND('1C TSrécur6'!$B$12&lt;&gt;"",$K$2="Pôle",'1C TSrécur6'!$C$12="NON"),(('1C TSrécur6'!D$26+'1C TSrécur6'!D$27+'1C TSrécur6'!D$28)/'1C TSrécur6'!D$30),IF(AND('1C TSrécur6'!$B$12&lt;&gt;"",$K$2&lt;&gt;"Pôle"),0))))</f>
        <v>0</v>
      </c>
      <c r="N235" s="545">
        <f>IF(AND('1C TSrécur6'!$D$17&lt;&gt;0,'1C TSrécur6'!$D$30&lt;&gt;0),L235+M235,0)</f>
        <v>0</v>
      </c>
      <c r="O235" s="562" t="str">
        <f>IF(AND('1C TSrécur6'!D$17&lt;&gt;0,'1C TSrécur6'!$C$12="OUI"),'1C TSrécur6'!D$36/'1C TSrécur6'!D$17,"")</f>
        <v/>
      </c>
      <c r="P235" s="563" t="str">
        <f>IF(AND('1C TSrécur6'!D$17&lt;&gt;0,'1C TSrécur6'!$C$12="OUI"),'1C TSrécur6'!$D$37/'1C TSrécur6'!D$17,"")</f>
        <v/>
      </c>
      <c r="Q235" s="563" t="str">
        <f>IF(AND('1C TSrécur6'!D$17&lt;&gt;0,'1C TSrécur6'!$C$12="OUI"),'1C TSrécur6'!$D$38/'1C TSrécur6'!D$17,"")</f>
        <v/>
      </c>
      <c r="R235" s="563" t="str">
        <f>IF(AND('1C TSrécur6'!D$17&lt;&gt;0,'1C TSrécur6'!$C$12="OUI"),'1C TSrécur6'!$D$39/'1C TSrécur6'!D$17,"")</f>
        <v/>
      </c>
      <c r="S235" s="563" t="str">
        <f>IF(AND('1C TSrécur6'!D$17&lt;&gt;0,'1C TSrécur6'!$C$12="OUI"),'1C TSrécur6'!$D$40/'1C TSrécur6'!D$17,"")</f>
        <v/>
      </c>
      <c r="T235" s="563" t="str">
        <f>IF(AND('1C TSrécur6'!D$17&lt;&gt;0,'1C TSrécur6'!$C$12="OUI"),'1C TSrécur6'!$D$41/'1C TSrécur6'!D$17,"")</f>
        <v/>
      </c>
      <c r="U235" s="563" t="str">
        <f>IF(AND('1C TSrécur6'!D$17&lt;&gt;0,'1C TSrécur6'!$C$12="OUI"),'1C TSrécur6'!$D$42/'1C TSrécur6'!D$17,"")</f>
        <v/>
      </c>
      <c r="V235" s="563" t="str">
        <f>IF(AND('1C TSrécur6'!D$17&lt;&gt;0,'1C TSrécur6'!$C$12="OUI"),'1C TSrécur6'!$D$43/'1C TSrécur6'!D$17,"")</f>
        <v/>
      </c>
      <c r="W235" s="563" t="str">
        <f>IF(AND('1C TSrécur6'!D$17&lt;&gt;0,'1C TSrécur6'!$C$12="OUI"),'1C TSrécur6'!$D$44/'1C TSrécur6'!D$17,"")</f>
        <v/>
      </c>
      <c r="X235" s="563" t="str">
        <f>IF(AND('1C TSrécur6'!D$17&lt;&gt;0,'1C TSrécur6'!$C$12="OUI"),'1C TSrécur6'!$D$45/'1C TSrécur6'!D$17,"")</f>
        <v/>
      </c>
      <c r="Y235" s="563" t="str">
        <f>IF(AND('1C TSrécur6'!D$17&lt;&gt;0,'1C TSrécur6'!$C$12="OUI"),'1C TSrécur6'!$D$46/'1C TSrécur6'!D$17,"")</f>
        <v/>
      </c>
      <c r="Z235" s="563" t="str">
        <f>IF(AND('1C TSrécur6'!D$17&lt;&gt;0,'1C TSrécur6'!$C$12="OUI"),'1C TSrécur6'!$D$47/'1C TSrécur6'!D$17,"")</f>
        <v/>
      </c>
      <c r="AA235" s="563" t="str">
        <f>IF(AND('1C TSrécur6'!D$17&lt;&gt;0,'1C TSrécur6'!$C$12="OUI"),'1C TSrécur6'!$D$48/'1C TSrécur6'!D$17,"")</f>
        <v/>
      </c>
      <c r="AB235" s="563" t="str">
        <f>IF(AND('1C TSrécur6'!D$17&lt;&gt;0,'1C TSrécur6'!$C$12="OUI"),'1C TSrécur6'!$D$49/'1C TSrécur6'!D$17,"")</f>
        <v/>
      </c>
      <c r="AC235" s="563" t="str">
        <f>IF(AND('1C TSrécur6'!D$17&lt;&gt;0,'1C TSrécur6'!$C$12="OUI"),'1C TSrécur6'!$D$50/'1C TSrécur6'!D$17,"")</f>
        <v/>
      </c>
      <c r="AD235" s="563" t="str">
        <f>IF(AND('1C TSrécur6'!D$17&lt;&gt;0,'1C TSrécur6'!$C$12="OUI"),'1C TSrécur6'!$D$51/'1C TSrécur6'!D$17,"")</f>
        <v/>
      </c>
      <c r="AE235" s="563" t="str">
        <f>IF(AND('1C TSrécur6'!D$17&lt;&gt;0,'1C TSrécur6'!$C$12="OUI"),'1C TSrécur6'!$D$52/'1C TSrécur6'!D$17,"")</f>
        <v/>
      </c>
      <c r="AF235" s="563" t="str">
        <f>IF(AND('1C TSrécur6'!D$17&lt;&gt;0,'1C TSrécur6'!$C$12="OUI"),'1C TSrécur6'!$D$53/'1C TSrécur6'!D$17,"")</f>
        <v/>
      </c>
      <c r="AG235" s="563" t="str">
        <f>IF(AND('1C TSrécur6'!D$17&lt;&gt;0,'1C TSrécur6'!$C$12="OUI"),'1C TSrécur6'!$D$54/'1C TSrécur6'!D$17,"")</f>
        <v/>
      </c>
      <c r="AH235" s="563" t="str">
        <f>IF(AND('1C TSrécur6'!D$17&lt;&gt;0,'1C TSrécur6'!$C$12="OUI"),'1C TSrécur6'!$D$55/'1C TSrécur6'!D$17,"")</f>
        <v/>
      </c>
      <c r="AI235" s="563" t="str">
        <f>IF(AND('1C TSrécur6'!D$17&lt;&gt;0,'1C TSrécur6'!$C$12="OUI"),'1C TSrécur6'!$D$56/'1C TSrécur6'!D$17,"")</f>
        <v/>
      </c>
      <c r="AJ235" s="563" t="str">
        <f>IF(AND('1C TSrécur6'!D$17&lt;&gt;0,'1C TSrécur6'!$C$12="OUI"),'1C TSrécur6'!$D$57/'1C TSrécur6'!D$17,"")</f>
        <v/>
      </c>
      <c r="AK235" s="563">
        <f>IF(AND('1C TSrécur6'!D$17&lt;&gt;0,'1C TSrécur6'!$C$12="OUI"),'1C TSrécur6'!D$58/'1C TSrécur6'!D$17,0)</f>
        <v>0</v>
      </c>
      <c r="AL235" s="74">
        <f>IF(AND('1C TSrécur6'!$B$12&lt;&gt;"",'1C TSrécur6'!$C$12="OUI"),N235+AK235,N235)</f>
        <v>0</v>
      </c>
      <c r="AM235" s="352">
        <f t="shared" si="65"/>
        <v>0</v>
      </c>
      <c r="AN235" s="352">
        <f t="shared" si="66"/>
        <v>0</v>
      </c>
      <c r="AO235" s="353">
        <f t="shared" ref="AO235:AO245" si="80">AM235+AN235</f>
        <v>0</v>
      </c>
      <c r="AP235" s="599">
        <f t="shared" ref="AP235:AP245" si="81">AM235-AR235</f>
        <v>0</v>
      </c>
      <c r="AQ235" s="609">
        <f t="shared" si="75"/>
        <v>0</v>
      </c>
      <c r="AR235" s="605"/>
      <c r="AS235" s="104"/>
      <c r="AT235" s="211" t="str">
        <f>IF('1C TSrécur6'!D$17*FICHE!$C$13&lt;J235,"Forfait limité à "&amp;FICHE!$C$13&amp;"€/jour","")</f>
        <v/>
      </c>
      <c r="AU235" s="618"/>
    </row>
    <row r="236" spans="1:54" ht="13.9" customHeight="1">
      <c r="A236" s="316"/>
      <c r="B236" s="346"/>
      <c r="C236" s="877" t="str">
        <f>IF('1C TSrécur6'!E$17&lt;&gt;0,'1C TSrécur6'!$B$12,"")</f>
        <v/>
      </c>
      <c r="D236" s="878"/>
      <c r="E236" s="879"/>
      <c r="F236" s="95" t="str">
        <f>IF(AND($C236='1C TSrécur6'!$B$12,'1C TSrécur6'!$B$16="récurrentes",'1C TSrécur6'!$E$17&lt;&gt;""),'1C TSrécur6'!$E$21,"")</f>
        <v/>
      </c>
      <c r="G236" s="237"/>
      <c r="H236" s="797">
        <v>0.21</v>
      </c>
      <c r="I236" s="799">
        <v>1</v>
      </c>
      <c r="J236" s="324"/>
      <c r="K236" s="782">
        <f t="shared" si="64"/>
        <v>0</v>
      </c>
      <c r="L236" s="545">
        <f>IF(OR('1C TSrécur6'!$B$12="",'1C TSrécur6'!E$30=0),0,IF(AND('1C TSrécur6'!$B$12&lt;&gt;"",$K$2="Pôle",'1C TSrécur6'!$C$12="OUI"),(('1C TSrécur6'!E$22+'1C TSrécur6'!E$23+'1C TSrécur6'!E$24+'1C TSrécur6'!E$25+'1C TSrécur6'!E$29)/'1C TSrécur6'!E$17),IF(AND('1C TSrécur6'!$B$12&lt;&gt;"",$K$2="Pôle",'1C TSrécur6'!$C$12="NON"),(('1C TSrécur6'!E$22+'1C TSrécur6'!E$23+'1C TSrécur6'!E$24+'1C TSrécur6'!E$25+'1C TSrécur6'!E$29)/'1C TSrécur6'!E$30),IF(AND('1C TSrécur6'!$B$12&lt;&gt;"",$K$2&lt;&gt;"Pôle",'1C TSrécur6'!$C$12="OUI"),(('1C TSrécur6'!E$22+'1C TSrécur6'!E$23+'1C TSrécur6'!E$24+'1C TSrécur6'!E$25+'1C TSrécur6'!E$26+'1C TSrécur6'!E$27+'1C TSrécur6'!E$28+'1C TSrécur6'!E$29)/'1C TSrécur6'!E$17),IF(AND('1C TSrécur6'!$B$12&lt;&gt;"",$K$2&lt;&gt;"Pôle",'1C TSrécur6'!$C$12="NON"),(('1C TSrécur6'!E$22+'1C TSrécur6'!E$23+'1C TSrécur6'!E$24+'1C TSrécur6'!E$25+'1C TSrécur6'!E$26+'1C TSrécur6'!E$27+'1C TSrécur6'!E$28+'1C TSrécur6'!E$29)/'1C TSrécur6'!E$30))))))</f>
        <v>0</v>
      </c>
      <c r="M236" s="545">
        <f>IF(OR('1C TSrécur6'!$B$12="",'1C TSrécur6'!E$30=0),0,IF(AND('1C TSrécur6'!$B$12&lt;&gt;"",$K$2="Pôle",'1C TSrécur6'!$C$12="OUI"),(('1C TSrécur6'!E$26+'1C TSrécur6'!E$27+'1C TSrécur6'!E$28)/'1C TSrécur6'!E$17),IF(AND('1C TSrécur6'!$B$12&lt;&gt;"",$K$2="Pôle",'1C TSrécur6'!$C$12="NON"),(('1C TSrécur6'!E$26+'1C TSrécur6'!E$27+'1C TSrécur6'!E$28)/'1C TSrécur6'!E$30),IF(AND('1C TSrécur6'!$B$12&lt;&gt;"",$K$2&lt;&gt;"Pôle"),0))))</f>
        <v>0</v>
      </c>
      <c r="N236" s="545">
        <f>IF(AND('1C TSrécur6'!$E$17&lt;&gt;0,'1C TSrécur6'!$E$30&lt;&gt;0),L236+M236,0)</f>
        <v>0</v>
      </c>
      <c r="O236" s="562" t="str">
        <f>IF(AND('1C TSrécur6'!E$17&lt;&gt;0,'1C TSrécur6'!$C$12="OUI"),'1C TSrécur6'!E$36/'1C TSrécur6'!E$17,"")</f>
        <v/>
      </c>
      <c r="P236" s="563" t="str">
        <f>IF(AND('1C TSrécur6'!E$17&lt;&gt;0,'1C TSrécur6'!$C$12="OUI"),'1C TSrécur6'!$E$37/'1C TSrécur6'!E$17,"")</f>
        <v/>
      </c>
      <c r="Q236" s="563" t="str">
        <f>IF(AND('1C TSrécur6'!E$17&lt;&gt;0,'1C TSrécur6'!$C$12="OUI"),'1C TSrécur6'!$E$38/'1C TSrécur6'!E$17,"")</f>
        <v/>
      </c>
      <c r="R236" s="563" t="str">
        <f>IF(AND('1C TSrécur6'!E$17&lt;&gt;0,'1C TSrécur6'!$C$12="OUI"),'1C TSrécur6'!$E$39/'1C TSrécur6'!E$17,"")</f>
        <v/>
      </c>
      <c r="S236" s="563" t="str">
        <f>IF(AND('1C TSrécur6'!E$17&lt;&gt;0,'1C TSrécur6'!$C$12="OUI"),'1C TSrécur6'!$E$40/'1C TSrécur6'!E$17,"")</f>
        <v/>
      </c>
      <c r="T236" s="563" t="str">
        <f>IF(AND('1C TSrécur6'!E$17&lt;&gt;0,'1C TSrécur6'!$C$12="OUI"),'1C TSrécur6'!$E$41/'1C TSrécur6'!E$17,"")</f>
        <v/>
      </c>
      <c r="U236" s="563" t="str">
        <f>IF(AND('1C TSrécur6'!E$17&lt;&gt;0,'1C TSrécur6'!$C$12="OUI"),'1C TSrécur6'!$E$42/'1C TSrécur6'!E$17,"")</f>
        <v/>
      </c>
      <c r="V236" s="563" t="str">
        <f>IF(AND('1C TSrécur6'!E$17&lt;&gt;0,'1C TSrécur6'!$C$12="OUI"),'1C TSrécur6'!$E$43/'1C TSrécur6'!E$17,"")</f>
        <v/>
      </c>
      <c r="W236" s="563" t="str">
        <f>IF(AND('1C TSrécur6'!E$17&lt;&gt;0,'1C TSrécur6'!$C$12="OUI"),'1C TSrécur6'!$E$44/'1C TSrécur6'!E$17,"")</f>
        <v/>
      </c>
      <c r="X236" s="563" t="str">
        <f>IF(AND('1C TSrécur6'!E$17&lt;&gt;0,'1C TSrécur6'!$C$12="OUI"),'1C TSrécur6'!$E$45/'1C TSrécur6'!E$17,"")</f>
        <v/>
      </c>
      <c r="Y236" s="563" t="str">
        <f>IF(AND('1C TSrécur6'!E$17&lt;&gt;0,'1C TSrécur6'!$C$12="OUI"),'1C TSrécur6'!$E$46/'1C TSrécur6'!E$17,"")</f>
        <v/>
      </c>
      <c r="Z236" s="563" t="str">
        <f>IF(AND('1C TSrécur6'!E$17&lt;&gt;0,'1C TSrécur6'!$C$12="OUI"),'1C TSrécur6'!$E$47/'1C TSrécur6'!E$17,"")</f>
        <v/>
      </c>
      <c r="AA236" s="563" t="str">
        <f>IF(AND('1C TSrécur6'!E$17&lt;&gt;0,'1C TSrécur6'!$C$12="OUI"),'1C TSrécur6'!$E$48/'1C TSrécur6'!E$17,"")</f>
        <v/>
      </c>
      <c r="AB236" s="563" t="str">
        <f>IF(AND('1C TSrécur6'!E$17&lt;&gt;0,'1C TSrécur6'!$C$12="OUI"),'1C TSrécur6'!$E$49/'1C TSrécur6'!E$17,"")</f>
        <v/>
      </c>
      <c r="AC236" s="563" t="str">
        <f>IF(AND('1C TSrécur6'!E$17&lt;&gt;0,'1C TSrécur6'!$C$12="OUI"),'1C TSrécur6'!$E$50/'1C TSrécur6'!E$17,"")</f>
        <v/>
      </c>
      <c r="AD236" s="563" t="str">
        <f>IF(AND('1C TSrécur6'!E$17&lt;&gt;0,'1C TSrécur6'!$C$12="OUI"),'1C TSrécur6'!$E$51/'1C TSrécur6'!E$17,"")</f>
        <v/>
      </c>
      <c r="AE236" s="563" t="str">
        <f>IF(AND('1C TSrécur6'!E$17&lt;&gt;0,'1C TSrécur6'!$C$12="OUI"),'1C TSrécur6'!$E$52/'1C TSrécur6'!E$17,"")</f>
        <v/>
      </c>
      <c r="AF236" s="563" t="str">
        <f>IF(AND('1C TSrécur6'!E$17&lt;&gt;0,'1C TSrécur6'!$C$12="OUI"),'1C TSrécur6'!$E$53/'1C TSrécur6'!E$17,"")</f>
        <v/>
      </c>
      <c r="AG236" s="563" t="str">
        <f>IF(AND('1C TSrécur6'!E$17&lt;&gt;0,'1C TSrécur6'!$C$12="OUI"),'1C TSrécur6'!$E$54/'1C TSrécur6'!E$17,"")</f>
        <v/>
      </c>
      <c r="AH236" s="563" t="str">
        <f>IF(AND('1C TSrécur6'!E$17&lt;&gt;0,'1C TSrécur6'!$C$12="OUI"),'1C TSrécur6'!$E$55/'1C TSrécur6'!E$17,"")</f>
        <v/>
      </c>
      <c r="AI236" s="563" t="str">
        <f>IF(AND('1C TSrécur6'!E$17&lt;&gt;0,'1C TSrécur6'!$C$12="OUI"),'1C TSrécur6'!$E$56/'1C TSrécur6'!E$17,"")</f>
        <v/>
      </c>
      <c r="AJ236" s="563" t="str">
        <f>IF(AND('1C TSrécur6'!E$17&lt;&gt;0,'1C TSrécur6'!$C$12="OUI"),'1C TSrécur6'!$E$57/'1C TSrécur6'!E$17,"")</f>
        <v/>
      </c>
      <c r="AK236" s="563">
        <f>IF(AND('1C TSrécur6'!E$17&lt;&gt;0,'1C TSrécur6'!$C$12="OUI"),'1C TSrécur6'!E$58/'1C TSrécur6'!E$17,0)</f>
        <v>0</v>
      </c>
      <c r="AL236" s="74">
        <f>IF(AND('1C TSrécur6'!$B$12&lt;&gt;"",'1C TSrécur6'!$C$12="OUI"),N236+AK236,N236)</f>
        <v>0</v>
      </c>
      <c r="AM236" s="352">
        <f t="shared" si="65"/>
        <v>0</v>
      </c>
      <c r="AN236" s="352">
        <f t="shared" si="66"/>
        <v>0</v>
      </c>
      <c r="AO236" s="353">
        <f t="shared" si="80"/>
        <v>0</v>
      </c>
      <c r="AP236" s="599">
        <f t="shared" si="81"/>
        <v>0</v>
      </c>
      <c r="AQ236" s="609">
        <f t="shared" si="75"/>
        <v>0</v>
      </c>
      <c r="AR236" s="605"/>
      <c r="AS236" s="104"/>
      <c r="AT236" s="211" t="str">
        <f>IF('1C TSrécur6'!E$17*FICHE!$C$13&lt;J236,"Forfait limité à "&amp;FICHE!$C$13&amp;"€/jour","")</f>
        <v/>
      </c>
      <c r="AU236" s="618"/>
    </row>
    <row r="237" spans="1:54" ht="13.9" customHeight="1">
      <c r="A237" s="316"/>
      <c r="B237" s="346"/>
      <c r="C237" s="877" t="str">
        <f>IF('1C TSrécur6'!F$17&lt;&gt;0,'1C TSrécur6'!$B$12,"")</f>
        <v/>
      </c>
      <c r="D237" s="878"/>
      <c r="E237" s="879"/>
      <c r="F237" s="95" t="str">
        <f>IF(AND($C237='1C TSrécur6'!$B$12,'1C TSrécur6'!$B$16="récurrentes",'1C TSrécur6'!$F$17&lt;&gt;""),'1C TSrécur6'!$F$21,"")</f>
        <v/>
      </c>
      <c r="G237" s="237"/>
      <c r="H237" s="797">
        <v>0.21</v>
      </c>
      <c r="I237" s="799">
        <v>1</v>
      </c>
      <c r="J237" s="324"/>
      <c r="K237" s="782">
        <f t="shared" si="64"/>
        <v>0</v>
      </c>
      <c r="L237" s="545">
        <f>IF(OR('1C TSrécur6'!$B$12="",'1C TSrécur6'!F$30=0),0,IF(AND('1C TSrécur6'!$B$12&lt;&gt;"",$K$2="Pôle",'1C TSrécur6'!$C$12="OUI"),(('1C TSrécur6'!F$22+'1C TSrécur6'!F$23+'1C TSrécur6'!F$24+'1C TSrécur6'!F$25+'1C TSrécur6'!F$29)/'1C TSrécur6'!F$17),IF(AND('1C TSrécur6'!$B$12&lt;&gt;"",$K$2="Pôle",'1C TSrécur6'!$C$12="NON"),(('1C TSrécur6'!F$22+'1C TSrécur6'!F$23+'1C TSrécur6'!F$24+'1C TSrécur6'!F$25+'1C TSrécur6'!F$29)/'1C TSrécur6'!F$30),IF(AND('1C TSrécur6'!$B$12&lt;&gt;"",$K$2&lt;&gt;"Pôle",'1C TSrécur6'!$C$12="OUI"),(('1C TSrécur6'!F$22+'1C TSrécur6'!F$23+'1C TSrécur6'!F$24+'1C TSrécur6'!F$25+'1C TSrécur6'!F$26+'1C TSrécur6'!F$27+'1C TSrécur6'!F$28+'1C TSrécur6'!F$29)/'1C TSrécur6'!F$17),IF(AND('1C TSrécur6'!$B$12&lt;&gt;"",$K$2&lt;&gt;"Pôle",'1C TSrécur6'!$C$12="NON"),(('1C TSrécur6'!F$22+'1C TSrécur6'!F$23+'1C TSrécur6'!F$24+'1C TSrécur6'!F$25+'1C TSrécur6'!F$26+'1C TSrécur6'!F$27+'1C TSrécur6'!F$28+'1C TSrécur6'!F$29)/'1C TSrécur6'!F$30))))))</f>
        <v>0</v>
      </c>
      <c r="M237" s="545">
        <f>IF(OR('1C TSrécur6'!$B$12="",'1C TSrécur6'!F$30=0),0,IF(AND('1C TSrécur6'!$B$12&lt;&gt;"",$K$2="Pôle",'1C TSrécur6'!$C$12="OUI"),(('1C TSrécur6'!F$26+'1C TSrécur6'!F$27+'1C TSrécur6'!F$28)/'1C TSrécur6'!F$17),IF(AND('1C TSrécur6'!$B$12&lt;&gt;"",$K$2="Pôle",'1C TSrécur6'!$C$12="NON"),(('1C TSrécur6'!F$26+'1C TSrécur6'!F$27+'1C TSrécur6'!F$28)/'1C TSrécur6'!F$30),IF(AND('1C TSrécur6'!$B$12&lt;&gt;"",$K$2&lt;&gt;"Pôle"),0))))</f>
        <v>0</v>
      </c>
      <c r="N237" s="545">
        <f>IF(AND('1C TSrécur6'!$F$17&lt;&gt;0,'1C TSrécur6'!$F$30&lt;&gt;0),L237+M237,0)</f>
        <v>0</v>
      </c>
      <c r="O237" s="562" t="str">
        <f>IF(AND('1C TSrécur6'!F$17&lt;&gt;0,'1C TSrécur6'!$C$12="OUI"),'1C TSrécur6'!F$36/'1C TSrécur6'!F$17,"")</f>
        <v/>
      </c>
      <c r="P237" s="563" t="str">
        <f>IF(AND('1C TSrécur6'!F$17&lt;&gt;0,'1C TSrécur6'!$C$12="OUI"),'1C TSrécur6'!$F$37/'1C TSrécur6'!F$17,"")</f>
        <v/>
      </c>
      <c r="Q237" s="563" t="str">
        <f>IF(AND('1C TSrécur6'!F$17&lt;&gt;0,'1C TSrécur6'!$C$12="OUI"),'1C TSrécur6'!$F$38/'1C TSrécur6'!F$17,"")</f>
        <v/>
      </c>
      <c r="R237" s="563" t="str">
        <f>IF(AND('1C TSrécur6'!F$17&lt;&gt;0,'1C TSrécur6'!$C$12="OUI"),'1C TSrécur6'!$F$39/'1C TSrécur6'!F$17,"")</f>
        <v/>
      </c>
      <c r="S237" s="563" t="str">
        <f>IF(AND('1C TSrécur6'!F$17&lt;&gt;0,'1C TSrécur6'!$C$12="OUI"),'1C TSrécur6'!$F$40/'1C TSrécur6'!F$17,"")</f>
        <v/>
      </c>
      <c r="T237" s="563" t="str">
        <f>IF(AND('1C TSrécur6'!F$17&lt;&gt;0,'1C TSrécur6'!$C$12="OUI"),'1C TSrécur6'!$F$41/'1C TSrécur6'!F$17,"")</f>
        <v/>
      </c>
      <c r="U237" s="563" t="str">
        <f>IF(AND('1C TSrécur6'!F$17&lt;&gt;0,'1C TSrécur6'!$C$12="OUI"),'1C TSrécur6'!$F$42/'1C TSrécur6'!F$17,"")</f>
        <v/>
      </c>
      <c r="V237" s="563" t="str">
        <f>IF(AND('1C TSrécur6'!F$17&lt;&gt;0,'1C TSrécur6'!$C$12="OUI"),'1C TSrécur6'!$F$43/'1C TSrécur6'!F$17,"")</f>
        <v/>
      </c>
      <c r="W237" s="563" t="str">
        <f>IF(AND('1C TSrécur6'!F$17&lt;&gt;0,'1C TSrécur6'!$C$12="OUI"),'1C TSrécur6'!$F$44/'1C TSrécur6'!F$17,"")</f>
        <v/>
      </c>
      <c r="X237" s="563" t="str">
        <f>IF(AND('1C TSrécur6'!F$17&lt;&gt;0,'1C TSrécur6'!$C$12="OUI"),'1C TSrécur6'!$F$45/'1C TSrécur6'!F$17,"")</f>
        <v/>
      </c>
      <c r="Y237" s="563" t="str">
        <f>IF(AND('1C TSrécur6'!F$17&lt;&gt;0,'1C TSrécur6'!$C$12="OUI"),'1C TSrécur6'!$F$46/'1C TSrécur6'!F$17,"")</f>
        <v/>
      </c>
      <c r="Z237" s="563" t="str">
        <f>IF(AND('1C TSrécur6'!F$17&lt;&gt;0,'1C TSrécur6'!$C$12="OUI"),'1C TSrécur6'!$F$47/'1C TSrécur6'!F$17,"")</f>
        <v/>
      </c>
      <c r="AA237" s="563" t="str">
        <f>IF(AND('1C TSrécur6'!F$17&lt;&gt;0,'1C TSrécur6'!$C$12="OUI"),'1C TSrécur6'!$F$48/'1C TSrécur6'!F$17,"")</f>
        <v/>
      </c>
      <c r="AB237" s="563" t="str">
        <f>IF(AND('1C TSrécur6'!F$17&lt;&gt;0,'1C TSrécur6'!$C$12="OUI"),'1C TSrécur6'!$F$49/'1C TSrécur6'!F$17,"")</f>
        <v/>
      </c>
      <c r="AC237" s="563" t="str">
        <f>IF(AND('1C TSrécur6'!F$17&lt;&gt;0,'1C TSrécur6'!$C$12="OUI"),'1C TSrécur6'!$F$50/'1C TSrécur6'!F$17,"")</f>
        <v/>
      </c>
      <c r="AD237" s="563" t="str">
        <f>IF(AND('1C TSrécur6'!F$17&lt;&gt;0,'1C TSrécur6'!$C$12="OUI"),'1C TSrécur6'!$F$51/'1C TSrécur6'!F$17,"")</f>
        <v/>
      </c>
      <c r="AE237" s="563" t="str">
        <f>IF(AND('1C TSrécur6'!F$17&lt;&gt;0,'1C TSrécur6'!$C$12="OUI"),'1C TSrécur6'!$F$52/'1C TSrécur6'!F$17,"")</f>
        <v/>
      </c>
      <c r="AF237" s="563" t="str">
        <f>IF(AND('1C TSrécur6'!F$17&lt;&gt;0,'1C TSrécur6'!$C$12="OUI"),'1C TSrécur6'!$F$53/'1C TSrécur6'!F$17,"")</f>
        <v/>
      </c>
      <c r="AG237" s="563" t="str">
        <f>IF(AND('1C TSrécur6'!F$17&lt;&gt;0,'1C TSrécur6'!$C$12="OUI"),'1C TSrécur6'!$F$54/'1C TSrécur6'!F$17,"")</f>
        <v/>
      </c>
      <c r="AH237" s="563" t="str">
        <f>IF(AND('1C TSrécur6'!F$17&lt;&gt;0,'1C TSrécur6'!$C$12="OUI"),'1C TSrécur6'!$F$55/'1C TSrécur6'!F$17,"")</f>
        <v/>
      </c>
      <c r="AI237" s="563" t="str">
        <f>IF(AND('1C TSrécur6'!F$17&lt;&gt;0,'1C TSrécur6'!$C$12="OUI"),'1C TSrécur6'!$F$56/'1C TSrécur6'!F$17,"")</f>
        <v/>
      </c>
      <c r="AJ237" s="563" t="str">
        <f>IF(AND('1C TSrécur6'!F$17&lt;&gt;0,'1C TSrécur6'!$C$12="OUI"),'1C TSrécur6'!$F$57/'1C TSrécur6'!F$17,"")</f>
        <v/>
      </c>
      <c r="AK237" s="563">
        <f>IF(AND('1C TSrécur6'!F$17&lt;&gt;0,'1C TSrécur6'!$C$12="OUI"),'1C TSrécur6'!F$58/'1C TSrécur6'!F$17,0)</f>
        <v>0</v>
      </c>
      <c r="AL237" s="74">
        <f>IF(AND('1C TSrécur6'!$B$12&lt;&gt;"",'1C TSrécur6'!$C$12="OUI"),N237+AK237,N237)</f>
        <v>0</v>
      </c>
      <c r="AM237" s="352">
        <f t="shared" si="65"/>
        <v>0</v>
      </c>
      <c r="AN237" s="352">
        <f t="shared" si="66"/>
        <v>0</v>
      </c>
      <c r="AO237" s="353">
        <f t="shared" si="80"/>
        <v>0</v>
      </c>
      <c r="AP237" s="599">
        <f t="shared" si="81"/>
        <v>0</v>
      </c>
      <c r="AQ237" s="609">
        <f t="shared" si="75"/>
        <v>0</v>
      </c>
      <c r="AR237" s="605"/>
      <c r="AS237" s="104"/>
      <c r="AT237" s="211" t="str">
        <f>IF('1C TSrécur6'!F$17*FICHE!$C$13&lt;J237,"Forfait limité à "&amp;FICHE!$C$13&amp;"€/jour","")</f>
        <v/>
      </c>
      <c r="AU237" s="618"/>
    </row>
    <row r="238" spans="1:54" ht="13.9" customHeight="1">
      <c r="A238" s="316"/>
      <c r="B238" s="346"/>
      <c r="C238" s="877" t="str">
        <f>IF('1C TSrécur6'!G$17&lt;&gt;0,'1C TSrécur6'!$B$12,"")</f>
        <v/>
      </c>
      <c r="D238" s="878"/>
      <c r="E238" s="879"/>
      <c r="F238" s="95" t="str">
        <f>IF(AND($C238='1C TSrécur6'!$B$12,'1C TSrécur6'!$B$16="récurrentes",'1C TSrécur6'!$G$17&lt;&gt;""),'1C TSrécur6'!$G$21,"")</f>
        <v/>
      </c>
      <c r="G238" s="237"/>
      <c r="H238" s="797">
        <v>0.21</v>
      </c>
      <c r="I238" s="799">
        <v>1</v>
      </c>
      <c r="J238" s="324"/>
      <c r="K238" s="782">
        <f t="shared" ref="K238:K301" si="82">J238+(J238*H238)</f>
        <v>0</v>
      </c>
      <c r="L238" s="545">
        <f>IF(OR('1C TSrécur6'!$B$12="",'1C TSrécur6'!G$30=0),0,IF(AND('1C TSrécur6'!$B$12&lt;&gt;"",$K$2="Pôle",'1C TSrécur6'!$C$12="OUI"),(('1C TSrécur6'!G$22+'1C TSrécur6'!G$23+'1C TSrécur6'!G$24+'1C TSrécur6'!G$25+'1C TSrécur6'!G$29)/'1C TSrécur6'!G$17),IF(AND('1C TSrécur6'!$B$12&lt;&gt;"",$K$2="Pôle",'1C TSrécur6'!$C$12="NON"),(('1C TSrécur6'!G$22+'1C TSrécur6'!G$23+'1C TSrécur6'!G$24+'1C TSrécur6'!G$25+'1C TSrécur6'!G$29)/'1C TSrécur6'!G$30),IF(AND('1C TSrécur6'!$B$12&lt;&gt;"",$K$2&lt;&gt;"Pôle",'1C TSrécur6'!$C$12="OUI"),(('1C TSrécur6'!G$22+'1C TSrécur6'!G$23+'1C TSrécur6'!G$24+'1C TSrécur6'!G$25+'1C TSrécur6'!G$26+'1C TSrécur6'!G$27+'1C TSrécur6'!G$28+'1C TSrécur6'!G$29)/'1C TSrécur6'!G$17),IF(AND('1C TSrécur6'!$B$12&lt;&gt;"",$K$2&lt;&gt;"Pôle",'1C TSrécur6'!$C$12="NON"),(('1C TSrécur6'!G$22+'1C TSrécur6'!G$23+'1C TSrécur6'!G$24+'1C TSrécur6'!G$25+'1C TSrécur6'!G$26+'1C TSrécur6'!G$27+'1C TSrécur6'!G$28+'1C TSrécur6'!G$29)/'1C TSrécur6'!G$30))))))</f>
        <v>0</v>
      </c>
      <c r="M238" s="545">
        <f>IF(OR('1C TSrécur6'!$B$12="",'1C TSrécur6'!G$30=0),0,IF(AND('1C TSrécur6'!$B$12&lt;&gt;"",$K$2="Pôle",'1C TSrécur6'!$C$12="OUI"),(('1C TSrécur6'!G$26+'1C TSrécur6'!G$27+'1C TSrécur6'!G$28)/'1C TSrécur6'!G$17),IF(AND('1C TSrécur6'!$B$12&lt;&gt;"",$K$2="Pôle",'1C TSrécur6'!$C$12="NON"),(('1C TSrécur6'!G$26+'1C TSrécur6'!G$27+'1C TSrécur6'!G$28)/'1C TSrécur6'!G$30),IF(AND('1C TSrécur6'!$B$12&lt;&gt;"",$K$2&lt;&gt;"Pôle"),0))))</f>
        <v>0</v>
      </c>
      <c r="N238" s="545">
        <f>IF(AND('1C TSrécur6'!$G$17&lt;&gt;0,'1C TSrécur6'!$G$30&lt;&gt;0),L238+M238,0)</f>
        <v>0</v>
      </c>
      <c r="O238" s="562" t="str">
        <f>IF(AND('1C TSrécur6'!G$17&lt;&gt;0,'1C TSrécur6'!$C$12="OUI"),'1C TSrécur6'!G$36/'1C TSrécur6'!G$17,"")</f>
        <v/>
      </c>
      <c r="P238" s="563" t="str">
        <f>IF(AND('1C TSrécur6'!G$17&lt;&gt;0,'1C TSrécur6'!$C$12="OUI"),'1C TSrécur6'!$G$37/'1C TSrécur6'!G$17,"")</f>
        <v/>
      </c>
      <c r="Q238" s="563" t="str">
        <f>IF(AND('1C TSrécur6'!G$17&lt;&gt;0,'1C TSrécur6'!$C$12="OUI"),'1C TSrécur6'!$G$38/'1C TSrécur6'!G$17,"")</f>
        <v/>
      </c>
      <c r="R238" s="563" t="str">
        <f>IF(AND('1C TSrécur6'!G$17&lt;&gt;0,'1C TSrécur6'!$C$12="OUI"),'1C TSrécur6'!$G$39/'1C TSrécur6'!G$17,"")</f>
        <v/>
      </c>
      <c r="S238" s="563" t="str">
        <f>IF(AND('1C TSrécur6'!G$17&lt;&gt;0,'1C TSrécur6'!$C$12="OUI"),'1C TSrécur6'!$G$40/'1C TSrécur6'!G$17,"")</f>
        <v/>
      </c>
      <c r="T238" s="563" t="str">
        <f>IF(AND('1C TSrécur6'!G$17&lt;&gt;0,'1C TSrécur6'!$C$12="OUI"),'1C TSrécur6'!$G$41/'1C TSrécur6'!G$17,"")</f>
        <v/>
      </c>
      <c r="U238" s="563" t="str">
        <f>IF(AND('1C TSrécur6'!G$17&lt;&gt;0,'1C TSrécur6'!$C$12="OUI"),'1C TSrécur6'!$G$42/'1C TSrécur6'!G$17,"")</f>
        <v/>
      </c>
      <c r="V238" s="563" t="str">
        <f>IF(AND('1C TSrécur6'!G$17&lt;&gt;0,'1C TSrécur6'!$C$12="OUI"),'1C TSrécur6'!$G$43/'1C TSrécur6'!G$17,"")</f>
        <v/>
      </c>
      <c r="W238" s="563" t="str">
        <f>IF(AND('1C TSrécur6'!G$17&lt;&gt;0,'1C TSrécur6'!$C$12="OUI"),'1C TSrécur6'!$G$44/'1C TSrécur6'!G$17,"")</f>
        <v/>
      </c>
      <c r="X238" s="563" t="str">
        <f>IF(AND('1C TSrécur6'!G$17&lt;&gt;0,'1C TSrécur6'!$C$12="OUI"),'1C TSrécur6'!$G$45/'1C TSrécur6'!G$17,"")</f>
        <v/>
      </c>
      <c r="Y238" s="563" t="str">
        <f>IF(AND('1C TSrécur6'!G$17&lt;&gt;0,'1C TSrécur6'!$C$12="OUI"),'1C TSrécur6'!$G$46/'1C TSrécur6'!G$17,"")</f>
        <v/>
      </c>
      <c r="Z238" s="563" t="str">
        <f>IF(AND('1C TSrécur6'!G$17&lt;&gt;0,'1C TSrécur6'!$C$12="OUI"),'1C TSrécur6'!$G$47/'1C TSrécur6'!G$17,"")</f>
        <v/>
      </c>
      <c r="AA238" s="563" t="str">
        <f>IF(AND('1C TSrécur6'!G$17&lt;&gt;0,'1C TSrécur6'!$C$12="OUI"),'1C TSrécur6'!$G$48/'1C TSrécur6'!G$17,"")</f>
        <v/>
      </c>
      <c r="AB238" s="563" t="str">
        <f>IF(AND('1C TSrécur6'!G$17&lt;&gt;0,'1C TSrécur6'!$C$12="OUI"),'1C TSrécur6'!$G$49/'1C TSrécur6'!G$17,"")</f>
        <v/>
      </c>
      <c r="AC238" s="563" t="str">
        <f>IF(AND('1C TSrécur6'!G$17&lt;&gt;0,'1C TSrécur6'!$C$12="OUI"),'1C TSrécur6'!$G$50/'1C TSrécur6'!G$17,"")</f>
        <v/>
      </c>
      <c r="AD238" s="563" t="str">
        <f>IF(AND('1C TSrécur6'!G$17&lt;&gt;0,'1C TSrécur6'!$C$12="OUI"),'1C TSrécur6'!$G$51/'1C TSrécur6'!G$17,"")</f>
        <v/>
      </c>
      <c r="AE238" s="563" t="str">
        <f>IF(AND('1C TSrécur6'!G$17&lt;&gt;0,'1C TSrécur6'!$C$12="OUI"),'1C TSrécur6'!$G$52/'1C TSrécur6'!G$17,"")</f>
        <v/>
      </c>
      <c r="AF238" s="563" t="str">
        <f>IF(AND('1C TSrécur6'!G$17&lt;&gt;0,'1C TSrécur6'!$C$12="OUI"),'1C TSrécur6'!$G$53/'1C TSrécur6'!G$17,"")</f>
        <v/>
      </c>
      <c r="AG238" s="563" t="str">
        <f>IF(AND('1C TSrécur6'!G$17&lt;&gt;0,'1C TSrécur6'!$C$12="OUI"),'1C TSrécur6'!$G$54/'1C TSrécur6'!G$17,"")</f>
        <v/>
      </c>
      <c r="AH238" s="563" t="str">
        <f>IF(AND('1C TSrécur6'!G$17&lt;&gt;0,'1C TSrécur6'!$C$12="OUI"),'1C TSrécur6'!$G$55/'1C TSrécur6'!G$17,"")</f>
        <v/>
      </c>
      <c r="AI238" s="563" t="str">
        <f>IF(AND('1C TSrécur6'!G$17&lt;&gt;0,'1C TSrécur6'!$C$12="OUI"),'1C TSrécur6'!$G$56/'1C TSrécur6'!G$17,"")</f>
        <v/>
      </c>
      <c r="AJ238" s="563" t="str">
        <f>IF(AND('1C TSrécur6'!G$17&lt;&gt;0,'1C TSrécur6'!$C$12="OUI"),'1C TSrécur6'!$G$57/'1C TSrécur6'!G$17,"")</f>
        <v/>
      </c>
      <c r="AK238" s="563">
        <f>IF(AND('1C TSrécur6'!G$17&lt;&gt;0,'1C TSrécur6'!$C$12="OUI"),'1C TSrécur6'!G$58/'1C TSrécur6'!G$17,0)</f>
        <v>0</v>
      </c>
      <c r="AL238" s="74">
        <f>IF(AND('1C TSrécur6'!$B$12&lt;&gt;"",'1C TSrécur6'!$C$12="OUI"),N238+AK238,N238)</f>
        <v>0</v>
      </c>
      <c r="AM238" s="352">
        <f t="shared" ref="AM238:AM301" si="83">(J238+(J238*H238)-(J238*H238*I238))*L238</f>
        <v>0</v>
      </c>
      <c r="AN238" s="352">
        <f t="shared" ref="AN238:AN301" si="84">((J238+(J238*H238)-(J238*H238*I238))*M238)*50%</f>
        <v>0</v>
      </c>
      <c r="AO238" s="353">
        <f t="shared" si="80"/>
        <v>0</v>
      </c>
      <c r="AP238" s="599">
        <f t="shared" si="81"/>
        <v>0</v>
      </c>
      <c r="AQ238" s="609">
        <f t="shared" si="75"/>
        <v>0</v>
      </c>
      <c r="AR238" s="605"/>
      <c r="AS238" s="104"/>
      <c r="AT238" s="211" t="str">
        <f>IF('1C TSrécur6'!G$17*FICHE!$C$13&lt;J238,"Forfait limité à "&amp;FICHE!$C$13&amp;"€/jour","")</f>
        <v/>
      </c>
      <c r="AU238" s="618"/>
    </row>
    <row r="239" spans="1:54" ht="13.9" customHeight="1">
      <c r="A239" s="316"/>
      <c r="B239" s="346"/>
      <c r="C239" s="877" t="str">
        <f>IF('1C TSrécur6'!H$17&lt;&gt;0,'1C TSrécur6'!$B$12,"")</f>
        <v/>
      </c>
      <c r="D239" s="878"/>
      <c r="E239" s="879"/>
      <c r="F239" s="95" t="str">
        <f>IF(AND($C239='1C TSrécur6'!$B$12,'1C TSrécur6'!$B$16="récurrentes",'1C TSrécur6'!$H$17&lt;&gt;""),'1C TSrécur6'!$H$21,"")</f>
        <v/>
      </c>
      <c r="G239" s="237"/>
      <c r="H239" s="797">
        <v>0.21</v>
      </c>
      <c r="I239" s="799">
        <v>1</v>
      </c>
      <c r="J239" s="324"/>
      <c r="K239" s="782">
        <f t="shared" si="82"/>
        <v>0</v>
      </c>
      <c r="L239" s="545">
        <f>IF(OR('1C TSrécur6'!$B$12="",'1C TSrécur6'!H$30=0),0,IF(AND('1C TSrécur6'!$B$12&lt;&gt;"",$K$2="Pôle",'1C TSrécur6'!$C$12="OUI"),(('1C TSrécur6'!H$22+'1C TSrécur6'!H$23+'1C TSrécur6'!H$24+'1C TSrécur6'!H$25+'1C TSrécur6'!H$29)/'1C TSrécur6'!H$17),IF(AND('1C TSrécur6'!$B$12&lt;&gt;"",$K$2="Pôle",'1C TSrécur6'!$C$12="NON"),(('1C TSrécur6'!H$22+'1C TSrécur6'!H$23+'1C TSrécur6'!H$24+'1C TSrécur6'!H$25+'1C TSrécur6'!H$29)/'1C TSrécur6'!H$30),IF(AND('1C TSrécur6'!$B$12&lt;&gt;"",$K$2&lt;&gt;"Pôle",'1C TSrécur6'!$C$12="OUI"),(('1C TSrécur6'!H$22+'1C TSrécur6'!H$23+'1C TSrécur6'!H$24+'1C TSrécur6'!H$25+'1C TSrécur6'!H$26+'1C TSrécur6'!H$27+'1C TSrécur6'!H$28+'1C TSrécur6'!H$29)/'1C TSrécur6'!H$17),IF(AND('1C TSrécur6'!$B$12&lt;&gt;"",$K$2&lt;&gt;"Pôle",'1C TSrécur6'!$C$12="NON"),(('1C TSrécur6'!H$22+'1C TSrécur6'!H$23+'1C TSrécur6'!H$24+'1C TSrécur6'!H$25+'1C TSrécur6'!H$26+'1C TSrécur6'!H$27+'1C TSrécur6'!H$28+'1C TSrécur6'!H$29)/'1C TSrécur6'!H$30))))))</f>
        <v>0</v>
      </c>
      <c r="M239" s="545">
        <f>IF(OR('1C TSrécur6'!$B$12="",'1C TSrécur6'!H$30=0),0,IF(AND('1C TSrécur6'!$B$12&lt;&gt;"",$K$2="Pôle",'1C TSrécur6'!$C$12="OUI"),(('1C TSrécur6'!H$26+'1C TSrécur6'!H$27+'1C TSrécur6'!H$28)/'1C TSrécur6'!H$17),IF(AND('1C TSrécur6'!$B$12&lt;&gt;"",$K$2="Pôle",'1C TSrécur6'!$C$12="NON"),(('1C TSrécur6'!H$26+'1C TSrécur6'!H$27+'1C TSrécur6'!H$28)/'1C TSrécur6'!H$30),IF(AND('1C TSrécur6'!$B$12&lt;&gt;"",$K$2&lt;&gt;"Pôle"),0))))</f>
        <v>0</v>
      </c>
      <c r="N239" s="545">
        <f>IF(AND('1C TSrécur6'!$H$17&lt;&gt;0,'1C TSrécur6'!$H$30&lt;&gt;0),L239+M239,0)</f>
        <v>0</v>
      </c>
      <c r="O239" s="562" t="str">
        <f>IF(AND('1C TSrécur6'!H$17&lt;&gt;0,'1C TSrécur6'!$C$12="OUI"),'1C TSrécur6'!H$36/'1C TSrécur6'!H$17,"")</f>
        <v/>
      </c>
      <c r="P239" s="563" t="str">
        <f>IF(AND('1C TSrécur6'!H$17&lt;&gt;0,'1C TSrécur6'!$C$12="OUI"),'1C TSrécur6'!$H$37/'1C TSrécur6'!H$17,"")</f>
        <v/>
      </c>
      <c r="Q239" s="563" t="str">
        <f>IF(AND('1C TSrécur6'!H$17&lt;&gt;0,'1C TSrécur6'!$C$12="OUI"),'1C TSrécur6'!$H$38/'1C TSrécur6'!H$17,"")</f>
        <v/>
      </c>
      <c r="R239" s="563" t="str">
        <f>IF(AND('1C TSrécur6'!H$17&lt;&gt;0,'1C TSrécur6'!$C$12="OUI"),'1C TSrécur6'!$H$39/'1C TSrécur6'!H$17,"")</f>
        <v/>
      </c>
      <c r="S239" s="563" t="str">
        <f>IF(AND('1C TSrécur6'!H$17&lt;&gt;0,'1C TSrécur6'!$C$12="OUI"),'1C TSrécur6'!$H$40/'1C TSrécur6'!H$17,"")</f>
        <v/>
      </c>
      <c r="T239" s="563" t="str">
        <f>IF(AND('1C TSrécur6'!H$17&lt;&gt;0,'1C TSrécur6'!$C$12="OUI"),'1C TSrécur6'!$H$41/'1C TSrécur6'!H$17,"")</f>
        <v/>
      </c>
      <c r="U239" s="563" t="str">
        <f>IF(AND('1C TSrécur6'!H$17&lt;&gt;0,'1C TSrécur6'!$C$12="OUI"),'1C TSrécur6'!$H$42/'1C TSrécur6'!H$17,"")</f>
        <v/>
      </c>
      <c r="V239" s="563" t="str">
        <f>IF(AND('1C TSrécur6'!H$17&lt;&gt;0,'1C TSrécur6'!$C$12="OUI"),'1C TSrécur6'!$H$43/'1C TSrécur6'!H$17,"")</f>
        <v/>
      </c>
      <c r="W239" s="563" t="str">
        <f>IF(AND('1C TSrécur6'!H$17&lt;&gt;0,'1C TSrécur6'!$C$12="OUI"),'1C TSrécur6'!$H$44/'1C TSrécur6'!H$17,"")</f>
        <v/>
      </c>
      <c r="X239" s="563" t="str">
        <f>IF(AND('1C TSrécur6'!H$17&lt;&gt;0,'1C TSrécur6'!$C$12="OUI"),'1C TSrécur6'!$H$45/'1C TSrécur6'!H$17,"")</f>
        <v/>
      </c>
      <c r="Y239" s="563" t="str">
        <f>IF(AND('1C TSrécur6'!H$17&lt;&gt;0,'1C TSrécur6'!$C$12="OUI"),'1C TSrécur6'!$H$46/'1C TSrécur6'!H$17,"")</f>
        <v/>
      </c>
      <c r="Z239" s="563" t="str">
        <f>IF(AND('1C TSrécur6'!H$17&lt;&gt;0,'1C TSrécur6'!$C$12="OUI"),'1C TSrécur6'!$H$47/'1C TSrécur6'!H$17,"")</f>
        <v/>
      </c>
      <c r="AA239" s="563" t="str">
        <f>IF(AND('1C TSrécur6'!H$17&lt;&gt;0,'1C TSrécur6'!$C$12="OUI"),'1C TSrécur6'!$H$48/'1C TSrécur6'!H$17,"")</f>
        <v/>
      </c>
      <c r="AB239" s="563" t="str">
        <f>IF(AND('1C TSrécur6'!H$17&lt;&gt;0,'1C TSrécur6'!$C$12="OUI"),'1C TSrécur6'!$H$49/'1C TSrécur6'!H$17,"")</f>
        <v/>
      </c>
      <c r="AC239" s="563" t="str">
        <f>IF(AND('1C TSrécur6'!H$17&lt;&gt;0,'1C TSrécur6'!$C$12="OUI"),'1C TSrécur6'!$H$50/'1C TSrécur6'!H$17,"")</f>
        <v/>
      </c>
      <c r="AD239" s="563" t="str">
        <f>IF(AND('1C TSrécur6'!H$17&lt;&gt;0,'1C TSrécur6'!$C$12="OUI"),'1C TSrécur6'!$H$51/'1C TSrécur6'!H$17,"")</f>
        <v/>
      </c>
      <c r="AE239" s="563" t="str">
        <f>IF(AND('1C TSrécur6'!H$17&lt;&gt;0,'1C TSrécur6'!$C$12="OUI"),'1C TSrécur6'!$H$52/'1C TSrécur6'!H$17,"")</f>
        <v/>
      </c>
      <c r="AF239" s="563" t="str">
        <f>IF(AND('1C TSrécur6'!H$17&lt;&gt;0,'1C TSrécur6'!$C$12="OUI"),'1C TSrécur6'!$H$53/'1C TSrécur6'!H$17,"")</f>
        <v/>
      </c>
      <c r="AG239" s="563" t="str">
        <f>IF(AND('1C TSrécur6'!H$17&lt;&gt;0,'1C TSrécur6'!$C$12="OUI"),'1C TSrécur6'!$H$54/'1C TSrécur6'!H$17,"")</f>
        <v/>
      </c>
      <c r="AH239" s="563" t="str">
        <f>IF(AND('1C TSrécur6'!H$17&lt;&gt;0,'1C TSrécur6'!$C$12="OUI"),'1C TSrécur6'!$H$55/'1C TSrécur6'!H$17,"")</f>
        <v/>
      </c>
      <c r="AI239" s="563" t="str">
        <f>IF(AND('1C TSrécur6'!H$17&lt;&gt;0,'1C TSrécur6'!$C$12="OUI"),'1C TSrécur6'!$H$56/'1C TSrécur6'!H$17,"")</f>
        <v/>
      </c>
      <c r="AJ239" s="563" t="str">
        <f>IF(AND('1C TSrécur6'!H$17&lt;&gt;0,'1C TSrécur6'!$C$12="OUI"),'1C TSrécur6'!$H$57/'1C TSrécur6'!H$17,"")</f>
        <v/>
      </c>
      <c r="AK239" s="563">
        <f>IF(AND('1C TSrécur6'!H$17&lt;&gt;0,'1C TSrécur6'!$C$12="OUI"),'1C TSrécur6'!H$58/'1C TSrécur6'!H$17,0)</f>
        <v>0</v>
      </c>
      <c r="AL239" s="74">
        <f>IF(AND('1C TSrécur6'!$B$12&lt;&gt;"",'1C TSrécur6'!$C$12="OUI"),N239+AK239,N239)</f>
        <v>0</v>
      </c>
      <c r="AM239" s="352">
        <f t="shared" si="83"/>
        <v>0</v>
      </c>
      <c r="AN239" s="352">
        <f t="shared" si="84"/>
        <v>0</v>
      </c>
      <c r="AO239" s="353">
        <f t="shared" si="80"/>
        <v>0</v>
      </c>
      <c r="AP239" s="599">
        <f t="shared" si="81"/>
        <v>0</v>
      </c>
      <c r="AQ239" s="609">
        <f t="shared" si="75"/>
        <v>0</v>
      </c>
      <c r="AR239" s="605"/>
      <c r="AS239" s="104"/>
      <c r="AT239" s="211" t="str">
        <f>IF('1C TSrécur6'!H$17*FICHE!$C$13&lt;J239,"Forfait limité à "&amp;FICHE!$C$13&amp;"€/jour","")</f>
        <v/>
      </c>
      <c r="AU239" s="618"/>
    </row>
    <row r="240" spans="1:54" ht="13.9" customHeight="1">
      <c r="A240" s="316"/>
      <c r="B240" s="346"/>
      <c r="C240" s="877" t="str">
        <f>IF('1C TSrécur6'!I$17&lt;&gt;0,'1C TSrécur6'!$B$12,"")</f>
        <v/>
      </c>
      <c r="D240" s="878"/>
      <c r="E240" s="879"/>
      <c r="F240" s="95" t="str">
        <f>IF(AND($C240='1C TSrécur6'!$B$12,'1C TSrécur6'!$B$16="récurrentes",'1C TSrécur6'!$I$17&lt;&gt;""),'1C TSrécur6'!$I$21,"")</f>
        <v/>
      </c>
      <c r="G240" s="237"/>
      <c r="H240" s="797">
        <v>0.21</v>
      </c>
      <c r="I240" s="799">
        <v>1</v>
      </c>
      <c r="J240" s="324"/>
      <c r="K240" s="782">
        <f t="shared" si="82"/>
        <v>0</v>
      </c>
      <c r="L240" s="545">
        <f>IF(OR('1C TSrécur6'!$B$12="",'1C TSrécur6'!I$30=0),0,IF(AND('1C TSrécur6'!$B$12&lt;&gt;"",$K$2="Pôle",'1C TSrécur6'!$C$12="OUI"),(('1C TSrécur6'!I$22+'1C TSrécur6'!I$23+'1C TSrécur6'!I$24+'1C TSrécur6'!I$25+'1C TSrécur6'!I$29)/'1C TSrécur6'!I$17),IF(AND('1C TSrécur6'!$B$12&lt;&gt;"",$K$2="Pôle",'1C TSrécur6'!$C$12="NON"),(('1C TSrécur6'!I$22+'1C TSrécur6'!I$23+'1C TSrécur6'!I$24+'1C TSrécur6'!I$25+'1C TSrécur6'!I$29)/'1C TSrécur6'!I$30),IF(AND('1C TSrécur6'!$B$12&lt;&gt;"",$K$2&lt;&gt;"Pôle",'1C TSrécur6'!$C$12="OUI"),(('1C TSrécur6'!I$22+'1C TSrécur6'!I$23+'1C TSrécur6'!I$24+'1C TSrécur6'!I$25+'1C TSrécur6'!I$26+'1C TSrécur6'!I$27+'1C TSrécur6'!I$28+'1C TSrécur6'!I$29)/'1C TSrécur6'!I$17),IF(AND('1C TSrécur6'!$B$12&lt;&gt;"",$K$2&lt;&gt;"Pôle",'1C TSrécur6'!$C$12="NON"),(('1C TSrécur6'!I$22+'1C TSrécur6'!I$23+'1C TSrécur6'!I$24+'1C TSrécur6'!I$25+'1C TSrécur6'!I$26+'1C TSrécur6'!I$27+'1C TSrécur6'!I$28+'1C TSrécur6'!I$29)/'1C TSrécur6'!I$30))))))</f>
        <v>0</v>
      </c>
      <c r="M240" s="545">
        <f>IF(OR('1C TSrécur6'!$B$12="",'1C TSrécur6'!I$30=0),0,IF(AND('1C TSrécur6'!$B$12&lt;&gt;"",$K$2="Pôle",'1C TSrécur6'!$C$12="OUI"),(('1C TSrécur6'!I$26+'1C TSrécur6'!I$27+'1C TSrécur6'!I$28)/'1C TSrécur6'!I$17),IF(AND('1C TSrécur6'!$B$12&lt;&gt;"",$K$2="Pôle",'1C TSrécur6'!$C$12="NON"),(('1C TSrécur6'!I$26+'1C TSrécur6'!I$27+'1C TSrécur6'!I$28)/'1C TSrécur6'!I$30),IF(AND('1C TSrécur6'!$B$12&lt;&gt;"",$K$2&lt;&gt;"Pôle"),0))))</f>
        <v>0</v>
      </c>
      <c r="N240" s="545">
        <f>IF(AND('1C TSrécur6'!$I$17&lt;&gt;0,'1C TSrécur6'!$I$30&lt;&gt;0),L240+M240,0)</f>
        <v>0</v>
      </c>
      <c r="O240" s="562" t="str">
        <f>IF(AND('1C TSrécur6'!I$17&lt;&gt;0,'1C TSrécur6'!$C$12="OUI"),'1C TSrécur6'!I$36/'1C TSrécur6'!I$17,"")</f>
        <v/>
      </c>
      <c r="P240" s="563" t="str">
        <f>IF(AND('1C TSrécur6'!I$17&lt;&gt;0,'1C TSrécur6'!$C$12="OUI"),'1C TSrécur6'!$I$37/'1C TSrécur6'!I$17,"")</f>
        <v/>
      </c>
      <c r="Q240" s="563" t="str">
        <f>IF(AND('1C TSrécur6'!I$17&lt;&gt;0,'1C TSrécur6'!$C$12="OUI"),'1C TSrécur6'!$I$38/'1C TSrécur6'!I$17,"")</f>
        <v/>
      </c>
      <c r="R240" s="563" t="str">
        <f>IF(AND('1C TSrécur6'!I$17&lt;&gt;0,'1C TSrécur6'!$C$12="OUI"),'1C TSrécur6'!$I$39/'1C TSrécur6'!I$17,"")</f>
        <v/>
      </c>
      <c r="S240" s="563" t="str">
        <f>IF(AND('1C TSrécur6'!I$17&lt;&gt;0,'1C TSrécur6'!$C$12="OUI"),'1C TSrécur6'!$I$40/'1C TSrécur6'!I$17,"")</f>
        <v/>
      </c>
      <c r="T240" s="563" t="str">
        <f>IF(AND('1C TSrécur6'!I$17&lt;&gt;0,'1C TSrécur6'!$C$12="OUI"),'1C TSrécur6'!$I$41/'1C TSrécur6'!I$17,"")</f>
        <v/>
      </c>
      <c r="U240" s="563" t="str">
        <f>IF(AND('1C TSrécur6'!I$17&lt;&gt;0,'1C TSrécur6'!$C$12="OUI"),'1C TSrécur6'!$I$42/'1C TSrécur6'!I$17,"")</f>
        <v/>
      </c>
      <c r="V240" s="563" t="str">
        <f>IF(AND('1C TSrécur6'!I$17&lt;&gt;0,'1C TSrécur6'!$C$12="OUI"),'1C TSrécur6'!$I$43/'1C TSrécur6'!I$17,"")</f>
        <v/>
      </c>
      <c r="W240" s="563" t="str">
        <f>IF(AND('1C TSrécur6'!I$17&lt;&gt;0,'1C TSrécur6'!$C$12="OUI"),'1C TSrécur6'!$I$44/'1C TSrécur6'!I$17,"")</f>
        <v/>
      </c>
      <c r="X240" s="563" t="str">
        <f>IF(AND('1C TSrécur6'!I$17&lt;&gt;0,'1C TSrécur6'!$C$12="OUI"),'1C TSrécur6'!$I$45/'1C TSrécur6'!I$17,"")</f>
        <v/>
      </c>
      <c r="Y240" s="563" t="str">
        <f>IF(AND('1C TSrécur6'!I$17&lt;&gt;0,'1C TSrécur6'!$C$12="OUI"),'1C TSrécur6'!$I$46/'1C TSrécur6'!I$17,"")</f>
        <v/>
      </c>
      <c r="Z240" s="563" t="str">
        <f>IF(AND('1C TSrécur6'!I$17&lt;&gt;0,'1C TSrécur6'!$C$12="OUI"),'1C TSrécur6'!$I$47/'1C TSrécur6'!I$17,"")</f>
        <v/>
      </c>
      <c r="AA240" s="563" t="str">
        <f>IF(AND('1C TSrécur6'!I$17&lt;&gt;0,'1C TSrécur6'!$C$12="OUI"),'1C TSrécur6'!$I$48/'1C TSrécur6'!I$17,"")</f>
        <v/>
      </c>
      <c r="AB240" s="563" t="str">
        <f>IF(AND('1C TSrécur6'!I$17&lt;&gt;0,'1C TSrécur6'!$C$12="OUI"),'1C TSrécur6'!$I$49/'1C TSrécur6'!I$17,"")</f>
        <v/>
      </c>
      <c r="AC240" s="563" t="str">
        <f>IF(AND('1C TSrécur6'!I$17&lt;&gt;0,'1C TSrécur6'!$C$12="OUI"),'1C TSrécur6'!$I$50/'1C TSrécur6'!I$17,"")</f>
        <v/>
      </c>
      <c r="AD240" s="563" t="str">
        <f>IF(AND('1C TSrécur6'!I$17&lt;&gt;0,'1C TSrécur6'!$C$12="OUI"),'1C TSrécur6'!$I$51/'1C TSrécur6'!I$17,"")</f>
        <v/>
      </c>
      <c r="AE240" s="563" t="str">
        <f>IF(AND('1C TSrécur6'!I$17&lt;&gt;0,'1C TSrécur6'!$C$12="OUI"),'1C TSrécur6'!$I$52/'1C TSrécur6'!I$17,"")</f>
        <v/>
      </c>
      <c r="AF240" s="563" t="str">
        <f>IF(AND('1C TSrécur6'!I$17&lt;&gt;0,'1C TSrécur6'!$C$12="OUI"),'1C TSrécur6'!$I$53/'1C TSrécur6'!I$17,"")</f>
        <v/>
      </c>
      <c r="AG240" s="563" t="str">
        <f>IF(AND('1C TSrécur6'!I$17&lt;&gt;0,'1C TSrécur6'!$C$12="OUI"),'1C TSrécur6'!$I$54/'1C TSrécur6'!I$17,"")</f>
        <v/>
      </c>
      <c r="AH240" s="563" t="str">
        <f>IF(AND('1C TSrécur6'!I$17&lt;&gt;0,'1C TSrécur6'!$C$12="OUI"),'1C TSrécur6'!$I$55/'1C TSrécur6'!I$17,"")</f>
        <v/>
      </c>
      <c r="AI240" s="563" t="str">
        <f>IF(AND('1C TSrécur6'!I$17&lt;&gt;0,'1C TSrécur6'!$C$12="OUI"),'1C TSrécur6'!$I$56/'1C TSrécur6'!I$17,"")</f>
        <v/>
      </c>
      <c r="AJ240" s="563" t="str">
        <f>IF(AND('1C TSrécur6'!I$17&lt;&gt;0,'1C TSrécur6'!$C$12="OUI"),'1C TSrécur6'!$I$57/'1C TSrécur6'!I$17,"")</f>
        <v/>
      </c>
      <c r="AK240" s="563">
        <f>IF(AND('1C TSrécur6'!I$17&lt;&gt;0,'1C TSrécur6'!$C$12="OUI"),'1C TSrécur6'!I$58/'1C TSrécur6'!I$17,0)</f>
        <v>0</v>
      </c>
      <c r="AL240" s="74">
        <f>IF(AND('1C TSrécur6'!$B$12&lt;&gt;"",'1C TSrécur6'!$C$12="OUI"),N240+AK240,N240)</f>
        <v>0</v>
      </c>
      <c r="AM240" s="352">
        <f t="shared" si="83"/>
        <v>0</v>
      </c>
      <c r="AN240" s="352">
        <f t="shared" si="84"/>
        <v>0</v>
      </c>
      <c r="AO240" s="353">
        <f t="shared" si="80"/>
        <v>0</v>
      </c>
      <c r="AP240" s="599">
        <f t="shared" si="81"/>
        <v>0</v>
      </c>
      <c r="AQ240" s="609">
        <f t="shared" si="75"/>
        <v>0</v>
      </c>
      <c r="AR240" s="605"/>
      <c r="AS240" s="104"/>
      <c r="AT240" s="211" t="str">
        <f>IF('1C TSrécur6'!I$17*FICHE!$C$13&lt;J240,"Forfait limité à "&amp;FICHE!$C$13&amp;"€/jour","")</f>
        <v/>
      </c>
      <c r="AU240" s="618"/>
    </row>
    <row r="241" spans="1:54" ht="13.9" customHeight="1">
      <c r="A241" s="316"/>
      <c r="B241" s="346"/>
      <c r="C241" s="877" t="str">
        <f>IF('1C TSrécur6'!J$17&lt;&gt;0,'1C TSrécur6'!$B$12,"")</f>
        <v/>
      </c>
      <c r="D241" s="878"/>
      <c r="E241" s="879"/>
      <c r="F241" s="95" t="str">
        <f>IF(AND($C241='1C TSrécur6'!$B$12,'1C TSrécur6'!$B$16="récurrentes",'1C TSrécur6'!K$17&lt;&gt;""),'1C TSrécur6'!K$21,"")</f>
        <v/>
      </c>
      <c r="G241" s="237"/>
      <c r="H241" s="797">
        <v>0.21</v>
      </c>
      <c r="I241" s="799">
        <v>1</v>
      </c>
      <c r="J241" s="324"/>
      <c r="K241" s="782">
        <f t="shared" si="82"/>
        <v>0</v>
      </c>
      <c r="L241" s="545">
        <f>IF(OR('1C TSrécur6'!$B$12="",'1C TSrécur6'!J$30=0),0,IF(AND('1C TSrécur6'!$B$12&lt;&gt;"",$K$2="Pôle",'1C TSrécur6'!$C$12="OUI"),(('1C TSrécur6'!J$22+'1C TSrécur6'!J$23+'1C TSrécur6'!J$24+'1C TSrécur6'!J$25+'1C TSrécur6'!J$29)/'1C TSrécur6'!J$17),IF(AND('1C TSrécur6'!$B$12&lt;&gt;"",$K$2="Pôle",'1C TSrécur6'!$C$12="NON"),(('1C TSrécur6'!J$22+'1C TSrécur6'!J$23+'1C TSrécur6'!J$24+'1C TSrécur6'!J$25+'1C TSrécur6'!J$29)/'1C TSrécur6'!J$30),IF(AND('1C TSrécur6'!$B$12&lt;&gt;"",$K$2&lt;&gt;"Pôle",'1C TSrécur6'!$C$12="OUI"),(('1C TSrécur6'!J$22+'1C TSrécur6'!J$23+'1C TSrécur6'!J$24+'1C TSrécur6'!J$25+'1C TSrécur6'!J$26+'1C TSrécur6'!J$27+'1C TSrécur6'!J$28+'1C TSrécur6'!J$29)/'1C TSrécur6'!J$17),IF(AND('1C TSrécur6'!$B$12&lt;&gt;"",$K$2&lt;&gt;"Pôle",'1C TSrécur6'!$C$12="NON"),(('1C TSrécur6'!J$22+'1C TSrécur6'!J$23+'1C TSrécur6'!J$24+'1C TSrécur6'!J$25+'1C TSrécur6'!J$26+'1C TSrécur6'!J$27+'1C TSrécur6'!J$28+'1C TSrécur6'!J$29)/'1C TSrécur6'!J$30))))))</f>
        <v>0</v>
      </c>
      <c r="M241" s="545">
        <f>IF(OR('1C TSrécur6'!$B$12="",'1C TSrécur6'!J$30=0),0,IF(AND('1C TSrécur6'!$B$12&lt;&gt;"",$K$2="Pôle",'1C TSrécur6'!$C$12="OUI"),(('1C TSrécur6'!J$26+'1C TSrécur6'!J$27+'1C TSrécur6'!J$28)/'1C TSrécur6'!J$17),IF(AND('1C TSrécur6'!$B$12&lt;&gt;"",$K$2="Pôle",'1C TSrécur6'!$C$12="NON"),(('1C TSrécur6'!J$26+'1C TSrécur6'!J$27+'1C TSrécur6'!J$28)/'1C TSrécur6'!J$30),IF(AND('1C TSrécur6'!$B$12&lt;&gt;"",$K$2&lt;&gt;"Pôle"),0))))</f>
        <v>0</v>
      </c>
      <c r="N241" s="545">
        <f>IF(AND('1C TSrécur6'!$J$17&lt;&gt;0,'1C TSrécur6'!$J$30&lt;&gt;0),L241+M241,0)</f>
        <v>0</v>
      </c>
      <c r="O241" s="562" t="str">
        <f>IF(AND('1C TSrécur6'!J$17&lt;&gt;0,'1C TSrécur6'!$C$12="OUI"),'1C TSrécur6'!J$36/'1C TSrécur6'!J$17,"")</f>
        <v/>
      </c>
      <c r="P241" s="563" t="str">
        <f>IF(AND('1C TSrécur6'!J$17&lt;&gt;0,'1C TSrécur6'!$C$12="OUI"),'1C TSrécur6'!$J$37/'1C TSrécur6'!J$17,"")</f>
        <v/>
      </c>
      <c r="Q241" s="563" t="str">
        <f>IF(AND('1C TSrécur6'!J$17&lt;&gt;0,'1C TSrécur6'!$C$12="OUI"),'1C TSrécur6'!$J$38/'1C TSrécur6'!J$17,"")</f>
        <v/>
      </c>
      <c r="R241" s="563" t="str">
        <f>IF(AND('1C TSrécur6'!J$17&lt;&gt;0,'1C TSrécur6'!$C$12="OUI"),'1C TSrécur6'!$J$39/'1C TSrécur6'!J$17,"")</f>
        <v/>
      </c>
      <c r="S241" s="563" t="str">
        <f>IF(AND('1C TSrécur6'!J$17&lt;&gt;0,'1C TSrécur6'!$C$12="OUI"),'1C TSrécur6'!$J$40/'1C TSrécur6'!J$17,"")</f>
        <v/>
      </c>
      <c r="T241" s="563" t="str">
        <f>IF(AND('1C TSrécur6'!J$17&lt;&gt;0,'1C TSrécur6'!$C$12="OUI"),'1C TSrécur6'!$J$41/'1C TSrécur6'!J$17,"")</f>
        <v/>
      </c>
      <c r="U241" s="563" t="str">
        <f>IF(AND('1C TSrécur6'!J$17&lt;&gt;0,'1C TSrécur6'!$C$12="OUI"),'1C TSrécur6'!$J$42/'1C TSrécur6'!J$17,"")</f>
        <v/>
      </c>
      <c r="V241" s="563" t="str">
        <f>IF(AND('1C TSrécur6'!J$17&lt;&gt;0,'1C TSrécur6'!$C$12="OUI"),'1C TSrécur6'!$J$43/'1C TSrécur6'!J$17,"")</f>
        <v/>
      </c>
      <c r="W241" s="563" t="str">
        <f>IF(AND('1C TSrécur6'!J$17&lt;&gt;0,'1C TSrécur6'!$C$12="OUI"),'1C TSrécur6'!$J$44/'1C TSrécur6'!J$17,"")</f>
        <v/>
      </c>
      <c r="X241" s="563" t="str">
        <f>IF(AND('1C TSrécur6'!J$17&lt;&gt;0,'1C TSrécur6'!$C$12="OUI"),'1C TSrécur6'!$J$45/'1C TSrécur6'!J$17,"")</f>
        <v/>
      </c>
      <c r="Y241" s="563" t="str">
        <f>IF(AND('1C TSrécur6'!J$17&lt;&gt;0,'1C TSrécur6'!$C$12="OUI"),'1C TSrécur6'!$J$46/'1C TSrécur6'!J$17,"")</f>
        <v/>
      </c>
      <c r="Z241" s="563" t="str">
        <f>IF(AND('1C TSrécur6'!J$17&lt;&gt;0,'1C TSrécur6'!$C$12="OUI"),'1C TSrécur6'!$J$47/'1C TSrécur6'!J$17,"")</f>
        <v/>
      </c>
      <c r="AA241" s="563" t="str">
        <f>IF(AND('1C TSrécur6'!J$17&lt;&gt;0,'1C TSrécur6'!$C$12="OUI"),'1C TSrécur6'!$J$48/'1C TSrécur6'!J$17,"")</f>
        <v/>
      </c>
      <c r="AB241" s="563" t="str">
        <f>IF(AND('1C TSrécur6'!J$17&lt;&gt;0,'1C TSrécur6'!$C$12="OUI"),'1C TSrécur6'!$J$49/'1C TSrécur6'!J$17,"")</f>
        <v/>
      </c>
      <c r="AC241" s="563" t="str">
        <f>IF(AND('1C TSrécur6'!J$17&lt;&gt;0,'1C TSrécur6'!$C$12="OUI"),'1C TSrécur6'!$J$50/'1C TSrécur6'!J$17,"")</f>
        <v/>
      </c>
      <c r="AD241" s="563" t="str">
        <f>IF(AND('1C TSrécur6'!J$17&lt;&gt;0,'1C TSrécur6'!$C$12="OUI"),'1C TSrécur6'!$J$51/'1C TSrécur6'!J$17,"")</f>
        <v/>
      </c>
      <c r="AE241" s="563" t="str">
        <f>IF(AND('1C TSrécur6'!J$17&lt;&gt;0,'1C TSrécur6'!$C$12="OUI"),'1C TSrécur6'!$J$52/'1C TSrécur6'!J$17,"")</f>
        <v/>
      </c>
      <c r="AF241" s="563" t="str">
        <f>IF(AND('1C TSrécur6'!J$17&lt;&gt;0,'1C TSrécur6'!$C$12="OUI"),'1C TSrécur6'!$J$53/'1C TSrécur6'!J$17,"")</f>
        <v/>
      </c>
      <c r="AG241" s="563" t="str">
        <f>IF(AND('1C TSrécur6'!J$17&lt;&gt;0,'1C TSrécur6'!$C$12="OUI"),'1C TSrécur6'!$J$54/'1C TSrécur6'!J$17,"")</f>
        <v/>
      </c>
      <c r="AH241" s="563" t="str">
        <f>IF(AND('1C TSrécur6'!J$17&lt;&gt;0,'1C TSrécur6'!$C$12="OUI"),'1C TSrécur6'!$J$55/'1C TSrécur6'!J$17,"")</f>
        <v/>
      </c>
      <c r="AI241" s="563" t="str">
        <f>IF(AND('1C TSrécur6'!J$17&lt;&gt;0,'1C TSrécur6'!$C$12="OUI"),'1C TSrécur6'!$J$56/'1C TSrécur6'!J$17,"")</f>
        <v/>
      </c>
      <c r="AJ241" s="563" t="str">
        <f>IF(AND('1C TSrécur6'!J$17&lt;&gt;0,'1C TSrécur6'!$C$12="OUI"),'1C TSrécur6'!$J$57/'1C TSrécur6'!J$17,"")</f>
        <v/>
      </c>
      <c r="AK241" s="563">
        <f>IF(AND('1C TSrécur6'!J$17&lt;&gt;0,'1C TSrécur6'!$C$12="OUI"),'1C TSrécur6'!J$58/'1C TSrécur6'!J$17,0)</f>
        <v>0</v>
      </c>
      <c r="AL241" s="74">
        <f>IF(AND('1C TSrécur6'!$B$12&lt;&gt;"",'1C TSrécur6'!$C$12="OUI"),N241+AK241,N241)</f>
        <v>0</v>
      </c>
      <c r="AM241" s="352">
        <f t="shared" si="83"/>
        <v>0</v>
      </c>
      <c r="AN241" s="352">
        <f t="shared" si="84"/>
        <v>0</v>
      </c>
      <c r="AO241" s="353">
        <f t="shared" si="80"/>
        <v>0</v>
      </c>
      <c r="AP241" s="599">
        <f t="shared" si="81"/>
        <v>0</v>
      </c>
      <c r="AQ241" s="609">
        <f t="shared" si="75"/>
        <v>0</v>
      </c>
      <c r="AR241" s="605"/>
      <c r="AS241" s="104"/>
      <c r="AT241" s="211" t="str">
        <f>IF('1C TSrécur6'!J$17*FICHE!$C$13&lt;J241,"Forfait limité à "&amp;FICHE!$C$13&amp;"€/jour","")</f>
        <v/>
      </c>
      <c r="AU241" s="618"/>
    </row>
    <row r="242" spans="1:54" ht="13.9" customHeight="1">
      <c r="A242" s="316"/>
      <c r="B242" s="346"/>
      <c r="C242" s="877" t="str">
        <f>IF('1C TSrécur6'!K$17&lt;&gt;0,'1C TSrécur6'!$B$12,"")</f>
        <v/>
      </c>
      <c r="D242" s="878"/>
      <c r="E242" s="879"/>
      <c r="F242" s="95" t="str">
        <f>IF(AND($C242='1C TSrécur6'!$B$12,'1C TSrécur6'!$B$16="récurrentes",'1C TSrécur6'!$K$17&lt;&gt;""),'1C TSrécur6'!$K$21,"")</f>
        <v/>
      </c>
      <c r="G242" s="237"/>
      <c r="H242" s="797">
        <v>0.21</v>
      </c>
      <c r="I242" s="799">
        <v>1</v>
      </c>
      <c r="J242" s="324"/>
      <c r="K242" s="782">
        <f t="shared" si="82"/>
        <v>0</v>
      </c>
      <c r="L242" s="545">
        <f>IF(OR('1C TSrécur6'!$B$12="",'1C TSrécur6'!K$30=0),0,IF(AND('1C TSrécur6'!$B$12&lt;&gt;"",$K$2="Pôle",'1C TSrécur6'!$C$12="OUI"),(('1C TSrécur6'!K$22+'1C TSrécur6'!K$23+'1C TSrécur6'!K$24+'1C TSrécur6'!K$25+'1C TSrécur6'!K$29)/'1C TSrécur6'!K$17),IF(AND('1C TSrécur6'!$B$12&lt;&gt;"",$K$2="Pôle",'1C TSrécur6'!$C$12="NON"),(('1C TSrécur6'!K$22+'1C TSrécur6'!K$23+'1C TSrécur6'!K$24+'1C TSrécur6'!K$25+'1C TSrécur6'!K$29)/'1C TSrécur6'!K$30),IF(AND('1C TSrécur6'!$B$12&lt;&gt;"",$K$2&lt;&gt;"Pôle",'1C TSrécur6'!$C$12="OUI"),(('1C TSrécur6'!K$22+'1C TSrécur6'!K$23+'1C TSrécur6'!K$24+'1C TSrécur6'!K$25+'1C TSrécur6'!K$26+'1C TSrécur6'!K$27+'1C TSrécur6'!K$28+'1C TSrécur6'!K$29)/'1C TSrécur6'!K$17),IF(AND('1C TSrécur6'!$B$12&lt;&gt;"",$K$2&lt;&gt;"Pôle",'1C TSrécur6'!$C$12="NON"),(('1C TSrécur6'!K$22+'1C TSrécur6'!K$23+'1C TSrécur6'!K$24+'1C TSrécur6'!K$25+'1C TSrécur6'!K$26+'1C TSrécur6'!K$27+'1C TSrécur6'!K$28+'1C TSrécur6'!K$29)/'1C TSrécur6'!K$30))))))</f>
        <v>0</v>
      </c>
      <c r="M242" s="545">
        <f>IF(OR('1C TSrécur6'!$B$12="",'1C TSrécur6'!K$30=0),0,IF(AND('1C TSrécur6'!$B$12&lt;&gt;"",$K$2="Pôle",'1C TSrécur6'!$C$12="OUI"),(('1C TSrécur6'!K$26+'1C TSrécur6'!K$27+'1C TSrécur6'!K$28)/'1C TSrécur6'!K$17),IF(AND('1C TSrécur6'!$B$12&lt;&gt;"",$K$2="Pôle",'1C TSrécur6'!$C$12="NON"),(('1C TSrécur6'!K$26+'1C TSrécur6'!K$27+'1C TSrécur6'!K$28)/'1C TSrécur6'!K$30),IF(AND('1C TSrécur6'!$B$12&lt;&gt;"",$K$2&lt;&gt;"Pôle"),0))))</f>
        <v>0</v>
      </c>
      <c r="N242" s="545">
        <f>IF(AND('1C TSrécur6'!$K$17&lt;&gt;0,'1C TSrécur6'!$K$30&lt;&gt;0),L242+M242,0)</f>
        <v>0</v>
      </c>
      <c r="O242" s="562" t="str">
        <f>IF(AND('1C TSrécur6'!K$17&lt;&gt;0,'1C TSrécur6'!$C$12="OUI"),'1C TSrécur6'!K$36/'1C TSrécur6'!K$17,"")</f>
        <v/>
      </c>
      <c r="P242" s="563" t="str">
        <f>IF(AND('1C TSrécur6'!K$17&lt;&gt;0,'1C TSrécur6'!$C$12="OUI"),'1C TSrécur6'!$K$37/'1C TSrécur6'!K$17,"")</f>
        <v/>
      </c>
      <c r="Q242" s="563" t="str">
        <f>IF(AND('1C TSrécur6'!K$17&lt;&gt;0,'1C TSrécur6'!$C$12="OUI"),'1C TSrécur6'!$K$38/'1C TSrécur6'!K$17,"")</f>
        <v/>
      </c>
      <c r="R242" s="563" t="str">
        <f>IF(AND('1C TSrécur6'!K$17&lt;&gt;0,'1C TSrécur6'!$C$12="OUI"),'1C TSrécur6'!$K$39/'1C TSrécur6'!K$17,"")</f>
        <v/>
      </c>
      <c r="S242" s="563" t="str">
        <f>IF(AND('1C TSrécur6'!K$17&lt;&gt;0,'1C TSrécur6'!$C$12="OUI"),'1C TSrécur6'!$K$40/'1C TSrécur6'!K$17,"")</f>
        <v/>
      </c>
      <c r="T242" s="563" t="str">
        <f>IF(AND('1C TSrécur6'!K$17&lt;&gt;0,'1C TSrécur6'!$C$12="OUI"),'1C TSrécur6'!$K$41/'1C TSrécur6'!K$17,"")</f>
        <v/>
      </c>
      <c r="U242" s="563" t="str">
        <f>IF(AND('1C TSrécur6'!K$17&lt;&gt;0,'1C TSrécur6'!$C$12="OUI"),'1C TSrécur6'!$K$42/'1C TSrécur6'!K$17,"")</f>
        <v/>
      </c>
      <c r="V242" s="563" t="str">
        <f>IF(AND('1C TSrécur6'!K$17&lt;&gt;0,'1C TSrécur6'!$C$12="OUI"),'1C TSrécur6'!$K$43/'1C TSrécur6'!K$17,"")</f>
        <v/>
      </c>
      <c r="W242" s="563" t="str">
        <f>IF(AND('1C TSrécur6'!K$17&lt;&gt;0,'1C TSrécur6'!$C$12="OUI"),'1C TSrécur6'!$K$44/'1C TSrécur6'!K$17,"")</f>
        <v/>
      </c>
      <c r="X242" s="563" t="str">
        <f>IF(AND('1C TSrécur6'!K$17&lt;&gt;0,'1C TSrécur6'!$C$12="OUI"),'1C TSrécur6'!$K$45/'1C TSrécur6'!K$17,"")</f>
        <v/>
      </c>
      <c r="Y242" s="563" t="str">
        <f>IF(AND('1C TSrécur6'!K$17&lt;&gt;0,'1C TSrécur6'!$C$12="OUI"),'1C TSrécur6'!$K$46/'1C TSrécur6'!K$17,"")</f>
        <v/>
      </c>
      <c r="Z242" s="563" t="str">
        <f>IF(AND('1C TSrécur6'!K$17&lt;&gt;0,'1C TSrécur6'!$C$12="OUI"),'1C TSrécur6'!$K$47/'1C TSrécur6'!K$17,"")</f>
        <v/>
      </c>
      <c r="AA242" s="563" t="str">
        <f>IF(AND('1C TSrécur6'!K$17&lt;&gt;0,'1C TSrécur6'!$C$12="OUI"),'1C TSrécur6'!$K$48/'1C TSrécur6'!K$17,"")</f>
        <v/>
      </c>
      <c r="AB242" s="563" t="str">
        <f>IF(AND('1C TSrécur6'!K$17&lt;&gt;0,'1C TSrécur6'!$C$12="OUI"),'1C TSrécur6'!$K$49/'1C TSrécur6'!K$17,"")</f>
        <v/>
      </c>
      <c r="AC242" s="563" t="str">
        <f>IF(AND('1C TSrécur6'!K$17&lt;&gt;0,'1C TSrécur6'!$C$12="OUI"),'1C TSrécur6'!$K$50/'1C TSrécur6'!K$17,"")</f>
        <v/>
      </c>
      <c r="AD242" s="563" t="str">
        <f>IF(AND('1C TSrécur6'!K$17&lt;&gt;0,'1C TSrécur6'!$C$12="OUI"),'1C TSrécur6'!$K$51/'1C TSrécur6'!K$17,"")</f>
        <v/>
      </c>
      <c r="AE242" s="563" t="str">
        <f>IF(AND('1C TSrécur6'!K$17&lt;&gt;0,'1C TSrécur6'!$C$12="OUI"),'1C TSrécur6'!$K$52/'1C TSrécur6'!K$17,"")</f>
        <v/>
      </c>
      <c r="AF242" s="563" t="str">
        <f>IF(AND('1C TSrécur6'!K$17&lt;&gt;0,'1C TSrécur6'!$C$12="OUI"),'1C TSrécur6'!$K$53/'1C TSrécur6'!K$17,"")</f>
        <v/>
      </c>
      <c r="AG242" s="563" t="str">
        <f>IF(AND('1C TSrécur6'!K$17&lt;&gt;0,'1C TSrécur6'!$C$12="OUI"),'1C TSrécur6'!$K$54/'1C TSrécur6'!K$17,"")</f>
        <v/>
      </c>
      <c r="AH242" s="563" t="str">
        <f>IF(AND('1C TSrécur6'!K$17&lt;&gt;0,'1C TSrécur6'!$C$12="OUI"),'1C TSrécur6'!$K$55/'1C TSrécur6'!K$17,"")</f>
        <v/>
      </c>
      <c r="AI242" s="563" t="str">
        <f>IF(AND('1C TSrécur6'!K$17&lt;&gt;0,'1C TSrécur6'!$C$12="OUI"),'1C TSrécur6'!$K$56/'1C TSrécur6'!K$17,"")</f>
        <v/>
      </c>
      <c r="AJ242" s="563" t="str">
        <f>IF(AND('1C TSrécur6'!K$17&lt;&gt;0,'1C TSrécur6'!$C$12="OUI"),'1C TSrécur6'!$K$57/'1C TSrécur6'!K$17,"")</f>
        <v/>
      </c>
      <c r="AK242" s="563">
        <f>IF(AND('1C TSrécur6'!K$17&lt;&gt;0,'1C TSrécur6'!$C$12="OUI"),'1C TSrécur6'!K$58/'1C TSrécur6'!K$17,0)</f>
        <v>0</v>
      </c>
      <c r="AL242" s="74">
        <f>IF(AND('1C TSrécur6'!$B$12&lt;&gt;"",'1C TSrécur6'!$C$12="OUI"),N242+AK242,N242)</f>
        <v>0</v>
      </c>
      <c r="AM242" s="352">
        <f t="shared" si="83"/>
        <v>0</v>
      </c>
      <c r="AN242" s="352">
        <f t="shared" si="84"/>
        <v>0</v>
      </c>
      <c r="AO242" s="353">
        <f t="shared" si="80"/>
        <v>0</v>
      </c>
      <c r="AP242" s="599">
        <f t="shared" si="81"/>
        <v>0</v>
      </c>
      <c r="AQ242" s="609">
        <f t="shared" si="75"/>
        <v>0</v>
      </c>
      <c r="AR242" s="605"/>
      <c r="AS242" s="104"/>
      <c r="AT242" s="211" t="str">
        <f>IF('1C TSrécur6'!K$17*FICHE!$C$13&lt;J242,"Forfait limité à "&amp;FICHE!$C$13&amp;"€/jour","")</f>
        <v/>
      </c>
      <c r="AU242" s="618"/>
    </row>
    <row r="243" spans="1:54" ht="13.9" customHeight="1">
      <c r="A243" s="316"/>
      <c r="B243" s="346"/>
      <c r="C243" s="877" t="str">
        <f>IF('1C TSrécur6'!L$17&lt;&gt;0,'1C TSrécur6'!$B$12,"")</f>
        <v/>
      </c>
      <c r="D243" s="878"/>
      <c r="E243" s="879"/>
      <c r="F243" s="95" t="str">
        <f>IF(AND($C243='1C TSrécur6'!$B$12,'1C TSrécur6'!$B$16="récurrentes",'1C TSrécur6'!$L$17&lt;&gt;""),'1C TSrécur6'!$L$21,"")</f>
        <v/>
      </c>
      <c r="G243" s="237"/>
      <c r="H243" s="797">
        <v>0.21</v>
      </c>
      <c r="I243" s="799">
        <v>1</v>
      </c>
      <c r="J243" s="324"/>
      <c r="K243" s="782">
        <f t="shared" si="82"/>
        <v>0</v>
      </c>
      <c r="L243" s="545">
        <f>IF(OR('1C TSrécur6'!$B$12="",'1C TSrécur6'!L$30=0),0,IF(AND('1C TSrécur6'!$B$12&lt;&gt;"",$K$2="Pôle",'1C TSrécur6'!$C$12="OUI"),(('1C TSrécur6'!L$22+'1C TSrécur6'!L$23+'1C TSrécur6'!L$24+'1C TSrécur6'!L$25+'1C TSrécur6'!L$29)/'1C TSrécur6'!L$17),IF(AND('1C TSrécur6'!$B$12&lt;&gt;"",$K$2="Pôle",'1C TSrécur6'!$C$12="NON"),(('1C TSrécur6'!L$22+'1C TSrécur6'!L$23+'1C TSrécur6'!L$24+'1C TSrécur6'!L$25+'1C TSrécur6'!L$29)/'1C TSrécur6'!L$30),IF(AND('1C TSrécur6'!$B$12&lt;&gt;"",$K$2&lt;&gt;"Pôle",'1C TSrécur6'!$C$12="OUI"),(('1C TSrécur6'!L$22+'1C TSrécur6'!L$23+'1C TSrécur6'!L$24+'1C TSrécur6'!L$25+'1C TSrécur6'!L$26+'1C TSrécur6'!L$27+'1C TSrécur6'!L$28+'1C TSrécur6'!L$29)/'1C TSrécur6'!L$17),IF(AND('1C TSrécur6'!$B$12&lt;&gt;"",$K$2&lt;&gt;"Pôle",'1C TSrécur6'!$C$12="NON"),(('1C TSrécur6'!L$22+'1C TSrécur6'!L$23+'1C TSrécur6'!L$24+'1C TSrécur6'!L$25+'1C TSrécur6'!L$26+'1C TSrécur6'!L$27+'1C TSrécur6'!L$28+'1C TSrécur6'!L$29)/'1C TSrécur6'!L$30))))))</f>
        <v>0</v>
      </c>
      <c r="M243" s="545">
        <f>IF(OR('1C TSrécur6'!$B$12="",'1C TSrécur6'!L$30=0),0,IF(AND('1C TSrécur6'!$B$12&lt;&gt;"",$K$2="Pôle",'1C TSrécur6'!$C$12="OUI"),(('1C TSrécur6'!L$26+'1C TSrécur6'!L$27+'1C TSrécur6'!L$28)/'1C TSrécur6'!L$17),IF(AND('1C TSrécur6'!$B$12&lt;&gt;"",$K$2="Pôle",'1C TSrécur6'!$C$12="NON"),(('1C TSrécur6'!L$26+'1C TSrécur6'!L$27+'1C TSrécur6'!L$28)/'1C TSrécur6'!L$30),IF(AND('1C TSrécur6'!$B$12&lt;&gt;"",$K$2&lt;&gt;"Pôle"),0))))</f>
        <v>0</v>
      </c>
      <c r="N243" s="545">
        <f>IF(AND('1C TSrécur6'!$L$17&lt;&gt;0,'1C TSrécur6'!$L$30&lt;&gt;0),L243+M243,0)</f>
        <v>0</v>
      </c>
      <c r="O243" s="562" t="str">
        <f>IF(AND('1C TSrécur6'!L$17&lt;&gt;0,'1C TSrécur6'!$C$12="OUI"),'1C TSrécur6'!L$36/'1C TSrécur6'!L$17,"")</f>
        <v/>
      </c>
      <c r="P243" s="563" t="str">
        <f>IF(AND('1C TSrécur6'!L$17&lt;&gt;0,'1C TSrécur6'!$C$12="OUI"),'1C TSrécur6'!$L$37/'1C TSrécur6'!L$17,"")</f>
        <v/>
      </c>
      <c r="Q243" s="563" t="str">
        <f>IF(AND('1C TSrécur6'!L$17&lt;&gt;0,'1C TSrécur6'!$C$12="OUI"),'1C TSrécur6'!$L$38/'1C TSrécur6'!L$17,"")</f>
        <v/>
      </c>
      <c r="R243" s="563" t="str">
        <f>IF(AND('1C TSrécur6'!L$17&lt;&gt;0,'1C TSrécur6'!$C$12="OUI"),'1C TSrécur6'!$L$39/'1C TSrécur6'!L$17,"")</f>
        <v/>
      </c>
      <c r="S243" s="563" t="str">
        <f>IF(AND('1C TSrécur6'!L$17&lt;&gt;0,'1C TSrécur6'!$C$12="OUI"),'1C TSrécur6'!$L$40/'1C TSrécur6'!L$17,"")</f>
        <v/>
      </c>
      <c r="T243" s="563" t="str">
        <f>IF(AND('1C TSrécur6'!L$17&lt;&gt;0,'1C TSrécur6'!$C$12="OUI"),'1C TSrécur6'!$L$41/'1C TSrécur6'!L$17,"")</f>
        <v/>
      </c>
      <c r="U243" s="563" t="str">
        <f>IF(AND('1C TSrécur6'!L$17&lt;&gt;0,'1C TSrécur6'!$C$12="OUI"),'1C TSrécur6'!$L$42/'1C TSrécur6'!L$17,"")</f>
        <v/>
      </c>
      <c r="V243" s="563" t="str">
        <f>IF(AND('1C TSrécur6'!L$17&lt;&gt;0,'1C TSrécur6'!$C$12="OUI"),'1C TSrécur6'!$L$43/'1C TSrécur6'!L$17,"")</f>
        <v/>
      </c>
      <c r="W243" s="563" t="str">
        <f>IF(AND('1C TSrécur6'!L$17&lt;&gt;0,'1C TSrécur6'!$C$12="OUI"),'1C TSrécur6'!$L$44/'1C TSrécur6'!L$17,"")</f>
        <v/>
      </c>
      <c r="X243" s="563" t="str">
        <f>IF(AND('1C TSrécur6'!L$17&lt;&gt;0,'1C TSrécur6'!$C$12="OUI"),'1C TSrécur6'!$L$45/'1C TSrécur6'!L$17,"")</f>
        <v/>
      </c>
      <c r="Y243" s="563" t="str">
        <f>IF(AND('1C TSrécur6'!L$17&lt;&gt;0,'1C TSrécur6'!$C$12="OUI"),'1C TSrécur6'!$L$46/'1C TSrécur6'!L$17,"")</f>
        <v/>
      </c>
      <c r="Z243" s="563" t="str">
        <f>IF(AND('1C TSrécur6'!L$17&lt;&gt;0,'1C TSrécur6'!$C$12="OUI"),'1C TSrécur6'!$L$47/'1C TSrécur6'!L$17,"")</f>
        <v/>
      </c>
      <c r="AA243" s="563" t="str">
        <f>IF(AND('1C TSrécur6'!L$17&lt;&gt;0,'1C TSrécur6'!$C$12="OUI"),'1C TSrécur6'!$L$48/'1C TSrécur6'!L$17,"")</f>
        <v/>
      </c>
      <c r="AB243" s="563" t="str">
        <f>IF(AND('1C TSrécur6'!L$17&lt;&gt;0,'1C TSrécur6'!$C$12="OUI"),'1C TSrécur6'!$L$49/'1C TSrécur6'!L$17,"")</f>
        <v/>
      </c>
      <c r="AC243" s="563" t="str">
        <f>IF(AND('1C TSrécur6'!L$17&lt;&gt;0,'1C TSrécur6'!$C$12="OUI"),'1C TSrécur6'!$L$50/'1C TSrécur6'!L$17,"")</f>
        <v/>
      </c>
      <c r="AD243" s="563" t="str">
        <f>IF(AND('1C TSrécur6'!L$17&lt;&gt;0,'1C TSrécur6'!$C$12="OUI"),'1C TSrécur6'!$L$51/'1C TSrécur6'!L$17,"")</f>
        <v/>
      </c>
      <c r="AE243" s="563" t="str">
        <f>IF(AND('1C TSrécur6'!L$17&lt;&gt;0,'1C TSrécur6'!$C$12="OUI"),'1C TSrécur6'!$L$52/'1C TSrécur6'!L$17,"")</f>
        <v/>
      </c>
      <c r="AF243" s="563" t="str">
        <f>IF(AND('1C TSrécur6'!L$17&lt;&gt;0,'1C TSrécur6'!$C$12="OUI"),'1C TSrécur6'!$L$53/'1C TSrécur6'!L$17,"")</f>
        <v/>
      </c>
      <c r="AG243" s="563" t="str">
        <f>IF(AND('1C TSrécur6'!L$17&lt;&gt;0,'1C TSrécur6'!$C$12="OUI"),'1C TSrécur6'!$L$54/'1C TSrécur6'!L$17,"")</f>
        <v/>
      </c>
      <c r="AH243" s="563" t="str">
        <f>IF(AND('1C TSrécur6'!L$17&lt;&gt;0,'1C TSrécur6'!$C$12="OUI"),'1C TSrécur6'!$L$55/'1C TSrécur6'!L$17,"")</f>
        <v/>
      </c>
      <c r="AI243" s="563" t="str">
        <f>IF(AND('1C TSrécur6'!L$17&lt;&gt;0,'1C TSrécur6'!$C$12="OUI"),'1C TSrécur6'!$L$56/'1C TSrécur6'!L$17,"")</f>
        <v/>
      </c>
      <c r="AJ243" s="563" t="str">
        <f>IF(AND('1C TSrécur6'!L$17&lt;&gt;0,'1C TSrécur6'!$C$12="OUI"),'1C TSrécur6'!$L$57/'1C TSrécur6'!L$17,"")</f>
        <v/>
      </c>
      <c r="AK243" s="563">
        <f>IF(AND('1C TSrécur6'!L$17&lt;&gt;0,'1C TSrécur6'!$C$12="OUI"),'1C TSrécur6'!L$58/'1C TSrécur6'!L$17,0)</f>
        <v>0</v>
      </c>
      <c r="AL243" s="74">
        <f>IF(AND('1C TSrécur6'!$B$12&lt;&gt;"",'1C TSrécur6'!$C$12="OUI"),N243+AK243,N243)</f>
        <v>0</v>
      </c>
      <c r="AM243" s="352">
        <f t="shared" si="83"/>
        <v>0</v>
      </c>
      <c r="AN243" s="352">
        <f t="shared" si="84"/>
        <v>0</v>
      </c>
      <c r="AO243" s="353">
        <f t="shared" si="80"/>
        <v>0</v>
      </c>
      <c r="AP243" s="599">
        <f t="shared" si="81"/>
        <v>0</v>
      </c>
      <c r="AQ243" s="609">
        <f t="shared" si="75"/>
        <v>0</v>
      </c>
      <c r="AR243" s="605"/>
      <c r="AS243" s="104"/>
      <c r="AT243" s="211" t="str">
        <f>IF('1C TSrécur6'!L$17*FICHE!$C$13&lt;J243,"Forfait limité à "&amp;FICHE!$C$13&amp;"€/jour","")</f>
        <v/>
      </c>
      <c r="AU243" s="618"/>
    </row>
    <row r="244" spans="1:54" ht="13.9" customHeight="1">
      <c r="A244" s="316"/>
      <c r="B244" s="346"/>
      <c r="C244" s="877" t="str">
        <f>IF('1C TSrécur6'!M$17&lt;&gt;0,'1C TSrécur6'!$B$12,"")</f>
        <v/>
      </c>
      <c r="D244" s="878"/>
      <c r="E244" s="879"/>
      <c r="F244" s="95" t="str">
        <f>IF(AND($C244='1C TSrécur6'!$B$12,'1C TSrécur6'!$B$16="récurrentes",'1C TSrécur6'!$M$17&lt;&gt;""),'1C TSrécur6'!$M$21,"")</f>
        <v/>
      </c>
      <c r="G244" s="237"/>
      <c r="H244" s="797">
        <v>0.21</v>
      </c>
      <c r="I244" s="799">
        <v>1</v>
      </c>
      <c r="J244" s="324"/>
      <c r="K244" s="782">
        <f t="shared" si="82"/>
        <v>0</v>
      </c>
      <c r="L244" s="545">
        <f>IF(OR('1C TSrécur6'!$B$12="",'1C TSrécur6'!M$30=0),0,IF(AND('1C TSrécur6'!$B$12&lt;&gt;"",$K$2="Pôle",'1C TSrécur6'!$C$12="OUI"),(('1C TSrécur6'!M$22+'1C TSrécur6'!M$23+'1C TSrécur6'!M$24+'1C TSrécur6'!M$25+'1C TSrécur6'!M$29)/'1C TSrécur6'!M$17),IF(AND('1C TSrécur6'!$B$12&lt;&gt;"",$K$2="Pôle",'1C TSrécur6'!$C$12="NON"),(('1C TSrécur6'!M$22+'1C TSrécur6'!M$23+'1C TSrécur6'!M$24+'1C TSrécur6'!M$25+'1C TSrécur6'!M$29)/'1C TSrécur6'!M$30),IF(AND('1C TSrécur6'!$B$12&lt;&gt;"",$K$2&lt;&gt;"Pôle",'1C TSrécur6'!$C$12="OUI"),(('1C TSrécur6'!M$22+'1C TSrécur6'!M$23+'1C TSrécur6'!M$24+'1C TSrécur6'!M$25+'1C TSrécur6'!M$26+'1C TSrécur6'!M$27+'1C TSrécur6'!M$28+'1C TSrécur6'!M$29)/'1C TSrécur6'!M$17),IF(AND('1C TSrécur6'!$B$12&lt;&gt;"",$K$2&lt;&gt;"Pôle",'1C TSrécur6'!$C$12="NON"),(('1C TSrécur6'!M$22+'1C TSrécur6'!M$23+'1C TSrécur6'!M$24+'1C TSrécur6'!M$25+'1C TSrécur6'!M$26+'1C TSrécur6'!M$27+'1C TSrécur6'!M$28+'1C TSrécur6'!M$29)/'1C TSrécur6'!M$30))))))</f>
        <v>0</v>
      </c>
      <c r="M244" s="545">
        <f>IF(OR('1C TSrécur6'!$B$12="",'1C TSrécur6'!M$30=0),0,IF(AND('1C TSrécur6'!$B$12&lt;&gt;"",$K$2="Pôle",'1C TSrécur6'!$C$12="OUI"),(('1C TSrécur6'!M$26+'1C TSrécur6'!M$27+'1C TSrécur6'!M$28)/'1C TSrécur6'!M$17),IF(AND('1C TSrécur6'!$B$12&lt;&gt;"",$K$2="Pôle",'1C TSrécur6'!$C$12="NON"),(('1C TSrécur6'!M$26+'1C TSrécur6'!M$27+'1C TSrécur6'!M$28)/'1C TSrécur6'!M$30),IF(AND('1C TSrécur6'!$B$12&lt;&gt;"",$K$2&lt;&gt;"Pôle"),0))))</f>
        <v>0</v>
      </c>
      <c r="N244" s="545">
        <f>IF(AND('1C TSrécur6'!$M$17&lt;&gt;0,'1C TSrécur6'!$M$30&lt;&gt;0),L244+M244,0)</f>
        <v>0</v>
      </c>
      <c r="O244" s="562" t="str">
        <f>IF(AND('1C TSrécur6'!M$17&lt;&gt;0,'1C TSrécur6'!$C$12="OUI"),'1C TSrécur6'!M$36/'1C TSrécur6'!M$17,"")</f>
        <v/>
      </c>
      <c r="P244" s="563" t="str">
        <f>IF(AND('1C TSrécur6'!M$17&lt;&gt;0,'1C TSrécur6'!$C$12="OUI"),'1C TSrécur6'!$M$37/'1C TSrécur6'!M$17,"")</f>
        <v/>
      </c>
      <c r="Q244" s="563" t="str">
        <f>IF(AND('1C TSrécur6'!M$17&lt;&gt;0,'1C TSrécur6'!$C$12="OUI"),'1C TSrécur6'!$M$38/'1C TSrécur6'!M$17,"")</f>
        <v/>
      </c>
      <c r="R244" s="563" t="str">
        <f>IF(AND('1C TSrécur6'!M$17&lt;&gt;0,'1C TSrécur6'!$C$12="OUI"),'1C TSrécur6'!$M$39/'1C TSrécur6'!M$17,"")</f>
        <v/>
      </c>
      <c r="S244" s="563" t="str">
        <f>IF(AND('1C TSrécur6'!M$17&lt;&gt;0,'1C TSrécur6'!$C$12="OUI"),'1C TSrécur6'!$M$40/'1C TSrécur6'!M$17,"")</f>
        <v/>
      </c>
      <c r="T244" s="563" t="str">
        <f>IF(AND('1C TSrécur6'!M$17&lt;&gt;0,'1C TSrécur6'!$C$12="OUI"),'1C TSrécur6'!$M$41/'1C TSrécur6'!M$17,"")</f>
        <v/>
      </c>
      <c r="U244" s="563" t="str">
        <f>IF(AND('1C TSrécur6'!M$17&lt;&gt;0,'1C TSrécur6'!$C$12="OUI"),'1C TSrécur6'!$M$42/'1C TSrécur6'!M$17,"")</f>
        <v/>
      </c>
      <c r="V244" s="563" t="str">
        <f>IF(AND('1C TSrécur6'!M$17&lt;&gt;0,'1C TSrécur6'!$C$12="OUI"),'1C TSrécur6'!$M$43/'1C TSrécur6'!M$17,"")</f>
        <v/>
      </c>
      <c r="W244" s="563" t="str">
        <f>IF(AND('1C TSrécur6'!M$17&lt;&gt;0,'1C TSrécur6'!$C$12="OUI"),'1C TSrécur6'!$M$44/'1C TSrécur6'!M$17,"")</f>
        <v/>
      </c>
      <c r="X244" s="563" t="str">
        <f>IF(AND('1C TSrécur6'!M$17&lt;&gt;0,'1C TSrécur6'!$C$12="OUI"),'1C TSrécur6'!$M$45/'1C TSrécur6'!M$17,"")</f>
        <v/>
      </c>
      <c r="Y244" s="563" t="str">
        <f>IF(AND('1C TSrécur6'!M$17&lt;&gt;0,'1C TSrécur6'!$C$12="OUI"),'1C TSrécur6'!$M$46/'1C TSrécur6'!M$17,"")</f>
        <v/>
      </c>
      <c r="Z244" s="563" t="str">
        <f>IF(AND('1C TSrécur6'!M$17&lt;&gt;0,'1C TSrécur6'!$C$12="OUI"),'1C TSrécur6'!$M$47/'1C TSrécur6'!M$17,"")</f>
        <v/>
      </c>
      <c r="AA244" s="563" t="str">
        <f>IF(AND('1C TSrécur6'!M$17&lt;&gt;0,'1C TSrécur6'!$C$12="OUI"),'1C TSrécur6'!$M$48/'1C TSrécur6'!M$17,"")</f>
        <v/>
      </c>
      <c r="AB244" s="563" t="str">
        <f>IF(AND('1C TSrécur6'!M$17&lt;&gt;0,'1C TSrécur6'!$C$12="OUI"),'1C TSrécur6'!$M$49/'1C TSrécur6'!M$17,"")</f>
        <v/>
      </c>
      <c r="AC244" s="563" t="str">
        <f>IF(AND('1C TSrécur6'!M$17&lt;&gt;0,'1C TSrécur6'!$C$12="OUI"),'1C TSrécur6'!$M$50/'1C TSrécur6'!M$17,"")</f>
        <v/>
      </c>
      <c r="AD244" s="563" t="str">
        <f>IF(AND('1C TSrécur6'!M$17&lt;&gt;0,'1C TSrécur6'!$C$12="OUI"),'1C TSrécur6'!$M$51/'1C TSrécur6'!M$17,"")</f>
        <v/>
      </c>
      <c r="AE244" s="563" t="str">
        <f>IF(AND('1C TSrécur6'!M$17&lt;&gt;0,'1C TSrécur6'!$C$12="OUI"),'1C TSrécur6'!$M$52/'1C TSrécur6'!M$17,"")</f>
        <v/>
      </c>
      <c r="AF244" s="563" t="str">
        <f>IF(AND('1C TSrécur6'!M$17&lt;&gt;0,'1C TSrécur6'!$C$12="OUI"),'1C TSrécur6'!$M$53/'1C TSrécur6'!M$17,"")</f>
        <v/>
      </c>
      <c r="AG244" s="563" t="str">
        <f>IF(AND('1C TSrécur6'!M$17&lt;&gt;0,'1C TSrécur6'!$C$12="OUI"),'1C TSrécur6'!$M$54/'1C TSrécur6'!M$17,"")</f>
        <v/>
      </c>
      <c r="AH244" s="563" t="str">
        <f>IF(AND('1C TSrécur6'!M$17&lt;&gt;0,'1C TSrécur6'!$C$12="OUI"),'1C TSrécur6'!$M$55/'1C TSrécur6'!M$17,"")</f>
        <v/>
      </c>
      <c r="AI244" s="563" t="str">
        <f>IF(AND('1C TSrécur6'!M$17&lt;&gt;0,'1C TSrécur6'!$C$12="OUI"),'1C TSrécur6'!$M$56/'1C TSrécur6'!M$17,"")</f>
        <v/>
      </c>
      <c r="AJ244" s="563" t="str">
        <f>IF(AND('1C TSrécur6'!M$17&lt;&gt;0,'1C TSrécur6'!$C$12="OUI"),'1C TSrécur6'!$M$57/'1C TSrécur6'!M$17,"")</f>
        <v/>
      </c>
      <c r="AK244" s="563">
        <f>IF(AND('1C TSrécur6'!M$17&lt;&gt;0,'1C TSrécur6'!$C$12="OUI"),'1C TSrécur6'!M$58/'1C TSrécur6'!M$17,0)</f>
        <v>0</v>
      </c>
      <c r="AL244" s="74">
        <f>IF(AND('1C TSrécur6'!$B$12&lt;&gt;"",'1C TSrécur6'!$C$12="OUI"),N244+AK244,N244)</f>
        <v>0</v>
      </c>
      <c r="AM244" s="352">
        <f t="shared" si="83"/>
        <v>0</v>
      </c>
      <c r="AN244" s="352">
        <f t="shared" si="84"/>
        <v>0</v>
      </c>
      <c r="AO244" s="353">
        <f t="shared" si="80"/>
        <v>0</v>
      </c>
      <c r="AP244" s="599">
        <f t="shared" si="81"/>
        <v>0</v>
      </c>
      <c r="AQ244" s="609">
        <f t="shared" si="75"/>
        <v>0</v>
      </c>
      <c r="AR244" s="605"/>
      <c r="AS244" s="104"/>
      <c r="AT244" s="211" t="str">
        <f>IF('1C TSrécur6'!M$17*FICHE!$C$13&lt;J244,"Forfait limité à "&amp;FICHE!$C$13&amp;"€/jour","")</f>
        <v/>
      </c>
      <c r="AU244" s="618"/>
    </row>
    <row r="245" spans="1:54" s="358" customFormat="1" ht="13.9" customHeight="1">
      <c r="A245" s="314"/>
      <c r="B245" s="347"/>
      <c r="C245" s="880" t="str">
        <f>IF('1C TSrécur6'!N$17&lt;&gt;0,'1C TSrécur6'!$B$12,"")</f>
        <v/>
      </c>
      <c r="D245" s="881"/>
      <c r="E245" s="882"/>
      <c r="F245" s="213" t="str">
        <f>IF(AND($C245='1C TSrécur6'!$B$12,'1C TSrécur6'!$B$16="récurrentes",'1C TSrécur6'!$N$17&lt;&gt;""),'1C TSrécur6'!$N$21,"")</f>
        <v/>
      </c>
      <c r="G245" s="238"/>
      <c r="H245" s="819">
        <v>0.21</v>
      </c>
      <c r="I245" s="820">
        <v>1</v>
      </c>
      <c r="J245" s="322"/>
      <c r="K245" s="821">
        <f t="shared" si="82"/>
        <v>0</v>
      </c>
      <c r="L245" s="559">
        <f>IF(OR('1C TSrécur6'!$B$12="",'1C TSrécur6'!N$30=0),0,IF(AND('1C TSrécur6'!$B$12&lt;&gt;"",$K$2="Pôle",'1C TSrécur6'!$C$12="OUI"),(('1C TSrécur6'!N$22+'1C TSrécur6'!N$23+'1C TSrécur6'!N$24+'1C TSrécur6'!N$25+'1C TSrécur6'!N$29)/'1C TSrécur6'!N$17),IF(AND('1C TSrécur6'!$B$12&lt;&gt;"",$K$2="Pôle",'1C TSrécur6'!$C$12="NON"),(('1C TSrécur6'!N$22+'1C TSrécur6'!N$23+'1C TSrécur6'!N$24+'1C TSrécur6'!N$25+'1C TSrécur6'!N$29)/'1C TSrécur6'!N$30),IF(AND('1C TSrécur6'!$B$12&lt;&gt;"",$K$2&lt;&gt;"Pôle",'1C TSrécur6'!$C$12="OUI"),(('1C TSrécur6'!N$22+'1C TSrécur6'!N$23+'1C TSrécur6'!N$24+'1C TSrécur6'!N$25+'1C TSrécur6'!N$26+'1C TSrécur6'!N$27+'1C TSrécur6'!N$28+'1C TSrécur6'!N$29)/'1C TSrécur6'!N$17),IF(AND('1C TSrécur6'!$B$12&lt;&gt;"",$K$2&lt;&gt;"Pôle",'1C TSrécur6'!$C$12="NON"),(('1C TSrécur6'!N$22+'1C TSrécur6'!N$23+'1C TSrécur6'!N$24+'1C TSrécur6'!N$25+'1C TSrécur6'!N$26+'1C TSrécur6'!N$27+'1C TSrécur6'!N$28+'1C TSrécur6'!N$29)/'1C TSrécur6'!N$30))))))</f>
        <v>0</v>
      </c>
      <c r="M245" s="559">
        <f>IF(OR('1C TSrécur6'!$B$12="",'1C TSrécur6'!N$30=0),0,IF(AND('1C TSrécur6'!$B$12&lt;&gt;"",$K$2="Pôle",'1C TSrécur6'!$C$12="OUI"),(('1C TSrécur6'!N$26+'1C TSrécur6'!N$27+'1C TSrécur6'!N$28)/'1C TSrécur6'!N$17),IF(AND('1C TSrécur6'!$B$12&lt;&gt;"",$K$2="Pôle",'1C TSrécur6'!$C$12="NON"),(('1C TSrécur6'!N$26+'1C TSrécur6'!N$27+'1C TSrécur6'!N$28)/'1C TSrécur6'!N$30),IF(AND('1C TSrécur6'!$B$12&lt;&gt;"",$K$2&lt;&gt;"Pôle"),0))))</f>
        <v>0</v>
      </c>
      <c r="N245" s="559">
        <f>IF(AND('1C TSrécur6'!$N$17&lt;&gt;0,'1C TSrécur6'!$N$30&lt;&gt;0),L245+M245,0)</f>
        <v>0</v>
      </c>
      <c r="O245" s="564" t="str">
        <f>IF(AND('1C TSrécur6'!N$17&lt;&gt;0,'1C TSrécur6'!$C$12="OUI"),'1C TSrécur6'!N$36/'1C TSrécur6'!N$17,"")</f>
        <v/>
      </c>
      <c r="P245" s="565" t="str">
        <f>IF(AND('1C TSrécur6'!N$17&lt;&gt;0,'1C TSrécur6'!$C$12="OUI"),'1C TSrécur6'!$N$37/'1C TSrécur6'!N$17,"")</f>
        <v/>
      </c>
      <c r="Q245" s="565" t="str">
        <f>IF(AND('1C TSrécur6'!N$17&lt;&gt;0,'1C TSrécur6'!$C$12="OUI"),'1C TSrécur6'!$N$38/'1C TSrécur6'!N$17,"")</f>
        <v/>
      </c>
      <c r="R245" s="565" t="str">
        <f>IF(AND('1C TSrécur6'!N$17&lt;&gt;0,'1C TSrécur6'!$C$12="OUI"),'1C TSrécur6'!$N$39/'1C TSrécur6'!N$17,"")</f>
        <v/>
      </c>
      <c r="S245" s="565" t="str">
        <f>IF(AND('1C TSrécur6'!N$17&lt;&gt;0,'1C TSrécur6'!$C$12="OUI"),'1C TSrécur6'!$N$40/'1C TSrécur6'!N$17,"")</f>
        <v/>
      </c>
      <c r="T245" s="565" t="str">
        <f>IF(AND('1C TSrécur6'!N$17&lt;&gt;0,'1C TSrécur6'!$C$12="OUI"),'1C TSrécur6'!$N$41/'1C TSrécur6'!N$17,"")</f>
        <v/>
      </c>
      <c r="U245" s="565" t="str">
        <f>IF(AND('1C TSrécur6'!N$17&lt;&gt;0,'1C TSrécur6'!$C$12="OUI"),'1C TSrécur6'!$N$42/'1C TSrécur6'!N$17,"")</f>
        <v/>
      </c>
      <c r="V245" s="565" t="str">
        <f>IF(AND('1C TSrécur6'!N$17&lt;&gt;0,'1C TSrécur6'!$C$12="OUI"),'1C TSrécur6'!$N$43/'1C TSrécur6'!N$17,"")</f>
        <v/>
      </c>
      <c r="W245" s="565" t="str">
        <f>IF(AND('1C TSrécur6'!N$17&lt;&gt;0,'1C TSrécur6'!$C$12="OUI"),'1C TSrécur6'!$N$44/'1C TSrécur6'!N$17,"")</f>
        <v/>
      </c>
      <c r="X245" s="565" t="str">
        <f>IF(AND('1C TSrécur6'!N$17&lt;&gt;0,'1C TSrécur6'!$C$12="OUI"),'1C TSrécur6'!$N$45/'1C TSrécur6'!N$17,"")</f>
        <v/>
      </c>
      <c r="Y245" s="565" t="str">
        <f>IF(AND('1C TSrécur6'!N$17&lt;&gt;0,'1C TSrécur6'!$C$12="OUI"),'1C TSrécur6'!$N$46/'1C TSrécur6'!N$17,"")</f>
        <v/>
      </c>
      <c r="Z245" s="565" t="str">
        <f>IF(AND('1C TSrécur6'!N$17&lt;&gt;0,'1C TSrécur6'!$C$12="OUI"),'1C TSrécur6'!$N$47/'1C TSrécur6'!N$17,"")</f>
        <v/>
      </c>
      <c r="AA245" s="565" t="str">
        <f>IF(AND('1C TSrécur6'!N$17&lt;&gt;0,'1C TSrécur6'!$C$12="OUI"),'1C TSrécur6'!$N$48/'1C TSrécur6'!N$17,"")</f>
        <v/>
      </c>
      <c r="AB245" s="565" t="str">
        <f>IF(AND('1C TSrécur6'!N$17&lt;&gt;0,'1C TSrécur6'!$C$12="OUI"),'1C TSrécur6'!$N$49/'1C TSrécur6'!N$17,"")</f>
        <v/>
      </c>
      <c r="AC245" s="565" t="str">
        <f>IF(AND('1C TSrécur6'!N$17&lt;&gt;0,'1C TSrécur6'!$C$12="OUI"),'1C TSrécur6'!$N$50/'1C TSrécur6'!N$17,"")</f>
        <v/>
      </c>
      <c r="AD245" s="565" t="str">
        <f>IF(AND('1C TSrécur6'!N$17&lt;&gt;0,'1C TSrécur6'!$C$12="OUI"),'1C TSrécur6'!$N$51/'1C TSrécur6'!N$17,"")</f>
        <v/>
      </c>
      <c r="AE245" s="565" t="str">
        <f>IF(AND('1C TSrécur6'!N$17&lt;&gt;0,'1C TSrécur6'!$C$12="OUI"),'1C TSrécur6'!$N$52/'1C TSrécur6'!N$17,"")</f>
        <v/>
      </c>
      <c r="AF245" s="565" t="str">
        <f>IF(AND('1C TSrécur6'!N$17&lt;&gt;0,'1C TSrécur6'!$C$12="OUI"),'1C TSrécur6'!$N$53/'1C TSrécur6'!N$17,"")</f>
        <v/>
      </c>
      <c r="AG245" s="565" t="str">
        <f>IF(AND('1C TSrécur6'!N$17&lt;&gt;0,'1C TSrécur6'!$C$12="OUI"),'1C TSrécur6'!$N$54/'1C TSrécur6'!N$17,"")</f>
        <v/>
      </c>
      <c r="AH245" s="565" t="str">
        <f>IF(AND('1C TSrécur6'!N$17&lt;&gt;0,'1C TSrécur6'!$C$12="OUI"),'1C TSrécur6'!$N$55/'1C TSrécur6'!N$17,"")</f>
        <v/>
      </c>
      <c r="AI245" s="565" t="str">
        <f>IF(AND('1C TSrécur6'!N$17&lt;&gt;0,'1C TSrécur6'!$C$12="OUI"),'1C TSrécur6'!$N$56/'1C TSrécur6'!N$17,"")</f>
        <v/>
      </c>
      <c r="AJ245" s="565" t="str">
        <f>IF(AND('1C TSrécur6'!N$17&lt;&gt;0,'1C TSrécur6'!$C$12="OUI"),'1C TSrécur6'!$N$57/'1C TSrécur6'!N$17,"")</f>
        <v/>
      </c>
      <c r="AK245" s="565">
        <f>IF(AND('1C TSrécur6'!N$17&lt;&gt;0,'1C TSrécur6'!$C$12="OUI"),'1C TSrécur6'!N$58/'1C TSrécur6'!N$17,0)</f>
        <v>0</v>
      </c>
      <c r="AL245" s="214">
        <f>IF(AND('1C TSrécur6'!$B$12&lt;&gt;"",'1C TSrécur6'!$C$12="OUI"),N245+AK245,N245)</f>
        <v>0</v>
      </c>
      <c r="AM245" s="354">
        <f t="shared" si="83"/>
        <v>0</v>
      </c>
      <c r="AN245" s="354">
        <f t="shared" si="84"/>
        <v>0</v>
      </c>
      <c r="AO245" s="355">
        <f t="shared" si="80"/>
        <v>0</v>
      </c>
      <c r="AP245" s="600">
        <f t="shared" si="81"/>
        <v>0</v>
      </c>
      <c r="AQ245" s="655">
        <f t="shared" si="75"/>
        <v>0</v>
      </c>
      <c r="AR245" s="570"/>
      <c r="AS245" s="215"/>
      <c r="AT245" s="216" t="str">
        <f>IF('1C TSrécur6'!N$17*FICHE!$C$13&lt;J245,"Forfait limité à "&amp;FICHE!$C$13&amp;"€/jour","")</f>
        <v/>
      </c>
      <c r="AU245" s="656"/>
      <c r="AX245" s="823"/>
      <c r="AY245" s="823"/>
      <c r="AZ245" s="823"/>
      <c r="BA245" s="823"/>
      <c r="BB245" s="823"/>
    </row>
    <row r="246" spans="1:54" ht="13.9" customHeight="1">
      <c r="A246" s="316"/>
      <c r="B246" s="346"/>
      <c r="C246" s="883" t="str">
        <f>IF('1C TSrécur7'!C$17&lt;&gt;0,'1C TSrécur7'!$B$12,"")</f>
        <v/>
      </c>
      <c r="D246" s="884"/>
      <c r="E246" s="885"/>
      <c r="F246" s="208" t="str">
        <f>IF(AND($C246='1C TSrécur7'!$B$12,'1C TSrécur7'!$B$16="récurrentes",'1C TSrécur7'!$C$17&lt;&gt;""),'1C TSrécur7'!$C$21,"")</f>
        <v/>
      </c>
      <c r="G246" s="239"/>
      <c r="H246" s="816">
        <v>0.21</v>
      </c>
      <c r="I246" s="817">
        <v>1</v>
      </c>
      <c r="J246" s="324"/>
      <c r="K246" s="818">
        <f t="shared" si="82"/>
        <v>0</v>
      </c>
      <c r="L246" s="561">
        <f>IF(OR('1C TSrécur7'!$B$12="",'1C TSrécur7'!C$30=0),0,IF(AND('1C TSrécur7'!$B$12&lt;&gt;"",$K$2="Pôle",'1C TSrécur7'!$C$12="OUI"),(('1C TSrécur7'!C$22+'1C TSrécur7'!C$23+'1C TSrécur7'!C$24+'1C TSrécur7'!C$25+'1C TSrécur7'!C$29)/'1C TSrécur7'!C$17),IF(AND('1C TSrécur7'!$B$12&lt;&gt;"",$K$2="Pôle",'1C TSrécur7'!$C$12="NON"),(('1C TSrécur7'!C$22+'1C TSrécur7'!C$23+'1C TSrécur7'!C$24+'1C TSrécur7'!C$25+'1C TSrécur7'!C$29)/'1C TSrécur7'!C$30),IF(AND('1C TSrécur7'!$B$12&lt;&gt;"",$K$2&lt;&gt;"Pôle",'1C TSrécur7'!$C$12="OUI"),(('1C TSrécur7'!C$22+'1C TSrécur7'!C$23+'1C TSrécur7'!C$24+'1C TSrécur7'!C$25+'1C TSrécur7'!C$26+'1C TSrécur7'!C$27+'1C TSrécur7'!C$28+'1C TSrécur7'!C$29)/'1C TSrécur7'!C$17),IF(AND('1C TSrécur7'!$B$12&lt;&gt;"",$K$2&lt;&gt;"Pôle",'1C TSrécur7'!$C$12="NON"),(('1C TSrécur7'!C$22+'1C TSrécur7'!C$23+'1C TSrécur7'!C$24+'1C TSrécur7'!C$25+'1C TSrécur7'!C$26+'1C TSrécur7'!C$27+'1C TSrécur7'!C$28+'1C TSrécur7'!C$29)/'1C TSrécur7'!C$30))))))</f>
        <v>0</v>
      </c>
      <c r="M246" s="561">
        <f>IF(OR('1C TSrécur7'!$B$12="",'1C TSrécur7'!C$30=0),0,IF(AND('1C TSrécur7'!$B$12&lt;&gt;"",$K$2="Pôle",'1C TSrécur7'!$C$12="OUI"),(('1C TSrécur7'!C$26+'1C TSrécur7'!C$27+'1C TSrécur7'!C$28)/'1C TSrécur7'!C$17),IF(AND('1C TSrécur7'!$B$12&lt;&gt;"",$K$2="Pôle",'1C TSrécur7'!$C$12="NON"),(('1C TSrécur7'!C$26+'1C TSrécur7'!C$27+'1C TSrécur7'!C$28)/'1C TSrécur7'!C$30),IF(AND('1C TSrécur7'!$B$12&lt;&gt;"",$K$2&lt;&gt;"Pôle"),0))))</f>
        <v>0</v>
      </c>
      <c r="N246" s="561">
        <f>IF(AND('1C TSrécur7'!$C$17&lt;&gt;0,'1C TSrécur7'!$C$30&lt;&gt;0),L246+M246,0)</f>
        <v>0</v>
      </c>
      <c r="O246" s="566" t="str">
        <f>IF(AND('1C TSrécur7'!C$17&lt;&gt;0,'1C TSrécur7'!$C$12="OUI"),'1C TSrécur7'!C$36/'1C TSrécur7'!C$17,"")</f>
        <v/>
      </c>
      <c r="P246" s="567" t="str">
        <f>IF(AND('1C TSrécur7'!C$17&lt;&gt;0,'1C TSrécur7'!$C$12="OUI"),'1C TSrécur7'!$C$37/'1C TSrécur7'!C$17,"")</f>
        <v/>
      </c>
      <c r="Q246" s="567" t="str">
        <f>IF(AND('1C TSrécur7'!C$17&lt;&gt;0,'1C TSrécur7'!$C$12="OUI"),'1C TSrécur7'!$C$38/'1C TSrécur7'!C$17,"")</f>
        <v/>
      </c>
      <c r="R246" s="567" t="str">
        <f>IF(AND('1C TSrécur7'!C$17&lt;&gt;0,'1C TSrécur7'!$C$12="OUI"),'1C TSrécur7'!$C$39/'1C TSrécur7'!C$17,"")</f>
        <v/>
      </c>
      <c r="S246" s="567" t="str">
        <f>IF(AND('1C TSrécur7'!C$17&lt;&gt;0,'1C TSrécur7'!$C$12="OUI"),'1C TSrécur7'!$C$40/'1C TSrécur7'!C$17,"")</f>
        <v/>
      </c>
      <c r="T246" s="567" t="str">
        <f>IF(AND('1C TSrécur7'!C$17&lt;&gt;0,'1C TSrécur7'!$C$12="OUI"),'1C TSrécur7'!$C$41/'1C TSrécur7'!C$17,"")</f>
        <v/>
      </c>
      <c r="U246" s="567" t="str">
        <f>IF(AND('1C TSrécur7'!C$17&lt;&gt;0,'1C TSrécur7'!$C$12="OUI"),'1C TSrécur7'!$C$42/'1C TSrécur7'!C$17,"")</f>
        <v/>
      </c>
      <c r="V246" s="567" t="str">
        <f>IF(AND('1C TSrécur7'!C$17&lt;&gt;0,'1C TSrécur7'!$C$12="OUI"),'1C TSrécur7'!$C$43/'1C TSrécur7'!C$17,"")</f>
        <v/>
      </c>
      <c r="W246" s="567" t="str">
        <f>IF(AND('1C TSrécur7'!C$17&lt;&gt;0,'1C TSrécur7'!$C$12="OUI"),'1C TSrécur7'!$C$44/'1C TSrécur7'!C$17,"")</f>
        <v/>
      </c>
      <c r="X246" s="567" t="str">
        <f>IF(AND('1C TSrécur7'!C$17&lt;&gt;0,'1C TSrécur7'!$C$12="OUI"),'1C TSrécur7'!$C$45/'1C TSrécur7'!C$17,"")</f>
        <v/>
      </c>
      <c r="Y246" s="567" t="str">
        <f>IF(AND('1C TSrécur7'!C$17&lt;&gt;0,'1C TSrécur7'!$C$12="OUI"),'1C TSrécur7'!$C$46/'1C TSrécur7'!C$17,"")</f>
        <v/>
      </c>
      <c r="Z246" s="567" t="str">
        <f>IF(AND('1C TSrécur7'!C$17&lt;&gt;0,'1C TSrécur7'!$C$12="OUI"),'1C TSrécur7'!$C$47/'1C TSrécur7'!C$17,"")</f>
        <v/>
      </c>
      <c r="AA246" s="567" t="str">
        <f>IF(AND('1C TSrécur7'!C$17&lt;&gt;0,'1C TSrécur7'!$C$12="OUI"),'1C TSrécur7'!$C$48/'1C TSrécur7'!C$17,"")</f>
        <v/>
      </c>
      <c r="AB246" s="567" t="str">
        <f>IF(AND('1C TSrécur7'!C$17&lt;&gt;0,'1C TSrécur7'!$C$12="OUI"),'1C TSrécur7'!$C$49/'1C TSrécur7'!C$17,"")</f>
        <v/>
      </c>
      <c r="AC246" s="567" t="str">
        <f>IF(AND('1C TSrécur7'!C$17&lt;&gt;0,'1C TSrécur7'!$C$12="OUI"),'1C TSrécur7'!$C$50/'1C TSrécur7'!C$17,"")</f>
        <v/>
      </c>
      <c r="AD246" s="567" t="str">
        <f>IF(AND('1C TSrécur7'!C$17&lt;&gt;0,'1C TSrécur7'!$C$12="OUI"),'1C TSrécur7'!$C$51/'1C TSrécur7'!C$17,"")</f>
        <v/>
      </c>
      <c r="AE246" s="567" t="str">
        <f>IF(AND('1C TSrécur7'!C$17&lt;&gt;0,'1C TSrécur7'!$C$12="OUI"),'1C TSrécur7'!$C$52/'1C TSrécur7'!C$17,"")</f>
        <v/>
      </c>
      <c r="AF246" s="567" t="str">
        <f>IF(AND('1C TSrécur7'!C$17&lt;&gt;0,'1C TSrécur7'!$C$12="OUI"),'1C TSrécur7'!$C$53/'1C TSrécur7'!C$17,"")</f>
        <v/>
      </c>
      <c r="AG246" s="567" t="str">
        <f>IF(AND('1C TSrécur7'!C$17&lt;&gt;0,'1C TSrécur7'!$C$12="OUI"),'1C TSrécur7'!$C$54/'1C TSrécur7'!C$17,"")</f>
        <v/>
      </c>
      <c r="AH246" s="567" t="str">
        <f>IF(AND('1C TSrécur7'!C$17&lt;&gt;0,'1C TSrécur7'!$C$12="OUI"),'1C TSrécur7'!$C$55/'1C TSrécur7'!C$17,"")</f>
        <v/>
      </c>
      <c r="AI246" s="567" t="str">
        <f>IF(AND('1C TSrécur7'!C$17&lt;&gt;0,'1C TSrécur7'!$C$12="OUI"),'1C TSrécur7'!$C$56/'1C TSrécur7'!C$17,"")</f>
        <v/>
      </c>
      <c r="AJ246" s="567" t="str">
        <f>IF(AND('1C TSrécur7'!C$17&lt;&gt;0,'1C TSrécur7'!$C$12="OUI"),'1C TSrécur7'!$C$57/'1C TSrécur7'!C$17,"")</f>
        <v/>
      </c>
      <c r="AK246" s="567">
        <f>IF(AND('1C TSrécur7'!C$17&lt;&gt;0,'1C TSrécur7'!$C$12="OUI"),'1C TSrécur7'!C$58/'1C TSrécur7'!C$17,0)</f>
        <v>0</v>
      </c>
      <c r="AL246" s="74">
        <f>IF(AND('1C TSrécur7'!$B$12&lt;&gt;"",'1C TSrécur7'!$C$12="OUI"),N246+AK246,N246)</f>
        <v>0</v>
      </c>
      <c r="AM246" s="356">
        <f t="shared" si="83"/>
        <v>0</v>
      </c>
      <c r="AN246" s="356">
        <f t="shared" si="84"/>
        <v>0</v>
      </c>
      <c r="AO246" s="357">
        <f>AM246+AN246</f>
        <v>0</v>
      </c>
      <c r="AP246" s="601">
        <f>AM246-AR246</f>
        <v>0</v>
      </c>
      <c r="AQ246" s="610">
        <f t="shared" si="75"/>
        <v>0</v>
      </c>
      <c r="AR246" s="606"/>
      <c r="AS246" s="210"/>
      <c r="AT246" s="211" t="str">
        <f>IF('1C TSrécur7'!C$17*FICHE!$C$13&lt;J246,"Forfait limité à "&amp;FICHE!$C$13&amp;"€/jour","")</f>
        <v/>
      </c>
      <c r="AU246" s="617"/>
    </row>
    <row r="247" spans="1:54" ht="13.9" customHeight="1">
      <c r="A247" s="316"/>
      <c r="B247" s="346"/>
      <c r="C247" s="877" t="str">
        <f>IF('1C TSrécur7'!D$17&lt;&gt;0,'1C TSrécur7'!$B$12,"")</f>
        <v/>
      </c>
      <c r="D247" s="878"/>
      <c r="E247" s="879"/>
      <c r="F247" s="95" t="str">
        <f>IF(AND($C247='1C TSrécur7'!$B$12,'1C TSrécur7'!$B$16="récurrentes",'1C TSrécur7'!$D$17&lt;&gt;""),'1C TSrécur7'!$D$21,"")</f>
        <v/>
      </c>
      <c r="G247" s="237"/>
      <c r="H247" s="797">
        <v>0.21</v>
      </c>
      <c r="I247" s="799">
        <v>1</v>
      </c>
      <c r="J247" s="324"/>
      <c r="K247" s="782">
        <f t="shared" si="82"/>
        <v>0</v>
      </c>
      <c r="L247" s="545">
        <f>IF(OR('1C TSrécur7'!$B$12="",'1C TSrécur7'!D$30=0),0,IF(AND('1C TSrécur7'!$B$12&lt;&gt;"",$K$2="Pôle",'1C TSrécur7'!$C$12="OUI"),(('1C TSrécur7'!D$22+'1C TSrécur7'!D$23+'1C TSrécur7'!D$24+'1C TSrécur7'!D$25+'1C TSrécur7'!D$29)/'1C TSrécur7'!D$17),IF(AND('1C TSrécur7'!$B$12&lt;&gt;"",$K$2="Pôle",'1C TSrécur7'!$C$12="NON"),(('1C TSrécur7'!D$22+'1C TSrécur7'!D$23+'1C TSrécur7'!D$24+'1C TSrécur7'!D$25+'1C TSrécur7'!D$29)/'1C TSrécur7'!D$30),IF(AND('1C TSrécur7'!$B$12&lt;&gt;"",$K$2&lt;&gt;"Pôle",'1C TSrécur7'!$C$12="OUI"),(('1C TSrécur7'!D$22+'1C TSrécur7'!D$23+'1C TSrécur7'!D$24+'1C TSrécur7'!D$25+'1C TSrécur7'!D$26+'1C TSrécur7'!D$27+'1C TSrécur7'!D$28+'1C TSrécur7'!D$29)/'1C TSrécur7'!D$17),IF(AND('1C TSrécur7'!$B$12&lt;&gt;"",$K$2&lt;&gt;"Pôle",'1C TSrécur7'!$C$12="NON"),(('1C TSrécur7'!D$22+'1C TSrécur7'!D$23+'1C TSrécur7'!D$24+'1C TSrécur7'!D$25+'1C TSrécur7'!D$26+'1C TSrécur7'!D$27+'1C TSrécur7'!D$28+'1C TSrécur7'!D$29)/'1C TSrécur7'!D$30))))))</f>
        <v>0</v>
      </c>
      <c r="M247" s="545">
        <f>IF(OR('1C TSrécur7'!$B$12="",'1C TSrécur7'!D$30=0),0,IF(AND('1C TSrécur7'!$B$12&lt;&gt;"",$K$2="Pôle",'1C TSrécur7'!$C$12="OUI"),(('1C TSrécur7'!D$26+'1C TSrécur7'!D$27+'1C TSrécur7'!D$28)/'1C TSrécur7'!D$17),IF(AND('1C TSrécur7'!$B$12&lt;&gt;"",$K$2="Pôle",'1C TSrécur7'!$C$12="NON"),(('1C TSrécur7'!D$26+'1C TSrécur7'!D$27+'1C TSrécur7'!D$28)/'1C TSrécur7'!D$30),IF(AND('1C TSrécur7'!$B$12&lt;&gt;"",$K$2&lt;&gt;"Pôle"),0))))</f>
        <v>0</v>
      </c>
      <c r="N247" s="545">
        <f>IF(AND('1C TSrécur7'!$D$17&lt;&gt;0,'1C TSrécur7'!$D$30&lt;&gt;0),L247+M247,0)</f>
        <v>0</v>
      </c>
      <c r="O247" s="562" t="str">
        <f>IF(AND('1C TSrécur7'!D$17&lt;&gt;0,'1C TSrécur7'!$C$12="OUI"),'1C TSrécur7'!D$36/'1C TSrécur7'!D$17,"")</f>
        <v/>
      </c>
      <c r="P247" s="563" t="str">
        <f>IF(AND('1C TSrécur7'!D$17&lt;&gt;0,'1C TSrécur7'!$C$12="OUI"),'1C TSrécur7'!$D$37/'1C TSrécur7'!D$17,"")</f>
        <v/>
      </c>
      <c r="Q247" s="563" t="str">
        <f>IF(AND('1C TSrécur7'!D$17&lt;&gt;0,'1C TSrécur7'!$C$12="OUI"),'1C TSrécur7'!$D$38/'1C TSrécur7'!D$17,"")</f>
        <v/>
      </c>
      <c r="R247" s="563" t="str">
        <f>IF(AND('1C TSrécur7'!D$17&lt;&gt;0,'1C TSrécur7'!$C$12="OUI"),'1C TSrécur7'!$D$39/'1C TSrécur7'!D$17,"")</f>
        <v/>
      </c>
      <c r="S247" s="563" t="str">
        <f>IF(AND('1C TSrécur7'!D$17&lt;&gt;0,'1C TSrécur7'!$C$12="OUI"),'1C TSrécur7'!$D$40/'1C TSrécur7'!D$17,"")</f>
        <v/>
      </c>
      <c r="T247" s="563" t="str">
        <f>IF(AND('1C TSrécur7'!D$17&lt;&gt;0,'1C TSrécur7'!$C$12="OUI"),'1C TSrécur7'!$D$41/'1C TSrécur7'!D$17,"")</f>
        <v/>
      </c>
      <c r="U247" s="563" t="str">
        <f>IF(AND('1C TSrécur7'!D$17&lt;&gt;0,'1C TSrécur7'!$C$12="OUI"),'1C TSrécur7'!$D$42/'1C TSrécur7'!D$17,"")</f>
        <v/>
      </c>
      <c r="V247" s="563" t="str">
        <f>IF(AND('1C TSrécur7'!D$17&lt;&gt;0,'1C TSrécur7'!$C$12="OUI"),'1C TSrécur7'!$D$43/'1C TSrécur7'!D$17,"")</f>
        <v/>
      </c>
      <c r="W247" s="563" t="str">
        <f>IF(AND('1C TSrécur7'!D$17&lt;&gt;0,'1C TSrécur7'!$C$12="OUI"),'1C TSrécur7'!$D$44/'1C TSrécur7'!D$17,"")</f>
        <v/>
      </c>
      <c r="X247" s="563" t="str">
        <f>IF(AND('1C TSrécur7'!D$17&lt;&gt;0,'1C TSrécur7'!$C$12="OUI"),'1C TSrécur7'!$D$45/'1C TSrécur7'!D$17,"")</f>
        <v/>
      </c>
      <c r="Y247" s="563" t="str">
        <f>IF(AND('1C TSrécur7'!D$17&lt;&gt;0,'1C TSrécur7'!$C$12="OUI"),'1C TSrécur7'!$D$46/'1C TSrécur7'!D$17,"")</f>
        <v/>
      </c>
      <c r="Z247" s="563" t="str">
        <f>IF(AND('1C TSrécur7'!D$17&lt;&gt;0,'1C TSrécur7'!$C$12="OUI"),'1C TSrécur7'!$D$47/'1C TSrécur7'!D$17,"")</f>
        <v/>
      </c>
      <c r="AA247" s="563" t="str">
        <f>IF(AND('1C TSrécur7'!D$17&lt;&gt;0,'1C TSrécur7'!$C$12="OUI"),'1C TSrécur7'!$D$48/'1C TSrécur7'!D$17,"")</f>
        <v/>
      </c>
      <c r="AB247" s="563" t="str">
        <f>IF(AND('1C TSrécur7'!D$17&lt;&gt;0,'1C TSrécur7'!$C$12="OUI"),'1C TSrécur7'!$D$49/'1C TSrécur7'!D$17,"")</f>
        <v/>
      </c>
      <c r="AC247" s="563" t="str">
        <f>IF(AND('1C TSrécur7'!D$17&lt;&gt;0,'1C TSrécur7'!$C$12="OUI"),'1C TSrécur7'!$D$50/'1C TSrécur7'!D$17,"")</f>
        <v/>
      </c>
      <c r="AD247" s="563" t="str">
        <f>IF(AND('1C TSrécur7'!D$17&lt;&gt;0,'1C TSrécur7'!$C$12="OUI"),'1C TSrécur7'!$D$51/'1C TSrécur7'!D$17,"")</f>
        <v/>
      </c>
      <c r="AE247" s="563" t="str">
        <f>IF(AND('1C TSrécur7'!D$17&lt;&gt;0,'1C TSrécur7'!$C$12="OUI"),'1C TSrécur7'!$D$52/'1C TSrécur7'!D$17,"")</f>
        <v/>
      </c>
      <c r="AF247" s="563" t="str">
        <f>IF(AND('1C TSrécur7'!D$17&lt;&gt;0,'1C TSrécur7'!$C$12="OUI"),'1C TSrécur7'!$D$53/'1C TSrécur7'!D$17,"")</f>
        <v/>
      </c>
      <c r="AG247" s="563" t="str">
        <f>IF(AND('1C TSrécur7'!D$17&lt;&gt;0,'1C TSrécur7'!$C$12="OUI"),'1C TSrécur7'!$D$54/'1C TSrécur7'!D$17,"")</f>
        <v/>
      </c>
      <c r="AH247" s="563" t="str">
        <f>IF(AND('1C TSrécur7'!D$17&lt;&gt;0,'1C TSrécur7'!$C$12="OUI"),'1C TSrécur7'!$D$55/'1C TSrécur7'!D$17,"")</f>
        <v/>
      </c>
      <c r="AI247" s="563" t="str">
        <f>IF(AND('1C TSrécur7'!D$17&lt;&gt;0,'1C TSrécur7'!$C$12="OUI"),'1C TSrécur7'!$D$56/'1C TSrécur7'!D$17,"")</f>
        <v/>
      </c>
      <c r="AJ247" s="563" t="str">
        <f>IF(AND('1C TSrécur7'!D$17&lt;&gt;0,'1C TSrécur7'!$C$12="OUI"),'1C TSrécur7'!$D$57/'1C TSrécur7'!D$17,"")</f>
        <v/>
      </c>
      <c r="AK247" s="563">
        <f>IF(AND('1C TSrécur7'!D$17&lt;&gt;0,'1C TSrécur7'!$C$12="OUI"),'1C TSrécur7'!D$58/'1C TSrécur7'!D$17,0)</f>
        <v>0</v>
      </c>
      <c r="AL247" s="74">
        <f>IF(AND('1C TSrécur7'!$B$12&lt;&gt;"",'1C TSrécur7'!$C$12="OUI"),N247+AK247,N247)</f>
        <v>0</v>
      </c>
      <c r="AM247" s="352">
        <f t="shared" si="83"/>
        <v>0</v>
      </c>
      <c r="AN247" s="352">
        <f t="shared" si="84"/>
        <v>0</v>
      </c>
      <c r="AO247" s="353">
        <f t="shared" ref="AO247:AO257" si="85">AM247+AN247</f>
        <v>0</v>
      </c>
      <c r="AP247" s="599">
        <f t="shared" ref="AP247:AP257" si="86">AM247-AR247</f>
        <v>0</v>
      </c>
      <c r="AQ247" s="609">
        <f t="shared" si="75"/>
        <v>0</v>
      </c>
      <c r="AR247" s="605"/>
      <c r="AS247" s="104"/>
      <c r="AT247" s="211" t="str">
        <f>IF('1C TSrécur7'!D$17*FICHE!$C$13&lt;J247,"Forfait limité à "&amp;FICHE!$C$13&amp;"€/jour","")</f>
        <v/>
      </c>
      <c r="AU247" s="618"/>
    </row>
    <row r="248" spans="1:54" ht="13.9" customHeight="1">
      <c r="A248" s="316"/>
      <c r="B248" s="346"/>
      <c r="C248" s="877" t="str">
        <f>IF('1C TSrécur7'!E$17&lt;&gt;0,'1C TSrécur7'!$B$12,"")</f>
        <v/>
      </c>
      <c r="D248" s="878"/>
      <c r="E248" s="879"/>
      <c r="F248" s="95" t="str">
        <f>IF(AND($C248='1C TSrécur7'!$B$12,'1C TSrécur7'!$B$16="récurrentes",'1C TSrécur7'!$E$17&lt;&gt;""),'1C TSrécur7'!$E$21,"")</f>
        <v/>
      </c>
      <c r="G248" s="237"/>
      <c r="H248" s="797">
        <v>0.21</v>
      </c>
      <c r="I248" s="799">
        <v>1</v>
      </c>
      <c r="J248" s="324"/>
      <c r="K248" s="782">
        <f t="shared" si="82"/>
        <v>0</v>
      </c>
      <c r="L248" s="545">
        <f>IF(OR('1C TSrécur7'!$B$12="",'1C TSrécur7'!E$30=0),0,IF(AND('1C TSrécur7'!$B$12&lt;&gt;"",$K$2="Pôle",'1C TSrécur7'!$C$12="OUI"),(('1C TSrécur7'!E$22+'1C TSrécur7'!E$23+'1C TSrécur7'!E$24+'1C TSrécur7'!E$25+'1C TSrécur7'!E$29)/'1C TSrécur7'!E$17),IF(AND('1C TSrécur7'!$B$12&lt;&gt;"",$K$2="Pôle",'1C TSrécur7'!$C$12="NON"),(('1C TSrécur7'!E$22+'1C TSrécur7'!E$23+'1C TSrécur7'!E$24+'1C TSrécur7'!E$25+'1C TSrécur7'!E$29)/'1C TSrécur7'!E$30),IF(AND('1C TSrécur7'!$B$12&lt;&gt;"",$K$2&lt;&gt;"Pôle",'1C TSrécur7'!$C$12="OUI"),(('1C TSrécur7'!E$22+'1C TSrécur7'!E$23+'1C TSrécur7'!E$24+'1C TSrécur7'!E$25+'1C TSrécur7'!E$26+'1C TSrécur7'!E$27+'1C TSrécur7'!E$28+'1C TSrécur7'!E$29)/'1C TSrécur7'!E$17),IF(AND('1C TSrécur7'!$B$12&lt;&gt;"",$K$2&lt;&gt;"Pôle",'1C TSrécur7'!$C$12="NON"),(('1C TSrécur7'!E$22+'1C TSrécur7'!E$23+'1C TSrécur7'!E$24+'1C TSrécur7'!E$25+'1C TSrécur7'!E$26+'1C TSrécur7'!E$27+'1C TSrécur7'!E$28+'1C TSrécur7'!E$29)/'1C TSrécur7'!E$30))))))</f>
        <v>0</v>
      </c>
      <c r="M248" s="545">
        <f>IF(OR('1C TSrécur7'!$B$12="",'1C TSrécur7'!E$30=0),0,IF(AND('1C TSrécur7'!$B$12&lt;&gt;"",$K$2="Pôle",'1C TSrécur7'!$C$12="OUI"),(('1C TSrécur7'!E$26+'1C TSrécur7'!E$27+'1C TSrécur7'!E$28)/'1C TSrécur7'!E$17),IF(AND('1C TSrécur7'!$B$12&lt;&gt;"",$K$2="Pôle",'1C TSrécur7'!$C$12="NON"),(('1C TSrécur7'!E$26+'1C TSrécur7'!E$27+'1C TSrécur7'!E$28)/'1C TSrécur7'!E$30),IF(AND('1C TSrécur7'!$B$12&lt;&gt;"",$K$2&lt;&gt;"Pôle"),0))))</f>
        <v>0</v>
      </c>
      <c r="N248" s="545">
        <f>IF(AND('1C TSrécur7'!$E$17&lt;&gt;0,'1C TSrécur7'!$E$30&lt;&gt;0),L248+M248,0)</f>
        <v>0</v>
      </c>
      <c r="O248" s="562" t="str">
        <f>IF(AND('1C TSrécur7'!E$17&lt;&gt;0,'1C TSrécur7'!$C$12="OUI"),'1C TSrécur7'!E$36/'1C TSrécur7'!E$17,"")</f>
        <v/>
      </c>
      <c r="P248" s="563" t="str">
        <f>IF(AND('1C TSrécur7'!E$17&lt;&gt;0,'1C TSrécur7'!$C$12="OUI"),'1C TSrécur7'!$E$37/'1C TSrécur7'!E$17,"")</f>
        <v/>
      </c>
      <c r="Q248" s="563" t="str">
        <f>IF(AND('1C TSrécur7'!E$17&lt;&gt;0,'1C TSrécur7'!$C$12="OUI"),'1C TSrécur7'!$E$38/'1C TSrécur7'!E$17,"")</f>
        <v/>
      </c>
      <c r="R248" s="563" t="str">
        <f>IF(AND('1C TSrécur7'!E$17&lt;&gt;0,'1C TSrécur7'!$C$12="OUI"),'1C TSrécur7'!$E$39/'1C TSrécur7'!E$17,"")</f>
        <v/>
      </c>
      <c r="S248" s="563" t="str">
        <f>IF(AND('1C TSrécur7'!E$17&lt;&gt;0,'1C TSrécur7'!$C$12="OUI"),'1C TSrécur7'!$E$40/'1C TSrécur7'!E$17,"")</f>
        <v/>
      </c>
      <c r="T248" s="563" t="str">
        <f>IF(AND('1C TSrécur7'!E$17&lt;&gt;0,'1C TSrécur7'!$C$12="OUI"),'1C TSrécur7'!$E$41/'1C TSrécur7'!E$17,"")</f>
        <v/>
      </c>
      <c r="U248" s="563" t="str">
        <f>IF(AND('1C TSrécur7'!E$17&lt;&gt;0,'1C TSrécur7'!$C$12="OUI"),'1C TSrécur7'!$E$42/'1C TSrécur7'!E$17,"")</f>
        <v/>
      </c>
      <c r="V248" s="563" t="str">
        <f>IF(AND('1C TSrécur7'!E$17&lt;&gt;0,'1C TSrécur7'!$C$12="OUI"),'1C TSrécur7'!$E$43/'1C TSrécur7'!E$17,"")</f>
        <v/>
      </c>
      <c r="W248" s="563" t="str">
        <f>IF(AND('1C TSrécur7'!E$17&lt;&gt;0,'1C TSrécur7'!$C$12="OUI"),'1C TSrécur7'!$E$44/'1C TSrécur7'!E$17,"")</f>
        <v/>
      </c>
      <c r="X248" s="563" t="str">
        <f>IF(AND('1C TSrécur7'!E$17&lt;&gt;0,'1C TSrécur7'!$C$12="OUI"),'1C TSrécur7'!$E$45/'1C TSrécur7'!E$17,"")</f>
        <v/>
      </c>
      <c r="Y248" s="563" t="str">
        <f>IF(AND('1C TSrécur7'!E$17&lt;&gt;0,'1C TSrécur7'!$C$12="OUI"),'1C TSrécur7'!$E$46/'1C TSrécur7'!E$17,"")</f>
        <v/>
      </c>
      <c r="Z248" s="563" t="str">
        <f>IF(AND('1C TSrécur7'!E$17&lt;&gt;0,'1C TSrécur7'!$C$12="OUI"),'1C TSrécur7'!$E$47/'1C TSrécur7'!E$17,"")</f>
        <v/>
      </c>
      <c r="AA248" s="563" t="str">
        <f>IF(AND('1C TSrécur7'!E$17&lt;&gt;0,'1C TSrécur7'!$C$12="OUI"),'1C TSrécur7'!$E$48/'1C TSrécur7'!E$17,"")</f>
        <v/>
      </c>
      <c r="AB248" s="563" t="str">
        <f>IF(AND('1C TSrécur7'!E$17&lt;&gt;0,'1C TSrécur7'!$C$12="OUI"),'1C TSrécur7'!$E$49/'1C TSrécur7'!E$17,"")</f>
        <v/>
      </c>
      <c r="AC248" s="563" t="str">
        <f>IF(AND('1C TSrécur7'!E$17&lt;&gt;0,'1C TSrécur7'!$C$12="OUI"),'1C TSrécur7'!$E$50/'1C TSrécur7'!E$17,"")</f>
        <v/>
      </c>
      <c r="AD248" s="563" t="str">
        <f>IF(AND('1C TSrécur7'!E$17&lt;&gt;0,'1C TSrécur7'!$C$12="OUI"),'1C TSrécur7'!$E$51/'1C TSrécur7'!E$17,"")</f>
        <v/>
      </c>
      <c r="AE248" s="563" t="str">
        <f>IF(AND('1C TSrécur7'!E$17&lt;&gt;0,'1C TSrécur7'!$C$12="OUI"),'1C TSrécur7'!$E$52/'1C TSrécur7'!E$17,"")</f>
        <v/>
      </c>
      <c r="AF248" s="563" t="str">
        <f>IF(AND('1C TSrécur7'!E$17&lt;&gt;0,'1C TSrécur7'!$C$12="OUI"),'1C TSrécur7'!$E$53/'1C TSrécur7'!E$17,"")</f>
        <v/>
      </c>
      <c r="AG248" s="563" t="str">
        <f>IF(AND('1C TSrécur7'!E$17&lt;&gt;0,'1C TSrécur7'!$C$12="OUI"),'1C TSrécur7'!$E$54/'1C TSrécur7'!E$17,"")</f>
        <v/>
      </c>
      <c r="AH248" s="563" t="str">
        <f>IF(AND('1C TSrécur7'!E$17&lt;&gt;0,'1C TSrécur7'!$C$12="OUI"),'1C TSrécur7'!$E$55/'1C TSrécur7'!E$17,"")</f>
        <v/>
      </c>
      <c r="AI248" s="563" t="str">
        <f>IF(AND('1C TSrécur7'!E$17&lt;&gt;0,'1C TSrécur7'!$C$12="OUI"),'1C TSrécur7'!$E$56/'1C TSrécur7'!E$17,"")</f>
        <v/>
      </c>
      <c r="AJ248" s="563" t="str">
        <f>IF(AND('1C TSrécur7'!E$17&lt;&gt;0,'1C TSrécur7'!$C$12="OUI"),'1C TSrécur7'!$E$57/'1C TSrécur7'!E$17,"")</f>
        <v/>
      </c>
      <c r="AK248" s="563">
        <f>IF(AND('1C TSrécur7'!E$17&lt;&gt;0,'1C TSrécur7'!$C$12="OUI"),'1C TSrécur7'!E$58/'1C TSrécur7'!E$17,0)</f>
        <v>0</v>
      </c>
      <c r="AL248" s="74">
        <f>IF(AND('1C TSrécur7'!$B$12&lt;&gt;"",'1C TSrécur7'!$C$12="OUI"),N248+AK248,N248)</f>
        <v>0</v>
      </c>
      <c r="AM248" s="352">
        <f t="shared" si="83"/>
        <v>0</v>
      </c>
      <c r="AN248" s="352">
        <f t="shared" si="84"/>
        <v>0</v>
      </c>
      <c r="AO248" s="353">
        <f t="shared" si="85"/>
        <v>0</v>
      </c>
      <c r="AP248" s="599">
        <f t="shared" si="86"/>
        <v>0</v>
      </c>
      <c r="AQ248" s="609">
        <f t="shared" si="75"/>
        <v>0</v>
      </c>
      <c r="AR248" s="605"/>
      <c r="AS248" s="104"/>
      <c r="AT248" s="211" t="str">
        <f>IF('1C TSrécur7'!E$17*FICHE!$C$13&lt;J248,"Forfait limité à "&amp;FICHE!$C$13&amp;"€/jour","")</f>
        <v/>
      </c>
      <c r="AU248" s="618"/>
    </row>
    <row r="249" spans="1:54" ht="13.9" customHeight="1">
      <c r="A249" s="316"/>
      <c r="B249" s="346"/>
      <c r="C249" s="877" t="str">
        <f>IF('1C TSrécur7'!F$17&lt;&gt;0,'1C TSrécur7'!$B$12,"")</f>
        <v/>
      </c>
      <c r="D249" s="878"/>
      <c r="E249" s="879"/>
      <c r="F249" s="95" t="str">
        <f>IF(AND($C249='1C TSrécur7'!$B$12,'1C TSrécur7'!$B$16="récurrentes",'1C TSrécur7'!$F$17&lt;&gt;""),'1C TSrécur7'!$F$21,"")</f>
        <v/>
      </c>
      <c r="G249" s="237"/>
      <c r="H249" s="797">
        <v>0.21</v>
      </c>
      <c r="I249" s="799">
        <v>1</v>
      </c>
      <c r="J249" s="324"/>
      <c r="K249" s="782">
        <f t="shared" si="82"/>
        <v>0</v>
      </c>
      <c r="L249" s="545">
        <f>IF(OR('1C TSrécur7'!$B$12="",'1C TSrécur7'!F$30=0),0,IF(AND('1C TSrécur7'!$B$12&lt;&gt;"",$K$2="Pôle",'1C TSrécur7'!$C$12="OUI"),(('1C TSrécur7'!F$22+'1C TSrécur7'!F$23+'1C TSrécur7'!F$24+'1C TSrécur7'!F$25+'1C TSrécur7'!F$29)/'1C TSrécur7'!F$17),IF(AND('1C TSrécur7'!$B$12&lt;&gt;"",$K$2="Pôle",'1C TSrécur7'!$C$12="NON"),(('1C TSrécur7'!F$22+'1C TSrécur7'!F$23+'1C TSrécur7'!F$24+'1C TSrécur7'!F$25+'1C TSrécur7'!F$29)/'1C TSrécur7'!F$30),IF(AND('1C TSrécur7'!$B$12&lt;&gt;"",$K$2&lt;&gt;"Pôle",'1C TSrécur7'!$C$12="OUI"),(('1C TSrécur7'!F$22+'1C TSrécur7'!F$23+'1C TSrécur7'!F$24+'1C TSrécur7'!F$25+'1C TSrécur7'!F$26+'1C TSrécur7'!F$27+'1C TSrécur7'!F$28+'1C TSrécur7'!F$29)/'1C TSrécur7'!F$17),IF(AND('1C TSrécur7'!$B$12&lt;&gt;"",$K$2&lt;&gt;"Pôle",'1C TSrécur7'!$C$12="NON"),(('1C TSrécur7'!F$22+'1C TSrécur7'!F$23+'1C TSrécur7'!F$24+'1C TSrécur7'!F$25+'1C TSrécur7'!F$26+'1C TSrécur7'!F$27+'1C TSrécur7'!F$28+'1C TSrécur7'!F$29)/'1C TSrécur7'!F$30))))))</f>
        <v>0</v>
      </c>
      <c r="M249" s="545">
        <f>IF(OR('1C TSrécur7'!$B$12="",'1C TSrécur7'!F$30=0),0,IF(AND('1C TSrécur7'!$B$12&lt;&gt;"",$K$2="Pôle",'1C TSrécur7'!$C$12="OUI"),(('1C TSrécur7'!F$26+'1C TSrécur7'!F$27+'1C TSrécur7'!F$28)/'1C TSrécur7'!F$17),IF(AND('1C TSrécur7'!$B$12&lt;&gt;"",$K$2="Pôle",'1C TSrécur7'!$C$12="NON"),(('1C TSrécur7'!F$26+'1C TSrécur7'!F$27+'1C TSrécur7'!F$28)/'1C TSrécur7'!F$30),IF(AND('1C TSrécur7'!$B$12&lt;&gt;"",$K$2&lt;&gt;"Pôle"),0))))</f>
        <v>0</v>
      </c>
      <c r="N249" s="545">
        <f>IF(AND('1C TSrécur7'!$F$17&lt;&gt;0,'1C TSrécur7'!$F$30&lt;&gt;0),L249+M249,0)</f>
        <v>0</v>
      </c>
      <c r="O249" s="562" t="str">
        <f>IF(AND('1C TSrécur7'!F$17&lt;&gt;0,'1C TSrécur7'!$C$12="OUI"),'1C TSrécur7'!F$36/'1C TSrécur7'!F$17,"")</f>
        <v/>
      </c>
      <c r="P249" s="563" t="str">
        <f>IF(AND('1C TSrécur7'!F$17&lt;&gt;0,'1C TSrécur7'!$C$12="OUI"),'1C TSrécur7'!$F$37/'1C TSrécur7'!F$17,"")</f>
        <v/>
      </c>
      <c r="Q249" s="563" t="str">
        <f>IF(AND('1C TSrécur7'!F$17&lt;&gt;0,'1C TSrécur7'!$C$12="OUI"),'1C TSrécur7'!$F$38/'1C TSrécur7'!F$17,"")</f>
        <v/>
      </c>
      <c r="R249" s="563" t="str">
        <f>IF(AND('1C TSrécur7'!F$17&lt;&gt;0,'1C TSrécur7'!$C$12="OUI"),'1C TSrécur7'!$F$39/'1C TSrécur7'!F$17,"")</f>
        <v/>
      </c>
      <c r="S249" s="563" t="str">
        <f>IF(AND('1C TSrécur7'!F$17&lt;&gt;0,'1C TSrécur7'!$C$12="OUI"),'1C TSrécur7'!$F$40/'1C TSrécur7'!F$17,"")</f>
        <v/>
      </c>
      <c r="T249" s="563" t="str">
        <f>IF(AND('1C TSrécur7'!F$17&lt;&gt;0,'1C TSrécur7'!$C$12="OUI"),'1C TSrécur7'!$F$41/'1C TSrécur7'!F$17,"")</f>
        <v/>
      </c>
      <c r="U249" s="563" t="str">
        <f>IF(AND('1C TSrécur7'!F$17&lt;&gt;0,'1C TSrécur7'!$C$12="OUI"),'1C TSrécur7'!$F$42/'1C TSrécur7'!F$17,"")</f>
        <v/>
      </c>
      <c r="V249" s="563" t="str">
        <f>IF(AND('1C TSrécur7'!F$17&lt;&gt;0,'1C TSrécur7'!$C$12="OUI"),'1C TSrécur7'!$F$43/'1C TSrécur7'!F$17,"")</f>
        <v/>
      </c>
      <c r="W249" s="563" t="str">
        <f>IF(AND('1C TSrécur7'!F$17&lt;&gt;0,'1C TSrécur7'!$C$12="OUI"),'1C TSrécur7'!$F$44/'1C TSrécur7'!F$17,"")</f>
        <v/>
      </c>
      <c r="X249" s="563" t="str">
        <f>IF(AND('1C TSrécur7'!F$17&lt;&gt;0,'1C TSrécur7'!$C$12="OUI"),'1C TSrécur7'!$F$45/'1C TSrécur7'!F$17,"")</f>
        <v/>
      </c>
      <c r="Y249" s="563" t="str">
        <f>IF(AND('1C TSrécur7'!F$17&lt;&gt;0,'1C TSrécur7'!$C$12="OUI"),'1C TSrécur7'!$F$46/'1C TSrécur7'!F$17,"")</f>
        <v/>
      </c>
      <c r="Z249" s="563" t="str">
        <f>IF(AND('1C TSrécur7'!F$17&lt;&gt;0,'1C TSrécur7'!$C$12="OUI"),'1C TSrécur7'!$F$47/'1C TSrécur7'!F$17,"")</f>
        <v/>
      </c>
      <c r="AA249" s="563" t="str">
        <f>IF(AND('1C TSrécur7'!F$17&lt;&gt;0,'1C TSrécur7'!$C$12="OUI"),'1C TSrécur7'!$F$48/'1C TSrécur7'!F$17,"")</f>
        <v/>
      </c>
      <c r="AB249" s="563" t="str">
        <f>IF(AND('1C TSrécur7'!F$17&lt;&gt;0,'1C TSrécur7'!$C$12="OUI"),'1C TSrécur7'!$F$49/'1C TSrécur7'!F$17,"")</f>
        <v/>
      </c>
      <c r="AC249" s="563" t="str">
        <f>IF(AND('1C TSrécur7'!F$17&lt;&gt;0,'1C TSrécur7'!$C$12="OUI"),'1C TSrécur7'!$F$50/'1C TSrécur7'!F$17,"")</f>
        <v/>
      </c>
      <c r="AD249" s="563" t="str">
        <f>IF(AND('1C TSrécur7'!F$17&lt;&gt;0,'1C TSrécur7'!$C$12="OUI"),'1C TSrécur7'!$F$51/'1C TSrécur7'!F$17,"")</f>
        <v/>
      </c>
      <c r="AE249" s="563" t="str">
        <f>IF(AND('1C TSrécur7'!F$17&lt;&gt;0,'1C TSrécur7'!$C$12="OUI"),'1C TSrécur7'!$F$52/'1C TSrécur7'!F$17,"")</f>
        <v/>
      </c>
      <c r="AF249" s="563" t="str">
        <f>IF(AND('1C TSrécur7'!F$17&lt;&gt;0,'1C TSrécur7'!$C$12="OUI"),'1C TSrécur7'!$F$53/'1C TSrécur7'!F$17,"")</f>
        <v/>
      </c>
      <c r="AG249" s="563" t="str">
        <f>IF(AND('1C TSrécur7'!F$17&lt;&gt;0,'1C TSrécur7'!$C$12="OUI"),'1C TSrécur7'!$F$54/'1C TSrécur7'!F$17,"")</f>
        <v/>
      </c>
      <c r="AH249" s="563" t="str">
        <f>IF(AND('1C TSrécur7'!F$17&lt;&gt;0,'1C TSrécur7'!$C$12="OUI"),'1C TSrécur7'!$F$55/'1C TSrécur7'!F$17,"")</f>
        <v/>
      </c>
      <c r="AI249" s="563" t="str">
        <f>IF(AND('1C TSrécur7'!F$17&lt;&gt;0,'1C TSrécur7'!$C$12="OUI"),'1C TSrécur7'!$F$56/'1C TSrécur7'!F$17,"")</f>
        <v/>
      </c>
      <c r="AJ249" s="563" t="str">
        <f>IF(AND('1C TSrécur7'!F$17&lt;&gt;0,'1C TSrécur7'!$C$12="OUI"),'1C TSrécur7'!$F$57/'1C TSrécur7'!F$17,"")</f>
        <v/>
      </c>
      <c r="AK249" s="563">
        <f>IF(AND('1C TSrécur7'!F$17&lt;&gt;0,'1C TSrécur7'!$C$12="OUI"),'1C TSrécur7'!F$58/'1C TSrécur7'!F$17,0)</f>
        <v>0</v>
      </c>
      <c r="AL249" s="74">
        <f>IF(AND('1C TSrécur7'!$B$12&lt;&gt;"",'1C TSrécur7'!$C$12="OUI"),N249+AK249,N249)</f>
        <v>0</v>
      </c>
      <c r="AM249" s="352">
        <f t="shared" si="83"/>
        <v>0</v>
      </c>
      <c r="AN249" s="352">
        <f t="shared" si="84"/>
        <v>0</v>
      </c>
      <c r="AO249" s="353">
        <f t="shared" si="85"/>
        <v>0</v>
      </c>
      <c r="AP249" s="599">
        <f t="shared" si="86"/>
        <v>0</v>
      </c>
      <c r="AQ249" s="609">
        <f t="shared" si="75"/>
        <v>0</v>
      </c>
      <c r="AR249" s="605"/>
      <c r="AS249" s="104"/>
      <c r="AT249" s="211" t="str">
        <f>IF('1C TSrécur7'!F$17*FICHE!$C$13&lt;J249,"Forfait limité à "&amp;FICHE!$C$13&amp;"€/jour","")</f>
        <v/>
      </c>
      <c r="AU249" s="618"/>
    </row>
    <row r="250" spans="1:54" ht="13.9" customHeight="1">
      <c r="A250" s="316"/>
      <c r="B250" s="346"/>
      <c r="C250" s="877" t="str">
        <f>IF('1C TSrécur7'!G$17&lt;&gt;0,'1C TSrécur7'!$B$12,"")</f>
        <v/>
      </c>
      <c r="D250" s="878"/>
      <c r="E250" s="879"/>
      <c r="F250" s="95" t="str">
        <f>IF(AND($C250='1C TSrécur7'!$B$12,'1C TSrécur7'!$B$16="récurrentes",'1C TSrécur7'!$G$17&lt;&gt;""),'1C TSrécur7'!$G$21,"")</f>
        <v/>
      </c>
      <c r="G250" s="237"/>
      <c r="H250" s="797">
        <v>0.21</v>
      </c>
      <c r="I250" s="799">
        <v>1</v>
      </c>
      <c r="J250" s="324"/>
      <c r="K250" s="782">
        <f t="shared" si="82"/>
        <v>0</v>
      </c>
      <c r="L250" s="545">
        <f>IF(OR('1C TSrécur7'!$B$12="",'1C TSrécur7'!G$30=0),0,IF(AND('1C TSrécur7'!$B$12&lt;&gt;"",$K$2="Pôle",'1C TSrécur7'!$C$12="OUI"),(('1C TSrécur7'!G$22+'1C TSrécur7'!G$23+'1C TSrécur7'!G$24+'1C TSrécur7'!G$25+'1C TSrécur7'!G$29)/'1C TSrécur7'!G$17),IF(AND('1C TSrécur7'!$B$12&lt;&gt;"",$K$2="Pôle",'1C TSrécur7'!$C$12="NON"),(('1C TSrécur7'!G$22+'1C TSrécur7'!G$23+'1C TSrécur7'!G$24+'1C TSrécur7'!G$25+'1C TSrécur7'!G$29)/'1C TSrécur7'!G$30),IF(AND('1C TSrécur7'!$B$12&lt;&gt;"",$K$2&lt;&gt;"Pôle",'1C TSrécur7'!$C$12="OUI"),(('1C TSrécur7'!G$22+'1C TSrécur7'!G$23+'1C TSrécur7'!G$24+'1C TSrécur7'!G$25+'1C TSrécur7'!G$26+'1C TSrécur7'!G$27+'1C TSrécur7'!G$28+'1C TSrécur7'!G$29)/'1C TSrécur7'!G$17),IF(AND('1C TSrécur7'!$B$12&lt;&gt;"",$K$2&lt;&gt;"Pôle",'1C TSrécur7'!$C$12="NON"),(('1C TSrécur7'!G$22+'1C TSrécur7'!G$23+'1C TSrécur7'!G$24+'1C TSrécur7'!G$25+'1C TSrécur7'!G$26+'1C TSrécur7'!G$27+'1C TSrécur7'!G$28+'1C TSrécur7'!G$29)/'1C TSrécur7'!G$30))))))</f>
        <v>0</v>
      </c>
      <c r="M250" s="545">
        <f>IF(OR('1C TSrécur7'!$B$12="",'1C TSrécur7'!G$30=0),0,IF(AND('1C TSrécur7'!$B$12&lt;&gt;"",$K$2="Pôle",'1C TSrécur7'!$C$12="OUI"),(('1C TSrécur7'!G$26+'1C TSrécur7'!G$27+'1C TSrécur7'!G$28)/'1C TSrécur7'!G$17),IF(AND('1C TSrécur7'!$B$12&lt;&gt;"",$K$2="Pôle",'1C TSrécur7'!$C$12="NON"),(('1C TSrécur7'!G$26+'1C TSrécur7'!G$27+'1C TSrécur7'!G$28)/'1C TSrécur7'!G$30),IF(AND('1C TSrécur7'!$B$12&lt;&gt;"",$K$2&lt;&gt;"Pôle"),0))))</f>
        <v>0</v>
      </c>
      <c r="N250" s="545">
        <f>IF(AND('1C TSrécur7'!$G$17&lt;&gt;0,'1C TSrécur7'!$G$30&lt;&gt;0),L250+M250,0)</f>
        <v>0</v>
      </c>
      <c r="O250" s="562" t="str">
        <f>IF(AND('1C TSrécur7'!G$17&lt;&gt;0,'1C TSrécur7'!$C$12="OUI"),'1C TSrécur7'!G$36/'1C TSrécur7'!G$17,"")</f>
        <v/>
      </c>
      <c r="P250" s="563" t="str">
        <f>IF(AND('1C TSrécur7'!G$17&lt;&gt;0,'1C TSrécur7'!$C$12="OUI"),'1C TSrécur7'!$G$37/'1C TSrécur7'!G$17,"")</f>
        <v/>
      </c>
      <c r="Q250" s="563" t="str">
        <f>IF(AND('1C TSrécur7'!G$17&lt;&gt;0,'1C TSrécur7'!$C$12="OUI"),'1C TSrécur7'!$G$38/'1C TSrécur7'!G$17,"")</f>
        <v/>
      </c>
      <c r="R250" s="563" t="str">
        <f>IF(AND('1C TSrécur7'!G$17&lt;&gt;0,'1C TSrécur7'!$C$12="OUI"),'1C TSrécur7'!$G$39/'1C TSrécur7'!G$17,"")</f>
        <v/>
      </c>
      <c r="S250" s="563" t="str">
        <f>IF(AND('1C TSrécur7'!G$17&lt;&gt;0,'1C TSrécur7'!$C$12="OUI"),'1C TSrécur7'!$G$40/'1C TSrécur7'!G$17,"")</f>
        <v/>
      </c>
      <c r="T250" s="563" t="str">
        <f>IF(AND('1C TSrécur7'!G$17&lt;&gt;0,'1C TSrécur7'!$C$12="OUI"),'1C TSrécur7'!$G$41/'1C TSrécur7'!G$17,"")</f>
        <v/>
      </c>
      <c r="U250" s="563" t="str">
        <f>IF(AND('1C TSrécur7'!G$17&lt;&gt;0,'1C TSrécur7'!$C$12="OUI"),'1C TSrécur7'!$G$42/'1C TSrécur7'!G$17,"")</f>
        <v/>
      </c>
      <c r="V250" s="563" t="str">
        <f>IF(AND('1C TSrécur7'!G$17&lt;&gt;0,'1C TSrécur7'!$C$12="OUI"),'1C TSrécur7'!$G$43/'1C TSrécur7'!G$17,"")</f>
        <v/>
      </c>
      <c r="W250" s="563" t="str">
        <f>IF(AND('1C TSrécur7'!G$17&lt;&gt;0,'1C TSrécur7'!$C$12="OUI"),'1C TSrécur7'!$G$44/'1C TSrécur7'!G$17,"")</f>
        <v/>
      </c>
      <c r="X250" s="563" t="str">
        <f>IF(AND('1C TSrécur7'!G$17&lt;&gt;0,'1C TSrécur7'!$C$12="OUI"),'1C TSrécur7'!$G$45/'1C TSrécur7'!G$17,"")</f>
        <v/>
      </c>
      <c r="Y250" s="563" t="str">
        <f>IF(AND('1C TSrécur7'!G$17&lt;&gt;0,'1C TSrécur7'!$C$12="OUI"),'1C TSrécur7'!$G$46/'1C TSrécur7'!G$17,"")</f>
        <v/>
      </c>
      <c r="Z250" s="563" t="str">
        <f>IF(AND('1C TSrécur7'!G$17&lt;&gt;0,'1C TSrécur7'!$C$12="OUI"),'1C TSrécur7'!$G$47/'1C TSrécur7'!G$17,"")</f>
        <v/>
      </c>
      <c r="AA250" s="563" t="str">
        <f>IF(AND('1C TSrécur7'!G$17&lt;&gt;0,'1C TSrécur7'!$C$12="OUI"),'1C TSrécur7'!$G$48/'1C TSrécur7'!G$17,"")</f>
        <v/>
      </c>
      <c r="AB250" s="563" t="str">
        <f>IF(AND('1C TSrécur7'!G$17&lt;&gt;0,'1C TSrécur7'!$C$12="OUI"),'1C TSrécur7'!$G$49/'1C TSrécur7'!G$17,"")</f>
        <v/>
      </c>
      <c r="AC250" s="563" t="str">
        <f>IF(AND('1C TSrécur7'!G$17&lt;&gt;0,'1C TSrécur7'!$C$12="OUI"),'1C TSrécur7'!$G$50/'1C TSrécur7'!G$17,"")</f>
        <v/>
      </c>
      <c r="AD250" s="563" t="str">
        <f>IF(AND('1C TSrécur7'!G$17&lt;&gt;0,'1C TSrécur7'!$C$12="OUI"),'1C TSrécur7'!$G$51/'1C TSrécur7'!G$17,"")</f>
        <v/>
      </c>
      <c r="AE250" s="563" t="str">
        <f>IF(AND('1C TSrécur7'!G$17&lt;&gt;0,'1C TSrécur7'!$C$12="OUI"),'1C TSrécur7'!$G$52/'1C TSrécur7'!G$17,"")</f>
        <v/>
      </c>
      <c r="AF250" s="563" t="str">
        <f>IF(AND('1C TSrécur7'!G$17&lt;&gt;0,'1C TSrécur7'!$C$12="OUI"),'1C TSrécur7'!$G$53/'1C TSrécur7'!G$17,"")</f>
        <v/>
      </c>
      <c r="AG250" s="563" t="str">
        <f>IF(AND('1C TSrécur7'!G$17&lt;&gt;0,'1C TSrécur7'!$C$12="OUI"),'1C TSrécur7'!$G$54/'1C TSrécur7'!G$17,"")</f>
        <v/>
      </c>
      <c r="AH250" s="563" t="str">
        <f>IF(AND('1C TSrécur7'!G$17&lt;&gt;0,'1C TSrécur7'!$C$12="OUI"),'1C TSrécur7'!$G$55/'1C TSrécur7'!G$17,"")</f>
        <v/>
      </c>
      <c r="AI250" s="563" t="str">
        <f>IF(AND('1C TSrécur7'!G$17&lt;&gt;0,'1C TSrécur7'!$C$12="OUI"),'1C TSrécur7'!$G$56/'1C TSrécur7'!G$17,"")</f>
        <v/>
      </c>
      <c r="AJ250" s="563" t="str">
        <f>IF(AND('1C TSrécur7'!G$17&lt;&gt;0,'1C TSrécur7'!$C$12="OUI"),'1C TSrécur7'!$G$57/'1C TSrécur7'!G$17,"")</f>
        <v/>
      </c>
      <c r="AK250" s="563">
        <f>IF(AND('1C TSrécur7'!G$17&lt;&gt;0,'1C TSrécur7'!$C$12="OUI"),'1C TSrécur7'!G$58/'1C TSrécur7'!G$17,0)</f>
        <v>0</v>
      </c>
      <c r="AL250" s="74">
        <f>IF(AND('1C TSrécur7'!$B$12&lt;&gt;"",'1C TSrécur7'!$C$12="OUI"),N250+AK250,N250)</f>
        <v>0</v>
      </c>
      <c r="AM250" s="352">
        <f t="shared" si="83"/>
        <v>0</v>
      </c>
      <c r="AN250" s="352">
        <f t="shared" si="84"/>
        <v>0</v>
      </c>
      <c r="AO250" s="353">
        <f t="shared" si="85"/>
        <v>0</v>
      </c>
      <c r="AP250" s="599">
        <f t="shared" si="86"/>
        <v>0</v>
      </c>
      <c r="AQ250" s="609">
        <f t="shared" si="75"/>
        <v>0</v>
      </c>
      <c r="AR250" s="605"/>
      <c r="AS250" s="104"/>
      <c r="AT250" s="211" t="str">
        <f>IF('1C TSrécur7'!G$17*FICHE!$C$13&lt;J250,"Forfait limité à "&amp;FICHE!$C$13&amp;"€/jour","")</f>
        <v/>
      </c>
      <c r="AU250" s="618"/>
    </row>
    <row r="251" spans="1:54" ht="13.9" customHeight="1">
      <c r="A251" s="316"/>
      <c r="B251" s="346"/>
      <c r="C251" s="877" t="str">
        <f>IF('1C TSrécur7'!H$17&lt;&gt;0,'1C TSrécur7'!$B$12,"")</f>
        <v/>
      </c>
      <c r="D251" s="878"/>
      <c r="E251" s="879"/>
      <c r="F251" s="95" t="str">
        <f>IF(AND($C251='1C TSrécur7'!$B$12,'1C TSrécur7'!$B$16="récurrentes",'1C TSrécur7'!$H$17&lt;&gt;""),'1C TSrécur7'!$H$21,"")</f>
        <v/>
      </c>
      <c r="G251" s="237"/>
      <c r="H251" s="797">
        <v>0.21</v>
      </c>
      <c r="I251" s="799">
        <v>1</v>
      </c>
      <c r="J251" s="324"/>
      <c r="K251" s="782">
        <f t="shared" si="82"/>
        <v>0</v>
      </c>
      <c r="L251" s="545">
        <f>IF(OR('1C TSrécur7'!$B$12="",'1C TSrécur7'!H$30=0),0,IF(AND('1C TSrécur7'!$B$12&lt;&gt;"",$K$2="Pôle",'1C TSrécur7'!$C$12="OUI"),(('1C TSrécur7'!H$22+'1C TSrécur7'!H$23+'1C TSrécur7'!H$24+'1C TSrécur7'!H$25+'1C TSrécur7'!H$29)/'1C TSrécur7'!H$17),IF(AND('1C TSrécur7'!$B$12&lt;&gt;"",$K$2="Pôle",'1C TSrécur7'!$C$12="NON"),(('1C TSrécur7'!H$22+'1C TSrécur7'!H$23+'1C TSrécur7'!H$24+'1C TSrécur7'!H$25+'1C TSrécur7'!H$29)/'1C TSrécur7'!H$30),IF(AND('1C TSrécur7'!$B$12&lt;&gt;"",$K$2&lt;&gt;"Pôle",'1C TSrécur7'!$C$12="OUI"),(('1C TSrécur7'!H$22+'1C TSrécur7'!H$23+'1C TSrécur7'!H$24+'1C TSrécur7'!H$25+'1C TSrécur7'!H$26+'1C TSrécur7'!H$27+'1C TSrécur7'!H$28+'1C TSrécur7'!H$29)/'1C TSrécur7'!H$17),IF(AND('1C TSrécur7'!$B$12&lt;&gt;"",$K$2&lt;&gt;"Pôle",'1C TSrécur7'!$C$12="NON"),(('1C TSrécur7'!H$22+'1C TSrécur7'!H$23+'1C TSrécur7'!H$24+'1C TSrécur7'!H$25+'1C TSrécur7'!H$26+'1C TSrécur7'!H$27+'1C TSrécur7'!H$28+'1C TSrécur7'!H$29)/'1C TSrécur7'!H$30))))))</f>
        <v>0</v>
      </c>
      <c r="M251" s="545">
        <f>IF(OR('1C TSrécur7'!$B$12="",'1C TSrécur7'!H$30=0),0,IF(AND('1C TSrécur7'!$B$12&lt;&gt;"",$K$2="Pôle",'1C TSrécur7'!$C$12="OUI"),(('1C TSrécur7'!H$26+'1C TSrécur7'!H$27+'1C TSrécur7'!H$28)/'1C TSrécur7'!H$17),IF(AND('1C TSrécur7'!$B$12&lt;&gt;"",$K$2="Pôle",'1C TSrécur7'!$C$12="NON"),(('1C TSrécur7'!H$26+'1C TSrécur7'!H$27+'1C TSrécur7'!H$28)/'1C TSrécur7'!H$30),IF(AND('1C TSrécur7'!$B$12&lt;&gt;"",$K$2&lt;&gt;"Pôle"),0))))</f>
        <v>0</v>
      </c>
      <c r="N251" s="545">
        <f>IF(AND('1C TSrécur7'!$H$17&lt;&gt;0,'1C TSrécur7'!$H$30&lt;&gt;0),L251+M251,0)</f>
        <v>0</v>
      </c>
      <c r="O251" s="562" t="str">
        <f>IF(AND('1C TSrécur7'!H$17&lt;&gt;0,'1C TSrécur7'!$C$12="OUI"),'1C TSrécur7'!H$36/'1C TSrécur7'!H$17,"")</f>
        <v/>
      </c>
      <c r="P251" s="563" t="str">
        <f>IF(AND('1C TSrécur7'!H$17&lt;&gt;0,'1C TSrécur7'!$C$12="OUI"),'1C TSrécur7'!$H$37/'1C TSrécur7'!H$17,"")</f>
        <v/>
      </c>
      <c r="Q251" s="563" t="str">
        <f>IF(AND('1C TSrécur7'!H$17&lt;&gt;0,'1C TSrécur7'!$C$12="OUI"),'1C TSrécur7'!$H$38/'1C TSrécur7'!H$17,"")</f>
        <v/>
      </c>
      <c r="R251" s="563" t="str">
        <f>IF(AND('1C TSrécur7'!H$17&lt;&gt;0,'1C TSrécur7'!$C$12="OUI"),'1C TSrécur7'!$H$39/'1C TSrécur7'!H$17,"")</f>
        <v/>
      </c>
      <c r="S251" s="563" t="str">
        <f>IF(AND('1C TSrécur7'!H$17&lt;&gt;0,'1C TSrécur7'!$C$12="OUI"),'1C TSrécur7'!$H$40/'1C TSrécur7'!H$17,"")</f>
        <v/>
      </c>
      <c r="T251" s="563" t="str">
        <f>IF(AND('1C TSrécur7'!H$17&lt;&gt;0,'1C TSrécur7'!$C$12="OUI"),'1C TSrécur7'!$H$41/'1C TSrécur7'!H$17,"")</f>
        <v/>
      </c>
      <c r="U251" s="563" t="str">
        <f>IF(AND('1C TSrécur7'!H$17&lt;&gt;0,'1C TSrécur7'!$C$12="OUI"),'1C TSrécur7'!$H$42/'1C TSrécur7'!H$17,"")</f>
        <v/>
      </c>
      <c r="V251" s="563" t="str">
        <f>IF(AND('1C TSrécur7'!H$17&lt;&gt;0,'1C TSrécur7'!$C$12="OUI"),'1C TSrécur7'!$H$43/'1C TSrécur7'!H$17,"")</f>
        <v/>
      </c>
      <c r="W251" s="563" t="str">
        <f>IF(AND('1C TSrécur7'!H$17&lt;&gt;0,'1C TSrécur7'!$C$12="OUI"),'1C TSrécur7'!$H$44/'1C TSrécur7'!H$17,"")</f>
        <v/>
      </c>
      <c r="X251" s="563" t="str">
        <f>IF(AND('1C TSrécur7'!H$17&lt;&gt;0,'1C TSrécur7'!$C$12="OUI"),'1C TSrécur7'!$H$45/'1C TSrécur7'!H$17,"")</f>
        <v/>
      </c>
      <c r="Y251" s="563" t="str">
        <f>IF(AND('1C TSrécur7'!H$17&lt;&gt;0,'1C TSrécur7'!$C$12="OUI"),'1C TSrécur7'!$H$46/'1C TSrécur7'!H$17,"")</f>
        <v/>
      </c>
      <c r="Z251" s="563" t="str">
        <f>IF(AND('1C TSrécur7'!H$17&lt;&gt;0,'1C TSrécur7'!$C$12="OUI"),'1C TSrécur7'!$H$47/'1C TSrécur7'!H$17,"")</f>
        <v/>
      </c>
      <c r="AA251" s="563" t="str">
        <f>IF(AND('1C TSrécur7'!H$17&lt;&gt;0,'1C TSrécur7'!$C$12="OUI"),'1C TSrécur7'!$H$48/'1C TSrécur7'!H$17,"")</f>
        <v/>
      </c>
      <c r="AB251" s="563" t="str">
        <f>IF(AND('1C TSrécur7'!H$17&lt;&gt;0,'1C TSrécur7'!$C$12="OUI"),'1C TSrécur7'!$H$49/'1C TSrécur7'!H$17,"")</f>
        <v/>
      </c>
      <c r="AC251" s="563" t="str">
        <f>IF(AND('1C TSrécur7'!H$17&lt;&gt;0,'1C TSrécur7'!$C$12="OUI"),'1C TSrécur7'!$H$50/'1C TSrécur7'!H$17,"")</f>
        <v/>
      </c>
      <c r="AD251" s="563" t="str">
        <f>IF(AND('1C TSrécur7'!H$17&lt;&gt;0,'1C TSrécur7'!$C$12="OUI"),'1C TSrécur7'!$H$51/'1C TSrécur7'!H$17,"")</f>
        <v/>
      </c>
      <c r="AE251" s="563" t="str">
        <f>IF(AND('1C TSrécur7'!H$17&lt;&gt;0,'1C TSrécur7'!$C$12="OUI"),'1C TSrécur7'!$H$52/'1C TSrécur7'!H$17,"")</f>
        <v/>
      </c>
      <c r="AF251" s="563" t="str">
        <f>IF(AND('1C TSrécur7'!H$17&lt;&gt;0,'1C TSrécur7'!$C$12="OUI"),'1C TSrécur7'!$H$53/'1C TSrécur7'!H$17,"")</f>
        <v/>
      </c>
      <c r="AG251" s="563" t="str">
        <f>IF(AND('1C TSrécur7'!H$17&lt;&gt;0,'1C TSrécur7'!$C$12="OUI"),'1C TSrécur7'!$H$54/'1C TSrécur7'!H$17,"")</f>
        <v/>
      </c>
      <c r="AH251" s="563" t="str">
        <f>IF(AND('1C TSrécur7'!H$17&lt;&gt;0,'1C TSrécur7'!$C$12="OUI"),'1C TSrécur7'!$H$55/'1C TSrécur7'!H$17,"")</f>
        <v/>
      </c>
      <c r="AI251" s="563" t="str">
        <f>IF(AND('1C TSrécur7'!H$17&lt;&gt;0,'1C TSrécur7'!$C$12="OUI"),'1C TSrécur7'!$H$56/'1C TSrécur7'!H$17,"")</f>
        <v/>
      </c>
      <c r="AJ251" s="563" t="str">
        <f>IF(AND('1C TSrécur7'!H$17&lt;&gt;0,'1C TSrécur7'!$C$12="OUI"),'1C TSrécur7'!$H$57/'1C TSrécur7'!H$17,"")</f>
        <v/>
      </c>
      <c r="AK251" s="563">
        <f>IF(AND('1C TSrécur7'!H$17&lt;&gt;0,'1C TSrécur7'!$C$12="OUI"),'1C TSrécur7'!H$58/'1C TSrécur7'!H$17,0)</f>
        <v>0</v>
      </c>
      <c r="AL251" s="74">
        <f>IF(AND('1C TSrécur7'!$B$12&lt;&gt;"",'1C TSrécur7'!$C$12="OUI"),N251+AK251,N251)</f>
        <v>0</v>
      </c>
      <c r="AM251" s="352">
        <f t="shared" si="83"/>
        <v>0</v>
      </c>
      <c r="AN251" s="352">
        <f t="shared" si="84"/>
        <v>0</v>
      </c>
      <c r="AO251" s="353">
        <f t="shared" si="85"/>
        <v>0</v>
      </c>
      <c r="AP251" s="599">
        <f t="shared" si="86"/>
        <v>0</v>
      </c>
      <c r="AQ251" s="609">
        <f t="shared" si="75"/>
        <v>0</v>
      </c>
      <c r="AR251" s="605"/>
      <c r="AS251" s="104"/>
      <c r="AT251" s="211" t="str">
        <f>IF('1C TSrécur7'!H$17*FICHE!$C$13&lt;J251,"Forfait limité à "&amp;FICHE!$C$13&amp;"€/jour","")</f>
        <v/>
      </c>
      <c r="AU251" s="618"/>
    </row>
    <row r="252" spans="1:54" ht="13.9" customHeight="1">
      <c r="A252" s="316"/>
      <c r="B252" s="346"/>
      <c r="C252" s="877" t="str">
        <f>IF('1C TSrécur7'!I$17&lt;&gt;0,'1C TSrécur7'!$B$12,"")</f>
        <v/>
      </c>
      <c r="D252" s="878"/>
      <c r="E252" s="879"/>
      <c r="F252" s="95" t="str">
        <f>IF(AND($C252='1C TSrécur7'!$B$12,'1C TSrécur7'!$B$16="récurrentes",'1C TSrécur7'!$I$17&lt;&gt;""),'1C TSrécur7'!$I$21,"")</f>
        <v/>
      </c>
      <c r="G252" s="237"/>
      <c r="H252" s="797">
        <v>0.21</v>
      </c>
      <c r="I252" s="799">
        <v>1</v>
      </c>
      <c r="J252" s="324"/>
      <c r="K252" s="782">
        <f t="shared" si="82"/>
        <v>0</v>
      </c>
      <c r="L252" s="545">
        <f>IF(OR('1C TSrécur7'!$B$12="",'1C TSrécur7'!I$30=0),0,IF(AND('1C TSrécur7'!$B$12&lt;&gt;"",$K$2="Pôle",'1C TSrécur7'!$C$12="OUI"),(('1C TSrécur7'!I$22+'1C TSrécur7'!I$23+'1C TSrécur7'!I$24+'1C TSrécur7'!I$25+'1C TSrécur7'!I$29)/'1C TSrécur7'!I$17),IF(AND('1C TSrécur7'!$B$12&lt;&gt;"",$K$2="Pôle",'1C TSrécur7'!$C$12="NON"),(('1C TSrécur7'!I$22+'1C TSrécur7'!I$23+'1C TSrécur7'!I$24+'1C TSrécur7'!I$25+'1C TSrécur7'!I$29)/'1C TSrécur7'!I$30),IF(AND('1C TSrécur7'!$B$12&lt;&gt;"",$K$2&lt;&gt;"Pôle",'1C TSrécur7'!$C$12="OUI"),(('1C TSrécur7'!I$22+'1C TSrécur7'!I$23+'1C TSrécur7'!I$24+'1C TSrécur7'!I$25+'1C TSrécur7'!I$26+'1C TSrécur7'!I$27+'1C TSrécur7'!I$28+'1C TSrécur7'!I$29)/'1C TSrécur7'!I$17),IF(AND('1C TSrécur7'!$B$12&lt;&gt;"",$K$2&lt;&gt;"Pôle",'1C TSrécur7'!$C$12="NON"),(('1C TSrécur7'!I$22+'1C TSrécur7'!I$23+'1C TSrécur7'!I$24+'1C TSrécur7'!I$25+'1C TSrécur7'!I$26+'1C TSrécur7'!I$27+'1C TSrécur7'!I$28+'1C TSrécur7'!I$29)/'1C TSrécur7'!I$30))))))</f>
        <v>0</v>
      </c>
      <c r="M252" s="545">
        <f>IF(OR('1C TSrécur7'!$B$12="",'1C TSrécur7'!I$30=0),0,IF(AND('1C TSrécur7'!$B$12&lt;&gt;"",$K$2="Pôle",'1C TSrécur7'!$C$12="OUI"),(('1C TSrécur7'!I$26+'1C TSrécur7'!I$27+'1C TSrécur7'!I$28)/'1C TSrécur7'!I$17),IF(AND('1C TSrécur7'!$B$12&lt;&gt;"",$K$2="Pôle",'1C TSrécur7'!$C$12="NON"),(('1C TSrécur7'!I$26+'1C TSrécur7'!I$27+'1C TSrécur7'!I$28)/'1C TSrécur7'!I$30),IF(AND('1C TSrécur7'!$B$12&lt;&gt;"",$K$2&lt;&gt;"Pôle"),0))))</f>
        <v>0</v>
      </c>
      <c r="N252" s="545">
        <f>IF(AND('1C TSrécur7'!$I$17&lt;&gt;0,'1C TSrécur7'!$I$30&lt;&gt;0),L252+M252,0)</f>
        <v>0</v>
      </c>
      <c r="O252" s="562" t="str">
        <f>IF(AND('1C TSrécur7'!I$17&lt;&gt;0,'1C TSrécur7'!$C$12="OUI"),'1C TSrécur7'!I$36/'1C TSrécur7'!I$17,"")</f>
        <v/>
      </c>
      <c r="P252" s="563" t="str">
        <f>IF(AND('1C TSrécur7'!I$17&lt;&gt;0,'1C TSrécur7'!$C$12="OUI"),'1C TSrécur7'!$I$37/'1C TSrécur7'!I$17,"")</f>
        <v/>
      </c>
      <c r="Q252" s="563" t="str">
        <f>IF(AND('1C TSrécur7'!I$17&lt;&gt;0,'1C TSrécur7'!$C$12="OUI"),'1C TSrécur7'!$I$38/'1C TSrécur7'!I$17,"")</f>
        <v/>
      </c>
      <c r="R252" s="563" t="str">
        <f>IF(AND('1C TSrécur7'!I$17&lt;&gt;0,'1C TSrécur7'!$C$12="OUI"),'1C TSrécur7'!$I$39/'1C TSrécur7'!I$17,"")</f>
        <v/>
      </c>
      <c r="S252" s="563" t="str">
        <f>IF(AND('1C TSrécur7'!I$17&lt;&gt;0,'1C TSrécur7'!$C$12="OUI"),'1C TSrécur7'!$I$40/'1C TSrécur7'!I$17,"")</f>
        <v/>
      </c>
      <c r="T252" s="563" t="str">
        <f>IF(AND('1C TSrécur7'!I$17&lt;&gt;0,'1C TSrécur7'!$C$12="OUI"),'1C TSrécur7'!$I$41/'1C TSrécur7'!I$17,"")</f>
        <v/>
      </c>
      <c r="U252" s="563" t="str">
        <f>IF(AND('1C TSrécur7'!I$17&lt;&gt;0,'1C TSrécur7'!$C$12="OUI"),'1C TSrécur7'!$I$42/'1C TSrécur7'!I$17,"")</f>
        <v/>
      </c>
      <c r="V252" s="563" t="str">
        <f>IF(AND('1C TSrécur7'!I$17&lt;&gt;0,'1C TSrécur7'!$C$12="OUI"),'1C TSrécur7'!$I$43/'1C TSrécur7'!I$17,"")</f>
        <v/>
      </c>
      <c r="W252" s="563" t="str">
        <f>IF(AND('1C TSrécur7'!I$17&lt;&gt;0,'1C TSrécur7'!$C$12="OUI"),'1C TSrécur7'!$I$44/'1C TSrécur7'!I$17,"")</f>
        <v/>
      </c>
      <c r="X252" s="563" t="str">
        <f>IF(AND('1C TSrécur7'!I$17&lt;&gt;0,'1C TSrécur7'!$C$12="OUI"),'1C TSrécur7'!$I$45/'1C TSrécur7'!I$17,"")</f>
        <v/>
      </c>
      <c r="Y252" s="563" t="str">
        <f>IF(AND('1C TSrécur7'!I$17&lt;&gt;0,'1C TSrécur7'!$C$12="OUI"),'1C TSrécur7'!$I$46/'1C TSrécur7'!I$17,"")</f>
        <v/>
      </c>
      <c r="Z252" s="563" t="str">
        <f>IF(AND('1C TSrécur7'!I$17&lt;&gt;0,'1C TSrécur7'!$C$12="OUI"),'1C TSrécur7'!$I$47/'1C TSrécur7'!I$17,"")</f>
        <v/>
      </c>
      <c r="AA252" s="563" t="str">
        <f>IF(AND('1C TSrécur7'!I$17&lt;&gt;0,'1C TSrécur7'!$C$12="OUI"),'1C TSrécur7'!$I$48/'1C TSrécur7'!I$17,"")</f>
        <v/>
      </c>
      <c r="AB252" s="563" t="str">
        <f>IF(AND('1C TSrécur7'!I$17&lt;&gt;0,'1C TSrécur7'!$C$12="OUI"),'1C TSrécur7'!$I$49/'1C TSrécur7'!I$17,"")</f>
        <v/>
      </c>
      <c r="AC252" s="563" t="str">
        <f>IF(AND('1C TSrécur7'!I$17&lt;&gt;0,'1C TSrécur7'!$C$12="OUI"),'1C TSrécur7'!$I$50/'1C TSrécur7'!I$17,"")</f>
        <v/>
      </c>
      <c r="AD252" s="563" t="str">
        <f>IF(AND('1C TSrécur7'!I$17&lt;&gt;0,'1C TSrécur7'!$C$12="OUI"),'1C TSrécur7'!$I$51/'1C TSrécur7'!I$17,"")</f>
        <v/>
      </c>
      <c r="AE252" s="563" t="str">
        <f>IF(AND('1C TSrécur7'!I$17&lt;&gt;0,'1C TSrécur7'!$C$12="OUI"),'1C TSrécur7'!$I$52/'1C TSrécur7'!I$17,"")</f>
        <v/>
      </c>
      <c r="AF252" s="563" t="str">
        <f>IF(AND('1C TSrécur7'!I$17&lt;&gt;0,'1C TSrécur7'!$C$12="OUI"),'1C TSrécur7'!$I$53/'1C TSrécur7'!I$17,"")</f>
        <v/>
      </c>
      <c r="AG252" s="563" t="str">
        <f>IF(AND('1C TSrécur7'!I$17&lt;&gt;0,'1C TSrécur7'!$C$12="OUI"),'1C TSrécur7'!$I$54/'1C TSrécur7'!I$17,"")</f>
        <v/>
      </c>
      <c r="AH252" s="563" t="str">
        <f>IF(AND('1C TSrécur7'!I$17&lt;&gt;0,'1C TSrécur7'!$C$12="OUI"),'1C TSrécur7'!$I$55/'1C TSrécur7'!I$17,"")</f>
        <v/>
      </c>
      <c r="AI252" s="563" t="str">
        <f>IF(AND('1C TSrécur7'!I$17&lt;&gt;0,'1C TSrécur7'!$C$12="OUI"),'1C TSrécur7'!$I$56/'1C TSrécur7'!I$17,"")</f>
        <v/>
      </c>
      <c r="AJ252" s="563" t="str">
        <f>IF(AND('1C TSrécur7'!I$17&lt;&gt;0,'1C TSrécur7'!$C$12="OUI"),'1C TSrécur7'!$I$57/'1C TSrécur7'!I$17,"")</f>
        <v/>
      </c>
      <c r="AK252" s="563">
        <f>IF(AND('1C TSrécur7'!I$17&lt;&gt;0,'1C TSrécur7'!$C$12="OUI"),'1C TSrécur7'!I$58/'1C TSrécur7'!I$17,0)</f>
        <v>0</v>
      </c>
      <c r="AL252" s="74">
        <f>IF(AND('1C TSrécur7'!$B$12&lt;&gt;"",'1C TSrécur7'!$C$12="OUI"),N252+AK252,N252)</f>
        <v>0</v>
      </c>
      <c r="AM252" s="352">
        <f t="shared" si="83"/>
        <v>0</v>
      </c>
      <c r="AN252" s="352">
        <f t="shared" si="84"/>
        <v>0</v>
      </c>
      <c r="AO252" s="353">
        <f t="shared" si="85"/>
        <v>0</v>
      </c>
      <c r="AP252" s="599">
        <f t="shared" si="86"/>
        <v>0</v>
      </c>
      <c r="AQ252" s="609">
        <f t="shared" si="75"/>
        <v>0</v>
      </c>
      <c r="AR252" s="605"/>
      <c r="AS252" s="104"/>
      <c r="AT252" s="211" t="str">
        <f>IF('1C TSrécur7'!I$17*FICHE!$C$13&lt;J252,"Forfait limité à "&amp;FICHE!$C$13&amp;"€/jour","")</f>
        <v/>
      </c>
      <c r="AU252" s="618"/>
    </row>
    <row r="253" spans="1:54" ht="13.9" customHeight="1">
      <c r="A253" s="316"/>
      <c r="B253" s="346"/>
      <c r="C253" s="877" t="str">
        <f>IF('1C TSrécur7'!J$17&lt;&gt;0,'1C TSrécur7'!$B$12,"")</f>
        <v/>
      </c>
      <c r="D253" s="878"/>
      <c r="E253" s="879"/>
      <c r="F253" s="95" t="str">
        <f>IF(AND($C253='1C TSrécur7'!$B$12,'1C TSrécur7'!$B$16="récurrentes",'1C TSrécur7'!K$17&lt;&gt;""),'1C TSrécur7'!K$21,"")</f>
        <v/>
      </c>
      <c r="G253" s="237"/>
      <c r="H253" s="797">
        <v>0.21</v>
      </c>
      <c r="I253" s="799">
        <v>1</v>
      </c>
      <c r="J253" s="324"/>
      <c r="K253" s="782">
        <f t="shared" si="82"/>
        <v>0</v>
      </c>
      <c r="L253" s="545">
        <f>IF(OR('1C TSrécur7'!$B$12="",'1C TSrécur7'!J$30=0),0,IF(AND('1C TSrécur7'!$B$12&lt;&gt;"",$K$2="Pôle",'1C TSrécur7'!$C$12="OUI"),(('1C TSrécur7'!J$22+'1C TSrécur7'!J$23+'1C TSrécur7'!J$24+'1C TSrécur7'!J$25+'1C TSrécur7'!J$29)/'1C TSrécur7'!J$17),IF(AND('1C TSrécur7'!$B$12&lt;&gt;"",$K$2="Pôle",'1C TSrécur7'!$C$12="NON"),(('1C TSrécur7'!J$22+'1C TSrécur7'!J$23+'1C TSrécur7'!J$24+'1C TSrécur7'!J$25+'1C TSrécur7'!J$29)/'1C TSrécur7'!J$30),IF(AND('1C TSrécur7'!$B$12&lt;&gt;"",$K$2&lt;&gt;"Pôle",'1C TSrécur7'!$C$12="OUI"),(('1C TSrécur7'!J$22+'1C TSrécur7'!J$23+'1C TSrécur7'!J$24+'1C TSrécur7'!J$25+'1C TSrécur7'!J$26+'1C TSrécur7'!J$27+'1C TSrécur7'!J$28+'1C TSrécur7'!J$29)/'1C TSrécur7'!J$17),IF(AND('1C TSrécur7'!$B$12&lt;&gt;"",$K$2&lt;&gt;"Pôle",'1C TSrécur7'!$C$12="NON"),(('1C TSrécur7'!J$22+'1C TSrécur7'!J$23+'1C TSrécur7'!J$24+'1C TSrécur7'!J$25+'1C TSrécur7'!J$26+'1C TSrécur7'!J$27+'1C TSrécur7'!J$28+'1C TSrécur7'!J$29)/'1C TSrécur7'!J$30))))))</f>
        <v>0</v>
      </c>
      <c r="M253" s="545">
        <f>IF(OR('1C TSrécur7'!$B$12="",'1C TSrécur7'!J$30=0),0,IF(AND('1C TSrécur7'!$B$12&lt;&gt;"",$K$2="Pôle",'1C TSrécur7'!$C$12="OUI"),(('1C TSrécur7'!J$26+'1C TSrécur7'!J$27+'1C TSrécur7'!J$28)/'1C TSrécur7'!J$17),IF(AND('1C TSrécur7'!$B$12&lt;&gt;"",$K$2="Pôle",'1C TSrécur7'!$C$12="NON"),(('1C TSrécur7'!J$26+'1C TSrécur7'!J$27+'1C TSrécur7'!J$28)/'1C TSrécur7'!J$30),IF(AND('1C TSrécur7'!$B$12&lt;&gt;"",$K$2&lt;&gt;"Pôle"),0))))</f>
        <v>0</v>
      </c>
      <c r="N253" s="545">
        <f>IF(AND('1C TSrécur7'!$J$17&lt;&gt;0,'1C TSrécur7'!$J$30&lt;&gt;0),L253+M253,0)</f>
        <v>0</v>
      </c>
      <c r="O253" s="562" t="str">
        <f>IF(AND('1C TSrécur7'!J$17&lt;&gt;0,'1C TSrécur7'!$C$12="OUI"),'1C TSrécur7'!J$36/'1C TSrécur7'!J$17,"")</f>
        <v/>
      </c>
      <c r="P253" s="563" t="str">
        <f>IF(AND('1C TSrécur7'!J$17&lt;&gt;0,'1C TSrécur7'!$C$12="OUI"),'1C TSrécur7'!$J$37/'1C TSrécur7'!J$17,"")</f>
        <v/>
      </c>
      <c r="Q253" s="563" t="str">
        <f>IF(AND('1C TSrécur7'!J$17&lt;&gt;0,'1C TSrécur7'!$C$12="OUI"),'1C TSrécur7'!$J$38/'1C TSrécur7'!J$17,"")</f>
        <v/>
      </c>
      <c r="R253" s="563" t="str">
        <f>IF(AND('1C TSrécur7'!J$17&lt;&gt;0,'1C TSrécur7'!$C$12="OUI"),'1C TSrécur7'!$J$39/'1C TSrécur7'!J$17,"")</f>
        <v/>
      </c>
      <c r="S253" s="563" t="str">
        <f>IF(AND('1C TSrécur7'!J$17&lt;&gt;0,'1C TSrécur7'!$C$12="OUI"),'1C TSrécur7'!$J$40/'1C TSrécur7'!J$17,"")</f>
        <v/>
      </c>
      <c r="T253" s="563" t="str">
        <f>IF(AND('1C TSrécur7'!J$17&lt;&gt;0,'1C TSrécur7'!$C$12="OUI"),'1C TSrécur7'!$J$41/'1C TSrécur7'!J$17,"")</f>
        <v/>
      </c>
      <c r="U253" s="563" t="str">
        <f>IF(AND('1C TSrécur7'!J$17&lt;&gt;0,'1C TSrécur7'!$C$12="OUI"),'1C TSrécur7'!$J$42/'1C TSrécur7'!J$17,"")</f>
        <v/>
      </c>
      <c r="V253" s="563" t="str">
        <f>IF(AND('1C TSrécur7'!J$17&lt;&gt;0,'1C TSrécur7'!$C$12="OUI"),'1C TSrécur7'!$J$43/'1C TSrécur7'!J$17,"")</f>
        <v/>
      </c>
      <c r="W253" s="563" t="str">
        <f>IF(AND('1C TSrécur7'!J$17&lt;&gt;0,'1C TSrécur7'!$C$12="OUI"),'1C TSrécur7'!$J$44/'1C TSrécur7'!J$17,"")</f>
        <v/>
      </c>
      <c r="X253" s="563" t="str">
        <f>IF(AND('1C TSrécur7'!J$17&lt;&gt;0,'1C TSrécur7'!$C$12="OUI"),'1C TSrécur7'!$J$45/'1C TSrécur7'!J$17,"")</f>
        <v/>
      </c>
      <c r="Y253" s="563" t="str">
        <f>IF(AND('1C TSrécur7'!J$17&lt;&gt;0,'1C TSrécur7'!$C$12="OUI"),'1C TSrécur7'!$J$46/'1C TSrécur7'!J$17,"")</f>
        <v/>
      </c>
      <c r="Z253" s="563" t="str">
        <f>IF(AND('1C TSrécur7'!J$17&lt;&gt;0,'1C TSrécur7'!$C$12="OUI"),'1C TSrécur7'!$J$47/'1C TSrécur7'!J$17,"")</f>
        <v/>
      </c>
      <c r="AA253" s="563" t="str">
        <f>IF(AND('1C TSrécur7'!J$17&lt;&gt;0,'1C TSrécur7'!$C$12="OUI"),'1C TSrécur7'!$J$48/'1C TSrécur7'!J$17,"")</f>
        <v/>
      </c>
      <c r="AB253" s="563" t="str">
        <f>IF(AND('1C TSrécur7'!J$17&lt;&gt;0,'1C TSrécur7'!$C$12="OUI"),'1C TSrécur7'!$J$49/'1C TSrécur7'!J$17,"")</f>
        <v/>
      </c>
      <c r="AC253" s="563" t="str">
        <f>IF(AND('1C TSrécur7'!J$17&lt;&gt;0,'1C TSrécur7'!$C$12="OUI"),'1C TSrécur7'!$J$50/'1C TSrécur7'!J$17,"")</f>
        <v/>
      </c>
      <c r="AD253" s="563" t="str">
        <f>IF(AND('1C TSrécur7'!J$17&lt;&gt;0,'1C TSrécur7'!$C$12="OUI"),'1C TSrécur7'!$J$51/'1C TSrécur7'!J$17,"")</f>
        <v/>
      </c>
      <c r="AE253" s="563" t="str">
        <f>IF(AND('1C TSrécur7'!J$17&lt;&gt;0,'1C TSrécur7'!$C$12="OUI"),'1C TSrécur7'!$J$52/'1C TSrécur7'!J$17,"")</f>
        <v/>
      </c>
      <c r="AF253" s="563" t="str">
        <f>IF(AND('1C TSrécur7'!J$17&lt;&gt;0,'1C TSrécur7'!$C$12="OUI"),'1C TSrécur7'!$J$53/'1C TSrécur7'!J$17,"")</f>
        <v/>
      </c>
      <c r="AG253" s="563" t="str">
        <f>IF(AND('1C TSrécur7'!J$17&lt;&gt;0,'1C TSrécur7'!$C$12="OUI"),'1C TSrécur7'!$J$54/'1C TSrécur7'!J$17,"")</f>
        <v/>
      </c>
      <c r="AH253" s="563" t="str">
        <f>IF(AND('1C TSrécur7'!J$17&lt;&gt;0,'1C TSrécur7'!$C$12="OUI"),'1C TSrécur7'!$J$55/'1C TSrécur7'!J$17,"")</f>
        <v/>
      </c>
      <c r="AI253" s="563" t="str">
        <f>IF(AND('1C TSrécur7'!J$17&lt;&gt;0,'1C TSrécur7'!$C$12="OUI"),'1C TSrécur7'!$J$56/'1C TSrécur7'!J$17,"")</f>
        <v/>
      </c>
      <c r="AJ253" s="563" t="str">
        <f>IF(AND('1C TSrécur7'!J$17&lt;&gt;0,'1C TSrécur7'!$C$12="OUI"),'1C TSrécur7'!$J$57/'1C TSrécur7'!J$17,"")</f>
        <v/>
      </c>
      <c r="AK253" s="563">
        <f>IF(AND('1C TSrécur7'!J$17&lt;&gt;0,'1C TSrécur7'!$C$12="OUI"),'1C TSrécur7'!J$58/'1C TSrécur7'!J$17,0)</f>
        <v>0</v>
      </c>
      <c r="AL253" s="74">
        <f>IF(AND('1C TSrécur7'!$B$12&lt;&gt;"",'1C TSrécur7'!$C$12="OUI"),N253+AK253,N253)</f>
        <v>0</v>
      </c>
      <c r="AM253" s="352">
        <f t="shared" si="83"/>
        <v>0</v>
      </c>
      <c r="AN253" s="352">
        <f t="shared" si="84"/>
        <v>0</v>
      </c>
      <c r="AO253" s="353">
        <f t="shared" si="85"/>
        <v>0</v>
      </c>
      <c r="AP253" s="599">
        <f t="shared" si="86"/>
        <v>0</v>
      </c>
      <c r="AQ253" s="609">
        <f t="shared" si="75"/>
        <v>0</v>
      </c>
      <c r="AR253" s="605"/>
      <c r="AS253" s="104"/>
      <c r="AT253" s="211" t="str">
        <f>IF('1C TSrécur7'!J$17*FICHE!$C$13&lt;J253,"Forfait limité à "&amp;FICHE!$C$13&amp;"€/jour","")</f>
        <v/>
      </c>
      <c r="AU253" s="618"/>
    </row>
    <row r="254" spans="1:54" ht="13.9" customHeight="1">
      <c r="A254" s="316"/>
      <c r="B254" s="346"/>
      <c r="C254" s="877" t="str">
        <f>IF('1C TSrécur7'!K$17&lt;&gt;0,'1C TSrécur7'!$B$12,"")</f>
        <v/>
      </c>
      <c r="D254" s="878"/>
      <c r="E254" s="879"/>
      <c r="F254" s="95" t="str">
        <f>IF(AND($C254='1C TSrécur7'!$B$12,'1C TSrécur7'!$B$16="récurrentes",'1C TSrécur7'!$K$17&lt;&gt;""),'1C TSrécur7'!$K$21,"")</f>
        <v/>
      </c>
      <c r="G254" s="237"/>
      <c r="H254" s="797">
        <v>0.21</v>
      </c>
      <c r="I254" s="799">
        <v>1</v>
      </c>
      <c r="J254" s="324"/>
      <c r="K254" s="782">
        <f t="shared" si="82"/>
        <v>0</v>
      </c>
      <c r="L254" s="545">
        <f>IF(OR('1C TSrécur7'!$B$12="",'1C TSrécur7'!K$30=0),0,IF(AND('1C TSrécur7'!$B$12&lt;&gt;"",$K$2="Pôle",'1C TSrécur7'!$C$12="OUI"),(('1C TSrécur7'!K$22+'1C TSrécur7'!K$23+'1C TSrécur7'!K$24+'1C TSrécur7'!K$25+'1C TSrécur7'!K$29)/'1C TSrécur7'!K$17),IF(AND('1C TSrécur7'!$B$12&lt;&gt;"",$K$2="Pôle",'1C TSrécur7'!$C$12="NON"),(('1C TSrécur7'!K$22+'1C TSrécur7'!K$23+'1C TSrécur7'!K$24+'1C TSrécur7'!K$25+'1C TSrécur7'!K$29)/'1C TSrécur7'!K$30),IF(AND('1C TSrécur7'!$B$12&lt;&gt;"",$K$2&lt;&gt;"Pôle",'1C TSrécur7'!$C$12="OUI"),(('1C TSrécur7'!K$22+'1C TSrécur7'!K$23+'1C TSrécur7'!K$24+'1C TSrécur7'!K$25+'1C TSrécur7'!K$26+'1C TSrécur7'!K$27+'1C TSrécur7'!K$28+'1C TSrécur7'!K$29)/'1C TSrécur7'!K$17),IF(AND('1C TSrécur7'!$B$12&lt;&gt;"",$K$2&lt;&gt;"Pôle",'1C TSrécur7'!$C$12="NON"),(('1C TSrécur7'!K$22+'1C TSrécur7'!K$23+'1C TSrécur7'!K$24+'1C TSrécur7'!K$25+'1C TSrécur7'!K$26+'1C TSrécur7'!K$27+'1C TSrécur7'!K$28+'1C TSrécur7'!K$29)/'1C TSrécur7'!K$30))))))</f>
        <v>0</v>
      </c>
      <c r="M254" s="545">
        <f>IF(OR('1C TSrécur7'!$B$12="",'1C TSrécur7'!K$30=0),0,IF(AND('1C TSrécur7'!$B$12&lt;&gt;"",$K$2="Pôle",'1C TSrécur7'!$C$12="OUI"),(('1C TSrécur7'!K$26+'1C TSrécur7'!K$27+'1C TSrécur7'!K$28)/'1C TSrécur7'!K$17),IF(AND('1C TSrécur7'!$B$12&lt;&gt;"",$K$2="Pôle",'1C TSrécur7'!$C$12="NON"),(('1C TSrécur7'!K$26+'1C TSrécur7'!K$27+'1C TSrécur7'!K$28)/'1C TSrécur7'!K$30),IF(AND('1C TSrécur7'!$B$12&lt;&gt;"",$K$2&lt;&gt;"Pôle"),0))))</f>
        <v>0</v>
      </c>
      <c r="N254" s="545">
        <f>IF(AND('1C TSrécur7'!$K$17&lt;&gt;0,'1C TSrécur7'!$K$30&lt;&gt;0),L254+M254,0)</f>
        <v>0</v>
      </c>
      <c r="O254" s="562" t="str">
        <f>IF(AND('1C TSrécur7'!K$17&lt;&gt;0,'1C TSrécur7'!$C$12="OUI"),'1C TSrécur7'!K$36/'1C TSrécur7'!K$17,"")</f>
        <v/>
      </c>
      <c r="P254" s="563" t="str">
        <f>IF(AND('1C TSrécur7'!K$17&lt;&gt;0,'1C TSrécur7'!$C$12="OUI"),'1C TSrécur7'!$K$37/'1C TSrécur7'!K$17,"")</f>
        <v/>
      </c>
      <c r="Q254" s="563" t="str">
        <f>IF(AND('1C TSrécur7'!K$17&lt;&gt;0,'1C TSrécur7'!$C$12="OUI"),'1C TSrécur7'!$K$38/'1C TSrécur7'!K$17,"")</f>
        <v/>
      </c>
      <c r="R254" s="563" t="str">
        <f>IF(AND('1C TSrécur7'!K$17&lt;&gt;0,'1C TSrécur7'!$C$12="OUI"),'1C TSrécur7'!$K$39/'1C TSrécur7'!K$17,"")</f>
        <v/>
      </c>
      <c r="S254" s="563" t="str">
        <f>IF(AND('1C TSrécur7'!K$17&lt;&gt;0,'1C TSrécur7'!$C$12="OUI"),'1C TSrécur7'!$K$40/'1C TSrécur7'!K$17,"")</f>
        <v/>
      </c>
      <c r="T254" s="563" t="str">
        <f>IF(AND('1C TSrécur7'!K$17&lt;&gt;0,'1C TSrécur7'!$C$12="OUI"),'1C TSrécur7'!$K$41/'1C TSrécur7'!K$17,"")</f>
        <v/>
      </c>
      <c r="U254" s="563" t="str">
        <f>IF(AND('1C TSrécur7'!K$17&lt;&gt;0,'1C TSrécur7'!$C$12="OUI"),'1C TSrécur7'!$K$42/'1C TSrécur7'!K$17,"")</f>
        <v/>
      </c>
      <c r="V254" s="563" t="str">
        <f>IF(AND('1C TSrécur7'!K$17&lt;&gt;0,'1C TSrécur7'!$C$12="OUI"),'1C TSrécur7'!$K$43/'1C TSrécur7'!K$17,"")</f>
        <v/>
      </c>
      <c r="W254" s="563" t="str">
        <f>IF(AND('1C TSrécur7'!K$17&lt;&gt;0,'1C TSrécur7'!$C$12="OUI"),'1C TSrécur7'!$K$44/'1C TSrécur7'!K$17,"")</f>
        <v/>
      </c>
      <c r="X254" s="563" t="str">
        <f>IF(AND('1C TSrécur7'!K$17&lt;&gt;0,'1C TSrécur7'!$C$12="OUI"),'1C TSrécur7'!$K$45/'1C TSrécur7'!K$17,"")</f>
        <v/>
      </c>
      <c r="Y254" s="563" t="str">
        <f>IF(AND('1C TSrécur7'!K$17&lt;&gt;0,'1C TSrécur7'!$C$12="OUI"),'1C TSrécur7'!$K$46/'1C TSrécur7'!K$17,"")</f>
        <v/>
      </c>
      <c r="Z254" s="563" t="str">
        <f>IF(AND('1C TSrécur7'!K$17&lt;&gt;0,'1C TSrécur7'!$C$12="OUI"),'1C TSrécur7'!$K$47/'1C TSrécur7'!K$17,"")</f>
        <v/>
      </c>
      <c r="AA254" s="563" t="str">
        <f>IF(AND('1C TSrécur7'!K$17&lt;&gt;0,'1C TSrécur7'!$C$12="OUI"),'1C TSrécur7'!$K$48/'1C TSrécur7'!K$17,"")</f>
        <v/>
      </c>
      <c r="AB254" s="563" t="str">
        <f>IF(AND('1C TSrécur7'!K$17&lt;&gt;0,'1C TSrécur7'!$C$12="OUI"),'1C TSrécur7'!$K$49/'1C TSrécur7'!K$17,"")</f>
        <v/>
      </c>
      <c r="AC254" s="563" t="str">
        <f>IF(AND('1C TSrécur7'!K$17&lt;&gt;0,'1C TSrécur7'!$C$12="OUI"),'1C TSrécur7'!$K$50/'1C TSrécur7'!K$17,"")</f>
        <v/>
      </c>
      <c r="AD254" s="563" t="str">
        <f>IF(AND('1C TSrécur7'!K$17&lt;&gt;0,'1C TSrécur7'!$C$12="OUI"),'1C TSrécur7'!$K$51/'1C TSrécur7'!K$17,"")</f>
        <v/>
      </c>
      <c r="AE254" s="563" t="str">
        <f>IF(AND('1C TSrécur7'!K$17&lt;&gt;0,'1C TSrécur7'!$C$12="OUI"),'1C TSrécur7'!$K$52/'1C TSrécur7'!K$17,"")</f>
        <v/>
      </c>
      <c r="AF254" s="563" t="str">
        <f>IF(AND('1C TSrécur7'!K$17&lt;&gt;0,'1C TSrécur7'!$C$12="OUI"),'1C TSrécur7'!$K$53/'1C TSrécur7'!K$17,"")</f>
        <v/>
      </c>
      <c r="AG254" s="563" t="str">
        <f>IF(AND('1C TSrécur7'!K$17&lt;&gt;0,'1C TSrécur7'!$C$12="OUI"),'1C TSrécur7'!$K$54/'1C TSrécur7'!K$17,"")</f>
        <v/>
      </c>
      <c r="AH254" s="563" t="str">
        <f>IF(AND('1C TSrécur7'!K$17&lt;&gt;0,'1C TSrécur7'!$C$12="OUI"),'1C TSrécur7'!$K$55/'1C TSrécur7'!K$17,"")</f>
        <v/>
      </c>
      <c r="AI254" s="563" t="str">
        <f>IF(AND('1C TSrécur7'!K$17&lt;&gt;0,'1C TSrécur7'!$C$12="OUI"),'1C TSrécur7'!$K$56/'1C TSrécur7'!K$17,"")</f>
        <v/>
      </c>
      <c r="AJ254" s="563" t="str">
        <f>IF(AND('1C TSrécur7'!K$17&lt;&gt;0,'1C TSrécur7'!$C$12="OUI"),'1C TSrécur7'!$K$57/'1C TSrécur7'!K$17,"")</f>
        <v/>
      </c>
      <c r="AK254" s="563">
        <f>IF(AND('1C TSrécur7'!K$17&lt;&gt;0,'1C TSrécur7'!$C$12="OUI"),'1C TSrécur7'!K$58/'1C TSrécur7'!K$17,0)</f>
        <v>0</v>
      </c>
      <c r="AL254" s="74">
        <f>IF(AND('1C TSrécur7'!$B$12&lt;&gt;"",'1C TSrécur7'!$C$12="OUI"),N254+AK254,N254)</f>
        <v>0</v>
      </c>
      <c r="AM254" s="352">
        <f t="shared" si="83"/>
        <v>0</v>
      </c>
      <c r="AN254" s="352">
        <f t="shared" si="84"/>
        <v>0</v>
      </c>
      <c r="AO254" s="353">
        <f t="shared" si="85"/>
        <v>0</v>
      </c>
      <c r="AP254" s="599">
        <f t="shared" si="86"/>
        <v>0</v>
      </c>
      <c r="AQ254" s="609">
        <f t="shared" si="75"/>
        <v>0</v>
      </c>
      <c r="AR254" s="605"/>
      <c r="AS254" s="104"/>
      <c r="AT254" s="211" t="str">
        <f>IF('1C TSrécur7'!K$17*FICHE!$C$13&lt;J254,"Forfait limité à "&amp;FICHE!$C$13&amp;"€/jour","")</f>
        <v/>
      </c>
      <c r="AU254" s="618"/>
    </row>
    <row r="255" spans="1:54" ht="13.9" customHeight="1">
      <c r="A255" s="316"/>
      <c r="B255" s="346"/>
      <c r="C255" s="877" t="str">
        <f>IF('1C TSrécur7'!L$17&lt;&gt;0,'1C TSrécur7'!$B$12,"")</f>
        <v/>
      </c>
      <c r="D255" s="878"/>
      <c r="E255" s="879"/>
      <c r="F255" s="95" t="str">
        <f>IF(AND($C255='1C TSrécur7'!$B$12,'1C TSrécur7'!$B$16="récurrentes",'1C TSrécur7'!$L$17&lt;&gt;""),'1C TSrécur7'!$L$21,"")</f>
        <v/>
      </c>
      <c r="G255" s="237"/>
      <c r="H255" s="797">
        <v>0.21</v>
      </c>
      <c r="I255" s="799">
        <v>1</v>
      </c>
      <c r="J255" s="324"/>
      <c r="K255" s="782">
        <f t="shared" si="82"/>
        <v>0</v>
      </c>
      <c r="L255" s="545">
        <f>IF(OR('1C TSrécur7'!$B$12="",'1C TSrécur7'!L$30=0),0,IF(AND('1C TSrécur7'!$B$12&lt;&gt;"",$K$2="Pôle",'1C TSrécur7'!$C$12="OUI"),(('1C TSrécur7'!L$22+'1C TSrécur7'!L$23+'1C TSrécur7'!L$24+'1C TSrécur7'!L$25+'1C TSrécur7'!L$29)/'1C TSrécur7'!L$17),IF(AND('1C TSrécur7'!$B$12&lt;&gt;"",$K$2="Pôle",'1C TSrécur7'!$C$12="NON"),(('1C TSrécur7'!L$22+'1C TSrécur7'!L$23+'1C TSrécur7'!L$24+'1C TSrécur7'!L$25+'1C TSrécur7'!L$29)/'1C TSrécur7'!L$30),IF(AND('1C TSrécur7'!$B$12&lt;&gt;"",$K$2&lt;&gt;"Pôle",'1C TSrécur7'!$C$12="OUI"),(('1C TSrécur7'!L$22+'1C TSrécur7'!L$23+'1C TSrécur7'!L$24+'1C TSrécur7'!L$25+'1C TSrécur7'!L$26+'1C TSrécur7'!L$27+'1C TSrécur7'!L$28+'1C TSrécur7'!L$29)/'1C TSrécur7'!L$17),IF(AND('1C TSrécur7'!$B$12&lt;&gt;"",$K$2&lt;&gt;"Pôle",'1C TSrécur7'!$C$12="NON"),(('1C TSrécur7'!L$22+'1C TSrécur7'!L$23+'1C TSrécur7'!L$24+'1C TSrécur7'!L$25+'1C TSrécur7'!L$26+'1C TSrécur7'!L$27+'1C TSrécur7'!L$28+'1C TSrécur7'!L$29)/'1C TSrécur7'!L$30))))))</f>
        <v>0</v>
      </c>
      <c r="M255" s="545">
        <f>IF(OR('1C TSrécur7'!$B$12="",'1C TSrécur7'!L$30=0),0,IF(AND('1C TSrécur7'!$B$12&lt;&gt;"",$K$2="Pôle",'1C TSrécur7'!$C$12="OUI"),(('1C TSrécur7'!L$26+'1C TSrécur7'!L$27+'1C TSrécur7'!L$28)/'1C TSrécur7'!L$17),IF(AND('1C TSrécur7'!$B$12&lt;&gt;"",$K$2="Pôle",'1C TSrécur7'!$C$12="NON"),(('1C TSrécur7'!L$26+'1C TSrécur7'!L$27+'1C TSrécur7'!L$28)/'1C TSrécur7'!L$30),IF(AND('1C TSrécur7'!$B$12&lt;&gt;"",$K$2&lt;&gt;"Pôle"),0))))</f>
        <v>0</v>
      </c>
      <c r="N255" s="545">
        <f>IF(AND('1C TSrécur7'!$L$17&lt;&gt;0,'1C TSrécur7'!$L$30&lt;&gt;0),L255+M255,0)</f>
        <v>0</v>
      </c>
      <c r="O255" s="562" t="str">
        <f>IF(AND('1C TSrécur7'!L$17&lt;&gt;0,'1C TSrécur7'!$C$12="OUI"),'1C TSrécur7'!L$36/'1C TSrécur7'!L$17,"")</f>
        <v/>
      </c>
      <c r="P255" s="563" t="str">
        <f>IF(AND('1C TSrécur7'!L$17&lt;&gt;0,'1C TSrécur7'!$C$12="OUI"),'1C TSrécur7'!$L$37/'1C TSrécur7'!L$17,"")</f>
        <v/>
      </c>
      <c r="Q255" s="563" t="str">
        <f>IF(AND('1C TSrécur7'!L$17&lt;&gt;0,'1C TSrécur7'!$C$12="OUI"),'1C TSrécur7'!$L$38/'1C TSrécur7'!L$17,"")</f>
        <v/>
      </c>
      <c r="R255" s="563" t="str">
        <f>IF(AND('1C TSrécur7'!L$17&lt;&gt;0,'1C TSrécur7'!$C$12="OUI"),'1C TSrécur7'!$L$39/'1C TSrécur7'!L$17,"")</f>
        <v/>
      </c>
      <c r="S255" s="563" t="str">
        <f>IF(AND('1C TSrécur7'!L$17&lt;&gt;0,'1C TSrécur7'!$C$12="OUI"),'1C TSrécur7'!$L$40/'1C TSrécur7'!L$17,"")</f>
        <v/>
      </c>
      <c r="T255" s="563" t="str">
        <f>IF(AND('1C TSrécur7'!L$17&lt;&gt;0,'1C TSrécur7'!$C$12="OUI"),'1C TSrécur7'!$L$41/'1C TSrécur7'!L$17,"")</f>
        <v/>
      </c>
      <c r="U255" s="563" t="str">
        <f>IF(AND('1C TSrécur7'!L$17&lt;&gt;0,'1C TSrécur7'!$C$12="OUI"),'1C TSrécur7'!$L$42/'1C TSrécur7'!L$17,"")</f>
        <v/>
      </c>
      <c r="V255" s="563" t="str">
        <f>IF(AND('1C TSrécur7'!L$17&lt;&gt;0,'1C TSrécur7'!$C$12="OUI"),'1C TSrécur7'!$L$43/'1C TSrécur7'!L$17,"")</f>
        <v/>
      </c>
      <c r="W255" s="563" t="str">
        <f>IF(AND('1C TSrécur7'!L$17&lt;&gt;0,'1C TSrécur7'!$C$12="OUI"),'1C TSrécur7'!$L$44/'1C TSrécur7'!L$17,"")</f>
        <v/>
      </c>
      <c r="X255" s="563" t="str">
        <f>IF(AND('1C TSrécur7'!L$17&lt;&gt;0,'1C TSrécur7'!$C$12="OUI"),'1C TSrécur7'!$L$45/'1C TSrécur7'!L$17,"")</f>
        <v/>
      </c>
      <c r="Y255" s="563" t="str">
        <f>IF(AND('1C TSrécur7'!L$17&lt;&gt;0,'1C TSrécur7'!$C$12="OUI"),'1C TSrécur7'!$L$46/'1C TSrécur7'!L$17,"")</f>
        <v/>
      </c>
      <c r="Z255" s="563" t="str">
        <f>IF(AND('1C TSrécur7'!L$17&lt;&gt;0,'1C TSrécur7'!$C$12="OUI"),'1C TSrécur7'!$L$47/'1C TSrécur7'!L$17,"")</f>
        <v/>
      </c>
      <c r="AA255" s="563" t="str">
        <f>IF(AND('1C TSrécur7'!L$17&lt;&gt;0,'1C TSrécur7'!$C$12="OUI"),'1C TSrécur7'!$L$48/'1C TSrécur7'!L$17,"")</f>
        <v/>
      </c>
      <c r="AB255" s="563" t="str">
        <f>IF(AND('1C TSrécur7'!L$17&lt;&gt;0,'1C TSrécur7'!$C$12="OUI"),'1C TSrécur7'!$L$49/'1C TSrécur7'!L$17,"")</f>
        <v/>
      </c>
      <c r="AC255" s="563" t="str">
        <f>IF(AND('1C TSrécur7'!L$17&lt;&gt;0,'1C TSrécur7'!$C$12="OUI"),'1C TSrécur7'!$L$50/'1C TSrécur7'!L$17,"")</f>
        <v/>
      </c>
      <c r="AD255" s="563" t="str">
        <f>IF(AND('1C TSrécur7'!L$17&lt;&gt;0,'1C TSrécur7'!$C$12="OUI"),'1C TSrécur7'!$L$51/'1C TSrécur7'!L$17,"")</f>
        <v/>
      </c>
      <c r="AE255" s="563" t="str">
        <f>IF(AND('1C TSrécur7'!L$17&lt;&gt;0,'1C TSrécur7'!$C$12="OUI"),'1C TSrécur7'!$L$52/'1C TSrécur7'!L$17,"")</f>
        <v/>
      </c>
      <c r="AF255" s="563" t="str">
        <f>IF(AND('1C TSrécur7'!L$17&lt;&gt;0,'1C TSrécur7'!$C$12="OUI"),'1C TSrécur7'!$L$53/'1C TSrécur7'!L$17,"")</f>
        <v/>
      </c>
      <c r="AG255" s="563" t="str">
        <f>IF(AND('1C TSrécur7'!L$17&lt;&gt;0,'1C TSrécur7'!$C$12="OUI"),'1C TSrécur7'!$L$54/'1C TSrécur7'!L$17,"")</f>
        <v/>
      </c>
      <c r="AH255" s="563" t="str">
        <f>IF(AND('1C TSrécur7'!L$17&lt;&gt;0,'1C TSrécur7'!$C$12="OUI"),'1C TSrécur7'!$L$55/'1C TSrécur7'!L$17,"")</f>
        <v/>
      </c>
      <c r="AI255" s="563" t="str">
        <f>IF(AND('1C TSrécur7'!L$17&lt;&gt;0,'1C TSrécur7'!$C$12="OUI"),'1C TSrécur7'!$L$56/'1C TSrécur7'!L$17,"")</f>
        <v/>
      </c>
      <c r="AJ255" s="563" t="str">
        <f>IF(AND('1C TSrécur7'!L$17&lt;&gt;0,'1C TSrécur7'!$C$12="OUI"),'1C TSrécur7'!$L$57/'1C TSrécur7'!L$17,"")</f>
        <v/>
      </c>
      <c r="AK255" s="563">
        <f>IF(AND('1C TSrécur7'!L$17&lt;&gt;0,'1C TSrécur7'!$C$12="OUI"),'1C TSrécur7'!L$58/'1C TSrécur7'!L$17,0)</f>
        <v>0</v>
      </c>
      <c r="AL255" s="74">
        <f>IF(AND('1C TSrécur7'!$B$12&lt;&gt;"",'1C TSrécur7'!$C$12="OUI"),N255+AK255,N255)</f>
        <v>0</v>
      </c>
      <c r="AM255" s="352">
        <f t="shared" si="83"/>
        <v>0</v>
      </c>
      <c r="AN255" s="352">
        <f t="shared" si="84"/>
        <v>0</v>
      </c>
      <c r="AO255" s="353">
        <f t="shared" si="85"/>
        <v>0</v>
      </c>
      <c r="AP255" s="599">
        <f t="shared" si="86"/>
        <v>0</v>
      </c>
      <c r="AQ255" s="609">
        <f t="shared" si="75"/>
        <v>0</v>
      </c>
      <c r="AR255" s="605"/>
      <c r="AS255" s="104"/>
      <c r="AT255" s="211" t="str">
        <f>IF('1C TSrécur7'!L$17*FICHE!$C$13&lt;J255,"Forfait limité à "&amp;FICHE!$C$13&amp;"€/jour","")</f>
        <v/>
      </c>
      <c r="AU255" s="618"/>
    </row>
    <row r="256" spans="1:54" ht="13.9" customHeight="1">
      <c r="A256" s="316"/>
      <c r="B256" s="346"/>
      <c r="C256" s="877" t="str">
        <f>IF('1C TSrécur7'!M$17&lt;&gt;0,'1C TSrécur7'!$B$12,"")</f>
        <v/>
      </c>
      <c r="D256" s="878"/>
      <c r="E256" s="879"/>
      <c r="F256" s="95" t="str">
        <f>IF(AND($C256='1C TSrécur7'!$B$12,'1C TSrécur7'!$B$16="récurrentes",'1C TSrécur7'!$M$17&lt;&gt;""),'1C TSrécur7'!$M$21,"")</f>
        <v/>
      </c>
      <c r="G256" s="237"/>
      <c r="H256" s="797">
        <v>0.21</v>
      </c>
      <c r="I256" s="799">
        <v>1</v>
      </c>
      <c r="J256" s="324"/>
      <c r="K256" s="782">
        <f t="shared" si="82"/>
        <v>0</v>
      </c>
      <c r="L256" s="545">
        <f>IF(OR('1C TSrécur7'!$B$12="",'1C TSrécur7'!M$30=0),0,IF(AND('1C TSrécur7'!$B$12&lt;&gt;"",$K$2="Pôle",'1C TSrécur7'!$C$12="OUI"),(('1C TSrécur7'!M$22+'1C TSrécur7'!M$23+'1C TSrécur7'!M$24+'1C TSrécur7'!M$25+'1C TSrécur7'!M$29)/'1C TSrécur7'!M$17),IF(AND('1C TSrécur7'!$B$12&lt;&gt;"",$K$2="Pôle",'1C TSrécur7'!$C$12="NON"),(('1C TSrécur7'!M$22+'1C TSrécur7'!M$23+'1C TSrécur7'!M$24+'1C TSrécur7'!M$25+'1C TSrécur7'!M$29)/'1C TSrécur7'!M$30),IF(AND('1C TSrécur7'!$B$12&lt;&gt;"",$K$2&lt;&gt;"Pôle",'1C TSrécur7'!$C$12="OUI"),(('1C TSrécur7'!M$22+'1C TSrécur7'!M$23+'1C TSrécur7'!M$24+'1C TSrécur7'!M$25+'1C TSrécur7'!M$26+'1C TSrécur7'!M$27+'1C TSrécur7'!M$28+'1C TSrécur7'!M$29)/'1C TSrécur7'!M$17),IF(AND('1C TSrécur7'!$B$12&lt;&gt;"",$K$2&lt;&gt;"Pôle",'1C TSrécur7'!$C$12="NON"),(('1C TSrécur7'!M$22+'1C TSrécur7'!M$23+'1C TSrécur7'!M$24+'1C TSrécur7'!M$25+'1C TSrécur7'!M$26+'1C TSrécur7'!M$27+'1C TSrécur7'!M$28+'1C TSrécur7'!M$29)/'1C TSrécur7'!M$30))))))</f>
        <v>0</v>
      </c>
      <c r="M256" s="545">
        <f>IF(OR('1C TSrécur7'!$B$12="",'1C TSrécur7'!M$30=0),0,IF(AND('1C TSrécur7'!$B$12&lt;&gt;"",$K$2="Pôle",'1C TSrécur7'!$C$12="OUI"),(('1C TSrécur7'!M$26+'1C TSrécur7'!M$27+'1C TSrécur7'!M$28)/'1C TSrécur7'!M$17),IF(AND('1C TSrécur7'!$B$12&lt;&gt;"",$K$2="Pôle",'1C TSrécur7'!$C$12="NON"),(('1C TSrécur7'!M$26+'1C TSrécur7'!M$27+'1C TSrécur7'!M$28)/'1C TSrécur7'!M$30),IF(AND('1C TSrécur7'!$B$12&lt;&gt;"",$K$2&lt;&gt;"Pôle"),0))))</f>
        <v>0</v>
      </c>
      <c r="N256" s="545">
        <f>IF(AND('1C TSrécur7'!$M$17&lt;&gt;0,'1C TSrécur7'!$M$30&lt;&gt;0),L256+M256,0)</f>
        <v>0</v>
      </c>
      <c r="O256" s="562" t="str">
        <f>IF(AND('1C TSrécur7'!M$17&lt;&gt;0,'1C TSrécur7'!$C$12="OUI"),'1C TSrécur7'!M$36/'1C TSrécur7'!M$17,"")</f>
        <v/>
      </c>
      <c r="P256" s="563" t="str">
        <f>IF(AND('1C TSrécur7'!M$17&lt;&gt;0,'1C TSrécur7'!$C$12="OUI"),'1C TSrécur7'!$M$37/'1C TSrécur7'!M$17,"")</f>
        <v/>
      </c>
      <c r="Q256" s="563" t="str">
        <f>IF(AND('1C TSrécur7'!M$17&lt;&gt;0,'1C TSrécur7'!$C$12="OUI"),'1C TSrécur7'!$M$38/'1C TSrécur7'!M$17,"")</f>
        <v/>
      </c>
      <c r="R256" s="563" t="str">
        <f>IF(AND('1C TSrécur7'!M$17&lt;&gt;0,'1C TSrécur7'!$C$12="OUI"),'1C TSrécur7'!$M$39/'1C TSrécur7'!M$17,"")</f>
        <v/>
      </c>
      <c r="S256" s="563" t="str">
        <f>IF(AND('1C TSrécur7'!M$17&lt;&gt;0,'1C TSrécur7'!$C$12="OUI"),'1C TSrécur7'!$M$40/'1C TSrécur7'!M$17,"")</f>
        <v/>
      </c>
      <c r="T256" s="563" t="str">
        <f>IF(AND('1C TSrécur7'!M$17&lt;&gt;0,'1C TSrécur7'!$C$12="OUI"),'1C TSrécur7'!$M$41/'1C TSrécur7'!M$17,"")</f>
        <v/>
      </c>
      <c r="U256" s="563" t="str">
        <f>IF(AND('1C TSrécur7'!M$17&lt;&gt;0,'1C TSrécur7'!$C$12="OUI"),'1C TSrécur7'!$M$42/'1C TSrécur7'!M$17,"")</f>
        <v/>
      </c>
      <c r="V256" s="563" t="str">
        <f>IF(AND('1C TSrécur7'!M$17&lt;&gt;0,'1C TSrécur7'!$C$12="OUI"),'1C TSrécur7'!$M$43/'1C TSrécur7'!M$17,"")</f>
        <v/>
      </c>
      <c r="W256" s="563" t="str">
        <f>IF(AND('1C TSrécur7'!M$17&lt;&gt;0,'1C TSrécur7'!$C$12="OUI"),'1C TSrécur7'!$M$44/'1C TSrécur7'!M$17,"")</f>
        <v/>
      </c>
      <c r="X256" s="563" t="str">
        <f>IF(AND('1C TSrécur7'!M$17&lt;&gt;0,'1C TSrécur7'!$C$12="OUI"),'1C TSrécur7'!$M$45/'1C TSrécur7'!M$17,"")</f>
        <v/>
      </c>
      <c r="Y256" s="563" t="str">
        <f>IF(AND('1C TSrécur7'!M$17&lt;&gt;0,'1C TSrécur7'!$C$12="OUI"),'1C TSrécur7'!$M$46/'1C TSrécur7'!M$17,"")</f>
        <v/>
      </c>
      <c r="Z256" s="563" t="str">
        <f>IF(AND('1C TSrécur7'!M$17&lt;&gt;0,'1C TSrécur7'!$C$12="OUI"),'1C TSrécur7'!$M$47/'1C TSrécur7'!M$17,"")</f>
        <v/>
      </c>
      <c r="AA256" s="563" t="str">
        <f>IF(AND('1C TSrécur7'!M$17&lt;&gt;0,'1C TSrécur7'!$C$12="OUI"),'1C TSrécur7'!$M$48/'1C TSrécur7'!M$17,"")</f>
        <v/>
      </c>
      <c r="AB256" s="563" t="str">
        <f>IF(AND('1C TSrécur7'!M$17&lt;&gt;0,'1C TSrécur7'!$C$12="OUI"),'1C TSrécur7'!$M$49/'1C TSrécur7'!M$17,"")</f>
        <v/>
      </c>
      <c r="AC256" s="563" t="str">
        <f>IF(AND('1C TSrécur7'!M$17&lt;&gt;0,'1C TSrécur7'!$C$12="OUI"),'1C TSrécur7'!$M$50/'1C TSrécur7'!M$17,"")</f>
        <v/>
      </c>
      <c r="AD256" s="563" t="str">
        <f>IF(AND('1C TSrécur7'!M$17&lt;&gt;0,'1C TSrécur7'!$C$12="OUI"),'1C TSrécur7'!$M$51/'1C TSrécur7'!M$17,"")</f>
        <v/>
      </c>
      <c r="AE256" s="563" t="str">
        <f>IF(AND('1C TSrécur7'!M$17&lt;&gt;0,'1C TSrécur7'!$C$12="OUI"),'1C TSrécur7'!$M$52/'1C TSrécur7'!M$17,"")</f>
        <v/>
      </c>
      <c r="AF256" s="563" t="str">
        <f>IF(AND('1C TSrécur7'!M$17&lt;&gt;0,'1C TSrécur7'!$C$12="OUI"),'1C TSrécur7'!$M$53/'1C TSrécur7'!M$17,"")</f>
        <v/>
      </c>
      <c r="AG256" s="563" t="str">
        <f>IF(AND('1C TSrécur7'!M$17&lt;&gt;0,'1C TSrécur7'!$C$12="OUI"),'1C TSrécur7'!$M$54/'1C TSrécur7'!M$17,"")</f>
        <v/>
      </c>
      <c r="AH256" s="563" t="str">
        <f>IF(AND('1C TSrécur7'!M$17&lt;&gt;0,'1C TSrécur7'!$C$12="OUI"),'1C TSrécur7'!$M$55/'1C TSrécur7'!M$17,"")</f>
        <v/>
      </c>
      <c r="AI256" s="563" t="str">
        <f>IF(AND('1C TSrécur7'!M$17&lt;&gt;0,'1C TSrécur7'!$C$12="OUI"),'1C TSrécur7'!$M$56/'1C TSrécur7'!M$17,"")</f>
        <v/>
      </c>
      <c r="AJ256" s="563" t="str">
        <f>IF(AND('1C TSrécur7'!M$17&lt;&gt;0,'1C TSrécur7'!$C$12="OUI"),'1C TSrécur7'!$M$57/'1C TSrécur7'!M$17,"")</f>
        <v/>
      </c>
      <c r="AK256" s="563">
        <f>IF(AND('1C TSrécur7'!M$17&lt;&gt;0,'1C TSrécur7'!$C$12="OUI"),'1C TSrécur7'!M$58/'1C TSrécur7'!M$17,0)</f>
        <v>0</v>
      </c>
      <c r="AL256" s="74">
        <f>IF(AND('1C TSrécur7'!$B$12&lt;&gt;"",'1C TSrécur7'!$C$12="OUI"),N256+AK256,N256)</f>
        <v>0</v>
      </c>
      <c r="AM256" s="352">
        <f t="shared" si="83"/>
        <v>0</v>
      </c>
      <c r="AN256" s="352">
        <f t="shared" si="84"/>
        <v>0</v>
      </c>
      <c r="AO256" s="353">
        <f t="shared" si="85"/>
        <v>0</v>
      </c>
      <c r="AP256" s="599">
        <f t="shared" si="86"/>
        <v>0</v>
      </c>
      <c r="AQ256" s="609">
        <f t="shared" si="75"/>
        <v>0</v>
      </c>
      <c r="AR256" s="605"/>
      <c r="AS256" s="104"/>
      <c r="AT256" s="211" t="str">
        <f>IF('1C TSrécur7'!M$17*FICHE!$C$13&lt;J256,"Forfait limité à "&amp;FICHE!$C$13&amp;"€/jour","")</f>
        <v/>
      </c>
      <c r="AU256" s="618"/>
    </row>
    <row r="257" spans="1:54" s="358" customFormat="1" ht="13.9" customHeight="1">
      <c r="A257" s="314"/>
      <c r="B257" s="347"/>
      <c r="C257" s="880" t="str">
        <f>IF('1C TSrécur7'!N$17&lt;&gt;0,'1C TSrécur7'!$B$12,"")</f>
        <v/>
      </c>
      <c r="D257" s="881"/>
      <c r="E257" s="882"/>
      <c r="F257" s="213" t="str">
        <f>IF(AND($C257='1C TSrécur7'!$B$12,'1C TSrécur7'!$B$16="récurrentes",'1C TSrécur7'!$N$17&lt;&gt;""),'1C TSrécur7'!$N$21,"")</f>
        <v/>
      </c>
      <c r="G257" s="238"/>
      <c r="H257" s="819">
        <v>0.21</v>
      </c>
      <c r="I257" s="820">
        <v>1</v>
      </c>
      <c r="J257" s="322"/>
      <c r="K257" s="821">
        <f t="shared" si="82"/>
        <v>0</v>
      </c>
      <c r="L257" s="559">
        <f>IF(OR('1C TSrécur7'!$B$12="",'1C TSrécur7'!N$30=0),0,IF(AND('1C TSrécur7'!$B$12&lt;&gt;"",$K$2="Pôle",'1C TSrécur7'!$C$12="OUI"),(('1C TSrécur7'!N$22+'1C TSrécur7'!N$23+'1C TSrécur7'!N$24+'1C TSrécur7'!N$25+'1C TSrécur7'!N$29)/'1C TSrécur7'!N$17),IF(AND('1C TSrécur7'!$B$12&lt;&gt;"",$K$2="Pôle",'1C TSrécur7'!$C$12="NON"),(('1C TSrécur7'!N$22+'1C TSrécur7'!N$23+'1C TSrécur7'!N$24+'1C TSrécur7'!N$25+'1C TSrécur7'!N$29)/'1C TSrécur7'!N$30),IF(AND('1C TSrécur7'!$B$12&lt;&gt;"",$K$2&lt;&gt;"Pôle",'1C TSrécur7'!$C$12="OUI"),(('1C TSrécur7'!N$22+'1C TSrécur7'!N$23+'1C TSrécur7'!N$24+'1C TSrécur7'!N$25+'1C TSrécur7'!N$26+'1C TSrécur7'!N$27+'1C TSrécur7'!N$28+'1C TSrécur7'!N$29)/'1C TSrécur7'!N$17),IF(AND('1C TSrécur7'!$B$12&lt;&gt;"",$K$2&lt;&gt;"Pôle",'1C TSrécur7'!$C$12="NON"),(('1C TSrécur7'!N$22+'1C TSrécur7'!N$23+'1C TSrécur7'!N$24+'1C TSrécur7'!N$25+'1C TSrécur7'!N$26+'1C TSrécur7'!N$27+'1C TSrécur7'!N$28+'1C TSrécur7'!N$29)/'1C TSrécur7'!N$30))))))</f>
        <v>0</v>
      </c>
      <c r="M257" s="559">
        <f>IF(OR('1C TSrécur7'!$B$12="",'1C TSrécur7'!N$30=0),0,IF(AND('1C TSrécur7'!$B$12&lt;&gt;"",$K$2="Pôle",'1C TSrécur7'!$C$12="OUI"),(('1C TSrécur7'!N$26+'1C TSrécur7'!N$27+'1C TSrécur7'!N$28)/'1C TSrécur7'!N$17),IF(AND('1C TSrécur7'!$B$12&lt;&gt;"",$K$2="Pôle",'1C TSrécur7'!$C$12="NON"),(('1C TSrécur7'!N$26+'1C TSrécur7'!N$27+'1C TSrécur7'!N$28)/'1C TSrécur7'!N$30),IF(AND('1C TSrécur7'!$B$12&lt;&gt;"",$K$2&lt;&gt;"Pôle"),0))))</f>
        <v>0</v>
      </c>
      <c r="N257" s="559">
        <f>IF(AND('1C TSrécur7'!$N$17&lt;&gt;0,'1C TSrécur7'!$N$30&lt;&gt;0),L257+M257,0)</f>
        <v>0</v>
      </c>
      <c r="O257" s="564" t="str">
        <f>IF(AND('1C TSrécur7'!N$17&lt;&gt;0,'1C TSrécur7'!$C$12="OUI"),'1C TSrécur7'!N$36/'1C TSrécur7'!N$17,"")</f>
        <v/>
      </c>
      <c r="P257" s="565" t="str">
        <f>IF(AND('1C TSrécur7'!N$17&lt;&gt;0,'1C TSrécur7'!$C$12="OUI"),'1C TSrécur7'!$N$37/'1C TSrécur7'!N$17,"")</f>
        <v/>
      </c>
      <c r="Q257" s="565" t="str">
        <f>IF(AND('1C TSrécur7'!N$17&lt;&gt;0,'1C TSrécur7'!$C$12="OUI"),'1C TSrécur7'!$N$38/'1C TSrécur7'!N$17,"")</f>
        <v/>
      </c>
      <c r="R257" s="565" t="str">
        <f>IF(AND('1C TSrécur7'!N$17&lt;&gt;0,'1C TSrécur7'!$C$12="OUI"),'1C TSrécur7'!$N$39/'1C TSrécur7'!N$17,"")</f>
        <v/>
      </c>
      <c r="S257" s="565" t="str">
        <f>IF(AND('1C TSrécur7'!N$17&lt;&gt;0,'1C TSrécur7'!$C$12="OUI"),'1C TSrécur7'!$N$40/'1C TSrécur7'!N$17,"")</f>
        <v/>
      </c>
      <c r="T257" s="565" t="str">
        <f>IF(AND('1C TSrécur7'!N$17&lt;&gt;0,'1C TSrécur7'!$C$12="OUI"),'1C TSrécur7'!$N$41/'1C TSrécur7'!N$17,"")</f>
        <v/>
      </c>
      <c r="U257" s="565" t="str">
        <f>IF(AND('1C TSrécur7'!N$17&lt;&gt;0,'1C TSrécur7'!$C$12="OUI"),'1C TSrécur7'!$N$42/'1C TSrécur7'!N$17,"")</f>
        <v/>
      </c>
      <c r="V257" s="565" t="str">
        <f>IF(AND('1C TSrécur7'!N$17&lt;&gt;0,'1C TSrécur7'!$C$12="OUI"),'1C TSrécur7'!$N$43/'1C TSrécur7'!N$17,"")</f>
        <v/>
      </c>
      <c r="W257" s="565" t="str">
        <f>IF(AND('1C TSrécur7'!N$17&lt;&gt;0,'1C TSrécur7'!$C$12="OUI"),'1C TSrécur7'!$N$44/'1C TSrécur7'!N$17,"")</f>
        <v/>
      </c>
      <c r="X257" s="565" t="str">
        <f>IF(AND('1C TSrécur7'!N$17&lt;&gt;0,'1C TSrécur7'!$C$12="OUI"),'1C TSrécur7'!$N$45/'1C TSrécur7'!N$17,"")</f>
        <v/>
      </c>
      <c r="Y257" s="565" t="str">
        <f>IF(AND('1C TSrécur7'!N$17&lt;&gt;0,'1C TSrécur7'!$C$12="OUI"),'1C TSrécur7'!$N$46/'1C TSrécur7'!N$17,"")</f>
        <v/>
      </c>
      <c r="Z257" s="565" t="str">
        <f>IF(AND('1C TSrécur7'!N$17&lt;&gt;0,'1C TSrécur7'!$C$12="OUI"),'1C TSrécur7'!$N$47/'1C TSrécur7'!N$17,"")</f>
        <v/>
      </c>
      <c r="AA257" s="565" t="str">
        <f>IF(AND('1C TSrécur7'!N$17&lt;&gt;0,'1C TSrécur7'!$C$12="OUI"),'1C TSrécur7'!$N$48/'1C TSrécur7'!N$17,"")</f>
        <v/>
      </c>
      <c r="AB257" s="565" t="str">
        <f>IF(AND('1C TSrécur7'!N$17&lt;&gt;0,'1C TSrécur7'!$C$12="OUI"),'1C TSrécur7'!$N$49/'1C TSrécur7'!N$17,"")</f>
        <v/>
      </c>
      <c r="AC257" s="565" t="str">
        <f>IF(AND('1C TSrécur7'!N$17&lt;&gt;0,'1C TSrécur7'!$C$12="OUI"),'1C TSrécur7'!$N$50/'1C TSrécur7'!N$17,"")</f>
        <v/>
      </c>
      <c r="AD257" s="565" t="str">
        <f>IF(AND('1C TSrécur7'!N$17&lt;&gt;0,'1C TSrécur7'!$C$12="OUI"),'1C TSrécur7'!$N$51/'1C TSrécur7'!N$17,"")</f>
        <v/>
      </c>
      <c r="AE257" s="565" t="str">
        <f>IF(AND('1C TSrécur7'!N$17&lt;&gt;0,'1C TSrécur7'!$C$12="OUI"),'1C TSrécur7'!$N$52/'1C TSrécur7'!N$17,"")</f>
        <v/>
      </c>
      <c r="AF257" s="565" t="str">
        <f>IF(AND('1C TSrécur7'!N$17&lt;&gt;0,'1C TSrécur7'!$C$12="OUI"),'1C TSrécur7'!$N$53/'1C TSrécur7'!N$17,"")</f>
        <v/>
      </c>
      <c r="AG257" s="565" t="str">
        <f>IF(AND('1C TSrécur7'!N$17&lt;&gt;0,'1C TSrécur7'!$C$12="OUI"),'1C TSrécur7'!$N$54/'1C TSrécur7'!N$17,"")</f>
        <v/>
      </c>
      <c r="AH257" s="565" t="str">
        <f>IF(AND('1C TSrécur7'!N$17&lt;&gt;0,'1C TSrécur7'!$C$12="OUI"),'1C TSrécur7'!$N$55/'1C TSrécur7'!N$17,"")</f>
        <v/>
      </c>
      <c r="AI257" s="565" t="str">
        <f>IF(AND('1C TSrécur7'!N$17&lt;&gt;0,'1C TSrécur7'!$C$12="OUI"),'1C TSrécur7'!$N$56/'1C TSrécur7'!N$17,"")</f>
        <v/>
      </c>
      <c r="AJ257" s="565" t="str">
        <f>IF(AND('1C TSrécur7'!N$17&lt;&gt;0,'1C TSrécur7'!$C$12="OUI"),'1C TSrécur7'!$N$57/'1C TSrécur7'!N$17,"")</f>
        <v/>
      </c>
      <c r="AK257" s="565">
        <f>IF(AND('1C TSrécur7'!N$17&lt;&gt;0,'1C TSrécur7'!$C$12="OUI"),'1C TSrécur7'!N$58/'1C TSrécur7'!N$17,0)</f>
        <v>0</v>
      </c>
      <c r="AL257" s="214">
        <f>IF(AND('1C TSrécur7'!$B$12&lt;&gt;"",'1C TSrécur7'!$C$12="OUI"),N257+AK257,N257)</f>
        <v>0</v>
      </c>
      <c r="AM257" s="354">
        <f t="shared" si="83"/>
        <v>0</v>
      </c>
      <c r="AN257" s="354">
        <f t="shared" si="84"/>
        <v>0</v>
      </c>
      <c r="AO257" s="355">
        <f t="shared" si="85"/>
        <v>0</v>
      </c>
      <c r="AP257" s="600">
        <f t="shared" si="86"/>
        <v>0</v>
      </c>
      <c r="AQ257" s="655">
        <f t="shared" si="75"/>
        <v>0</v>
      </c>
      <c r="AR257" s="570"/>
      <c r="AS257" s="215"/>
      <c r="AT257" s="216" t="str">
        <f>IF('1C TSrécur7'!N$17*FICHE!$C$13&lt;J257,"Forfait limité à "&amp;FICHE!$C$13&amp;"€/jour","")</f>
        <v/>
      </c>
      <c r="AU257" s="656"/>
      <c r="AX257" s="823"/>
      <c r="AY257" s="823"/>
      <c r="AZ257" s="823"/>
      <c r="BA257" s="823"/>
      <c r="BB257" s="823"/>
    </row>
    <row r="258" spans="1:54" ht="13.9" customHeight="1">
      <c r="A258" s="316"/>
      <c r="B258" s="346"/>
      <c r="C258" s="883" t="str">
        <f>IF('1C TSrécur8'!C$17&lt;&gt;0,'1C TSrécur8'!$B$12,"")</f>
        <v/>
      </c>
      <c r="D258" s="884"/>
      <c r="E258" s="885"/>
      <c r="F258" s="208" t="str">
        <f>IF(AND($C258='1C TSrécur8'!$B$12,'1C TSrécur8'!$B$16="récurrentes",'1C TSrécur8'!$C$17&lt;&gt;""),'1C TSrécur8'!$C$21,"")</f>
        <v/>
      </c>
      <c r="G258" s="239"/>
      <c r="H258" s="816">
        <v>0.21</v>
      </c>
      <c r="I258" s="817">
        <v>1</v>
      </c>
      <c r="J258" s="324"/>
      <c r="K258" s="818">
        <f t="shared" si="82"/>
        <v>0</v>
      </c>
      <c r="L258" s="561">
        <f>IF(OR('1C TSrécur8'!$B$12="",'1C TSrécur8'!C$30=0),0,IF(AND('1C TSrécur8'!$B$12&lt;&gt;"",$K$2="Pôle",'1C TSrécur8'!$C$12="OUI"),(('1C TSrécur8'!C$22+'1C TSrécur8'!C$23+'1C TSrécur8'!C$24+'1C TSrécur8'!C$25+'1C TSrécur8'!C$29)/'1C TSrécur8'!C$17),IF(AND('1C TSrécur8'!$B$12&lt;&gt;"",$K$2="Pôle",'1C TSrécur8'!$C$12="NON"),(('1C TSrécur8'!C$22+'1C TSrécur8'!C$23+'1C TSrécur8'!C$24+'1C TSrécur8'!C$25+'1C TSrécur8'!C$29)/'1C TSrécur8'!C$30),IF(AND('1C TSrécur8'!$B$12&lt;&gt;"",$K$2&lt;&gt;"Pôle",'1C TSrécur8'!$C$12="OUI"),(('1C TSrécur8'!C$22+'1C TSrécur8'!C$23+'1C TSrécur8'!C$24+'1C TSrécur8'!C$25+'1C TSrécur8'!C$26+'1C TSrécur8'!C$27+'1C TSrécur8'!C$28+'1C TSrécur8'!C$29)/'1C TSrécur8'!C$17),IF(AND('1C TSrécur8'!$B$12&lt;&gt;"",$K$2&lt;&gt;"Pôle",'1C TSrécur8'!$C$12="NON"),(('1C TSrécur8'!C$22+'1C TSrécur8'!C$23+'1C TSrécur8'!C$24+'1C TSrécur8'!C$25+'1C TSrécur8'!C$26+'1C TSrécur8'!C$27+'1C TSrécur8'!C$28+'1C TSrécur8'!C$29)/'1C TSrécur8'!C$30))))))</f>
        <v>0</v>
      </c>
      <c r="M258" s="561">
        <f>IF(OR('1C TSrécur8'!$B$12="",'1C TSrécur8'!C$30=0),0,IF(AND('1C TSrécur8'!$B$12&lt;&gt;"",$K$2="Pôle",'1C TSrécur8'!$C$12="OUI"),(('1C TSrécur8'!C$26+'1C TSrécur8'!C$27+'1C TSrécur8'!C$28)/'1C TSrécur8'!C$17),IF(AND('1C TSrécur8'!$B$12&lt;&gt;"",$K$2="Pôle",'1C TSrécur8'!$C$12="NON"),(('1C TSrécur8'!C$26+'1C TSrécur8'!C$27+'1C TSrécur8'!C$28)/'1C TSrécur8'!C$30),IF(AND('1C TSrécur8'!$B$12&lt;&gt;"",$K$2&lt;&gt;"Pôle"),0))))</f>
        <v>0</v>
      </c>
      <c r="N258" s="561">
        <f>IF(AND('1C TSrécur8'!$C$17&lt;&gt;0,'1C TSrécur8'!$C$30&lt;&gt;0),L258+M258,0)</f>
        <v>0</v>
      </c>
      <c r="O258" s="566" t="str">
        <f>IF(AND('1C TSrécur8'!C$17&lt;&gt;0,'1C TSrécur8'!$C$12="OUI"),'1C TSrécur8'!C$36/'1C TSrécur8'!C$17,"")</f>
        <v/>
      </c>
      <c r="P258" s="567" t="str">
        <f>IF(AND('1C TSrécur8'!C$17&lt;&gt;0,'1C TSrécur8'!$C$12="OUI"),'1C TSrécur8'!$C$37/'1C TSrécur8'!C$17,"")</f>
        <v/>
      </c>
      <c r="Q258" s="567" t="str">
        <f>IF(AND('1C TSrécur8'!C$17&lt;&gt;0,'1C TSrécur8'!$C$12="OUI"),'1C TSrécur8'!$C$38/'1C TSrécur8'!C$17,"")</f>
        <v/>
      </c>
      <c r="R258" s="567" t="str">
        <f>IF(AND('1C TSrécur8'!C$17&lt;&gt;0,'1C TSrécur8'!$C$12="OUI"),'1C TSrécur8'!$C$39/'1C TSrécur8'!C$17,"")</f>
        <v/>
      </c>
      <c r="S258" s="567" t="str">
        <f>IF(AND('1C TSrécur8'!C$17&lt;&gt;0,'1C TSrécur8'!$C$12="OUI"),'1C TSrécur8'!$C$40/'1C TSrécur8'!C$17,"")</f>
        <v/>
      </c>
      <c r="T258" s="567" t="str">
        <f>IF(AND('1C TSrécur8'!C$17&lt;&gt;0,'1C TSrécur8'!$C$12="OUI"),'1C TSrécur8'!$C$41/'1C TSrécur8'!C$17,"")</f>
        <v/>
      </c>
      <c r="U258" s="567" t="str">
        <f>IF(AND('1C TSrécur8'!C$17&lt;&gt;0,'1C TSrécur8'!$C$12="OUI"),'1C TSrécur8'!$C$42/'1C TSrécur8'!C$17,"")</f>
        <v/>
      </c>
      <c r="V258" s="567" t="str">
        <f>IF(AND('1C TSrécur8'!C$17&lt;&gt;0,'1C TSrécur8'!$C$12="OUI"),'1C TSrécur8'!$C$43/'1C TSrécur8'!C$17,"")</f>
        <v/>
      </c>
      <c r="W258" s="567" t="str">
        <f>IF(AND('1C TSrécur8'!C$17&lt;&gt;0,'1C TSrécur8'!$C$12="OUI"),'1C TSrécur8'!$C$44/'1C TSrécur8'!C$17,"")</f>
        <v/>
      </c>
      <c r="X258" s="567" t="str">
        <f>IF(AND('1C TSrécur8'!C$17&lt;&gt;0,'1C TSrécur8'!$C$12="OUI"),'1C TSrécur8'!$C$45/'1C TSrécur8'!C$17,"")</f>
        <v/>
      </c>
      <c r="Y258" s="567" t="str">
        <f>IF(AND('1C TSrécur8'!C$17&lt;&gt;0,'1C TSrécur8'!$C$12="OUI"),'1C TSrécur8'!$C$46/'1C TSrécur8'!C$17,"")</f>
        <v/>
      </c>
      <c r="Z258" s="567" t="str">
        <f>IF(AND('1C TSrécur8'!C$17&lt;&gt;0,'1C TSrécur8'!$C$12="OUI"),'1C TSrécur8'!$C$47/'1C TSrécur8'!C$17,"")</f>
        <v/>
      </c>
      <c r="AA258" s="567" t="str">
        <f>IF(AND('1C TSrécur8'!C$17&lt;&gt;0,'1C TSrécur8'!$C$12="OUI"),'1C TSrécur8'!$C$48/'1C TSrécur8'!C$17,"")</f>
        <v/>
      </c>
      <c r="AB258" s="567" t="str">
        <f>IF(AND('1C TSrécur8'!C$17&lt;&gt;0,'1C TSrécur8'!$C$12="OUI"),'1C TSrécur8'!$C$49/'1C TSrécur8'!C$17,"")</f>
        <v/>
      </c>
      <c r="AC258" s="567" t="str">
        <f>IF(AND('1C TSrécur8'!C$17&lt;&gt;0,'1C TSrécur8'!$C$12="OUI"),'1C TSrécur8'!$C$50/'1C TSrécur8'!C$17,"")</f>
        <v/>
      </c>
      <c r="AD258" s="567" t="str">
        <f>IF(AND('1C TSrécur8'!C$17&lt;&gt;0,'1C TSrécur8'!$C$12="OUI"),'1C TSrécur8'!$C$51/'1C TSrécur8'!C$17,"")</f>
        <v/>
      </c>
      <c r="AE258" s="567" t="str">
        <f>IF(AND('1C TSrécur8'!C$17&lt;&gt;0,'1C TSrécur8'!$C$12="OUI"),'1C TSrécur8'!$C$52/'1C TSrécur8'!C$17,"")</f>
        <v/>
      </c>
      <c r="AF258" s="567" t="str">
        <f>IF(AND('1C TSrécur8'!C$17&lt;&gt;0,'1C TSrécur8'!$C$12="OUI"),'1C TSrécur8'!$C$53/'1C TSrécur8'!C$17,"")</f>
        <v/>
      </c>
      <c r="AG258" s="567" t="str">
        <f>IF(AND('1C TSrécur8'!C$17&lt;&gt;0,'1C TSrécur8'!$C$12="OUI"),'1C TSrécur8'!$C$54/'1C TSrécur8'!C$17,"")</f>
        <v/>
      </c>
      <c r="AH258" s="567" t="str">
        <f>IF(AND('1C TSrécur8'!C$17&lt;&gt;0,'1C TSrécur8'!$C$12="OUI"),'1C TSrécur8'!$C$55/'1C TSrécur8'!C$17,"")</f>
        <v/>
      </c>
      <c r="AI258" s="567" t="str">
        <f>IF(AND('1C TSrécur8'!C$17&lt;&gt;0,'1C TSrécur8'!$C$12="OUI"),'1C TSrécur8'!$C$56/'1C TSrécur8'!C$17,"")</f>
        <v/>
      </c>
      <c r="AJ258" s="567" t="str">
        <f>IF(AND('1C TSrécur8'!C$17&lt;&gt;0,'1C TSrécur8'!$C$12="OUI"),'1C TSrécur8'!$C$57/'1C TSrécur8'!C$17,"")</f>
        <v/>
      </c>
      <c r="AK258" s="567">
        <f>IF(AND('1C TSrécur8'!C$17&lt;&gt;0,'1C TSrécur8'!$C$12="OUI"),'1C TSrécur8'!C$58/'1C TSrécur8'!C$17,0)</f>
        <v>0</v>
      </c>
      <c r="AL258" s="74">
        <f>IF(AND('1C TSrécur8'!$B$12&lt;&gt;"",'1C TSrécur8'!$C$12="OUI"),N258+AK258,N258)</f>
        <v>0</v>
      </c>
      <c r="AM258" s="356">
        <f t="shared" si="83"/>
        <v>0</v>
      </c>
      <c r="AN258" s="356">
        <f t="shared" si="84"/>
        <v>0</v>
      </c>
      <c r="AO258" s="357">
        <f>AM258+AN258</f>
        <v>0</v>
      </c>
      <c r="AP258" s="601">
        <f>AM258-AR258</f>
        <v>0</v>
      </c>
      <c r="AQ258" s="610">
        <f t="shared" si="75"/>
        <v>0</v>
      </c>
      <c r="AR258" s="606"/>
      <c r="AS258" s="210"/>
      <c r="AT258" s="211" t="str">
        <f>IF('1C TSrécur8'!C$17*FICHE!$C$13&lt;J258,"Forfait limité à "&amp;FICHE!$C$13&amp;"€/jour","")</f>
        <v/>
      </c>
      <c r="AU258" s="617"/>
    </row>
    <row r="259" spans="1:54" ht="13.9" customHeight="1">
      <c r="A259" s="316"/>
      <c r="B259" s="346"/>
      <c r="C259" s="877" t="str">
        <f>IF('1C TSrécur8'!D$17&lt;&gt;0,'1C TSrécur8'!$B$12,"")</f>
        <v/>
      </c>
      <c r="D259" s="878"/>
      <c r="E259" s="879"/>
      <c r="F259" s="95" t="str">
        <f>IF(AND($C259='1C TSrécur8'!$B$12,'1C TSrécur8'!$B$16="récurrentes",'1C TSrécur8'!$D$17&lt;&gt;""),'1C TSrécur8'!$D$21,"")</f>
        <v/>
      </c>
      <c r="G259" s="237"/>
      <c r="H259" s="797">
        <v>0.21</v>
      </c>
      <c r="I259" s="799">
        <v>1</v>
      </c>
      <c r="J259" s="324"/>
      <c r="K259" s="782">
        <f t="shared" si="82"/>
        <v>0</v>
      </c>
      <c r="L259" s="545">
        <f>IF(OR('1C TSrécur8'!$B$12="",'1C TSrécur8'!D$30=0),0,IF(AND('1C TSrécur8'!$B$12&lt;&gt;"",$K$2="Pôle",'1C TSrécur8'!$C$12="OUI"),(('1C TSrécur8'!D$22+'1C TSrécur8'!D$23+'1C TSrécur8'!D$24+'1C TSrécur8'!D$25+'1C TSrécur8'!D$29)/'1C TSrécur8'!D$17),IF(AND('1C TSrécur8'!$B$12&lt;&gt;"",$K$2="Pôle",'1C TSrécur8'!$C$12="NON"),(('1C TSrécur8'!D$22+'1C TSrécur8'!D$23+'1C TSrécur8'!D$24+'1C TSrécur8'!D$25+'1C TSrécur8'!D$29)/'1C TSrécur8'!D$30),IF(AND('1C TSrécur8'!$B$12&lt;&gt;"",$K$2&lt;&gt;"Pôle",'1C TSrécur8'!$C$12="OUI"),(('1C TSrécur8'!D$22+'1C TSrécur8'!D$23+'1C TSrécur8'!D$24+'1C TSrécur8'!D$25+'1C TSrécur8'!D$26+'1C TSrécur8'!D$27+'1C TSrécur8'!D$28+'1C TSrécur8'!D$29)/'1C TSrécur8'!D$17),IF(AND('1C TSrécur8'!$B$12&lt;&gt;"",$K$2&lt;&gt;"Pôle",'1C TSrécur8'!$C$12="NON"),(('1C TSrécur8'!D$22+'1C TSrécur8'!D$23+'1C TSrécur8'!D$24+'1C TSrécur8'!D$25+'1C TSrécur8'!D$26+'1C TSrécur8'!D$27+'1C TSrécur8'!D$28+'1C TSrécur8'!D$29)/'1C TSrécur8'!D$30))))))</f>
        <v>0</v>
      </c>
      <c r="M259" s="545">
        <f>IF(OR('1C TSrécur8'!$B$12="",'1C TSrécur8'!D$30=0),0,IF(AND('1C TSrécur8'!$B$12&lt;&gt;"",$K$2="Pôle",'1C TSrécur8'!$C$12="OUI"),(('1C TSrécur8'!D$26+'1C TSrécur8'!D$27+'1C TSrécur8'!D$28)/'1C TSrécur8'!D$17),IF(AND('1C TSrécur8'!$B$12&lt;&gt;"",$K$2="Pôle",'1C TSrécur8'!$C$12="NON"),(('1C TSrécur8'!D$26+'1C TSrécur8'!D$27+'1C TSrécur8'!D$28)/'1C TSrécur8'!D$30),IF(AND('1C TSrécur8'!$B$12&lt;&gt;"",$K$2&lt;&gt;"Pôle"),0))))</f>
        <v>0</v>
      </c>
      <c r="N259" s="545">
        <f>IF(AND('1C TSrécur8'!$D$17&lt;&gt;0,'1C TSrécur8'!$D$30&lt;&gt;0),L259+M259,0)</f>
        <v>0</v>
      </c>
      <c r="O259" s="562" t="str">
        <f>IF(AND('1C TSrécur8'!D$17&lt;&gt;0,'1C TSrécur8'!$C$12="OUI"),'1C TSrécur8'!D$36/'1C TSrécur8'!D$17,"")</f>
        <v/>
      </c>
      <c r="P259" s="563" t="str">
        <f>IF(AND('1C TSrécur8'!D$17&lt;&gt;0,'1C TSrécur8'!$C$12="OUI"),'1C TSrécur8'!$D$37/'1C TSrécur8'!D$17,"")</f>
        <v/>
      </c>
      <c r="Q259" s="563" t="str">
        <f>IF(AND('1C TSrécur8'!D$17&lt;&gt;0,'1C TSrécur8'!$C$12="OUI"),'1C TSrécur8'!$D$38/'1C TSrécur8'!D$17,"")</f>
        <v/>
      </c>
      <c r="R259" s="563" t="str">
        <f>IF(AND('1C TSrécur8'!D$17&lt;&gt;0,'1C TSrécur8'!$C$12="OUI"),'1C TSrécur8'!$D$39/'1C TSrécur8'!D$17,"")</f>
        <v/>
      </c>
      <c r="S259" s="563" t="str">
        <f>IF(AND('1C TSrécur8'!D$17&lt;&gt;0,'1C TSrécur8'!$C$12="OUI"),'1C TSrécur8'!$D$40/'1C TSrécur8'!D$17,"")</f>
        <v/>
      </c>
      <c r="T259" s="563" t="str">
        <f>IF(AND('1C TSrécur8'!D$17&lt;&gt;0,'1C TSrécur8'!$C$12="OUI"),'1C TSrécur8'!$D$41/'1C TSrécur8'!D$17,"")</f>
        <v/>
      </c>
      <c r="U259" s="563" t="str">
        <f>IF(AND('1C TSrécur8'!D$17&lt;&gt;0,'1C TSrécur8'!$C$12="OUI"),'1C TSrécur8'!$D$42/'1C TSrécur8'!D$17,"")</f>
        <v/>
      </c>
      <c r="V259" s="563" t="str">
        <f>IF(AND('1C TSrécur8'!D$17&lt;&gt;0,'1C TSrécur8'!$C$12="OUI"),'1C TSrécur8'!$D$43/'1C TSrécur8'!D$17,"")</f>
        <v/>
      </c>
      <c r="W259" s="563" t="str">
        <f>IF(AND('1C TSrécur8'!D$17&lt;&gt;0,'1C TSrécur8'!$C$12="OUI"),'1C TSrécur8'!$D$44/'1C TSrécur8'!D$17,"")</f>
        <v/>
      </c>
      <c r="X259" s="563" t="str">
        <f>IF(AND('1C TSrécur8'!D$17&lt;&gt;0,'1C TSrécur8'!$C$12="OUI"),'1C TSrécur8'!$D$45/'1C TSrécur8'!D$17,"")</f>
        <v/>
      </c>
      <c r="Y259" s="563" t="str">
        <f>IF(AND('1C TSrécur8'!D$17&lt;&gt;0,'1C TSrécur8'!$C$12="OUI"),'1C TSrécur8'!$D$46/'1C TSrécur8'!D$17,"")</f>
        <v/>
      </c>
      <c r="Z259" s="563" t="str">
        <f>IF(AND('1C TSrécur8'!D$17&lt;&gt;0,'1C TSrécur8'!$C$12="OUI"),'1C TSrécur8'!$D$47/'1C TSrécur8'!D$17,"")</f>
        <v/>
      </c>
      <c r="AA259" s="563" t="str">
        <f>IF(AND('1C TSrécur8'!D$17&lt;&gt;0,'1C TSrécur8'!$C$12="OUI"),'1C TSrécur8'!$D$48/'1C TSrécur8'!D$17,"")</f>
        <v/>
      </c>
      <c r="AB259" s="563" t="str">
        <f>IF(AND('1C TSrécur8'!D$17&lt;&gt;0,'1C TSrécur8'!$C$12="OUI"),'1C TSrécur8'!$D$49/'1C TSrécur8'!D$17,"")</f>
        <v/>
      </c>
      <c r="AC259" s="563" t="str">
        <f>IF(AND('1C TSrécur8'!D$17&lt;&gt;0,'1C TSrécur8'!$C$12="OUI"),'1C TSrécur8'!$D$50/'1C TSrécur8'!D$17,"")</f>
        <v/>
      </c>
      <c r="AD259" s="563" t="str">
        <f>IF(AND('1C TSrécur8'!D$17&lt;&gt;0,'1C TSrécur8'!$C$12="OUI"),'1C TSrécur8'!$D$51/'1C TSrécur8'!D$17,"")</f>
        <v/>
      </c>
      <c r="AE259" s="563" t="str">
        <f>IF(AND('1C TSrécur8'!D$17&lt;&gt;0,'1C TSrécur8'!$C$12="OUI"),'1C TSrécur8'!$D$52/'1C TSrécur8'!D$17,"")</f>
        <v/>
      </c>
      <c r="AF259" s="563" t="str">
        <f>IF(AND('1C TSrécur8'!D$17&lt;&gt;0,'1C TSrécur8'!$C$12="OUI"),'1C TSrécur8'!$D$53/'1C TSrécur8'!D$17,"")</f>
        <v/>
      </c>
      <c r="AG259" s="563" t="str">
        <f>IF(AND('1C TSrécur8'!D$17&lt;&gt;0,'1C TSrécur8'!$C$12="OUI"),'1C TSrécur8'!$D$54/'1C TSrécur8'!D$17,"")</f>
        <v/>
      </c>
      <c r="AH259" s="563" t="str">
        <f>IF(AND('1C TSrécur8'!D$17&lt;&gt;0,'1C TSrécur8'!$C$12="OUI"),'1C TSrécur8'!$D$55/'1C TSrécur8'!D$17,"")</f>
        <v/>
      </c>
      <c r="AI259" s="563" t="str">
        <f>IF(AND('1C TSrécur8'!D$17&lt;&gt;0,'1C TSrécur8'!$C$12="OUI"),'1C TSrécur8'!$D$56/'1C TSrécur8'!D$17,"")</f>
        <v/>
      </c>
      <c r="AJ259" s="563" t="str">
        <f>IF(AND('1C TSrécur8'!D$17&lt;&gt;0,'1C TSrécur8'!$C$12="OUI"),'1C TSrécur8'!$D$57/'1C TSrécur8'!D$17,"")</f>
        <v/>
      </c>
      <c r="AK259" s="563">
        <f>IF(AND('1C TSrécur8'!D$17&lt;&gt;0,'1C TSrécur8'!$C$12="OUI"),'1C TSrécur8'!D$58/'1C TSrécur8'!D$17,0)</f>
        <v>0</v>
      </c>
      <c r="AL259" s="74">
        <f>IF(AND('1C TSrécur8'!$B$12&lt;&gt;"",'1C TSrécur8'!$C$12="OUI"),N259+AK259,N259)</f>
        <v>0</v>
      </c>
      <c r="AM259" s="352">
        <f t="shared" si="83"/>
        <v>0</v>
      </c>
      <c r="AN259" s="352">
        <f t="shared" si="84"/>
        <v>0</v>
      </c>
      <c r="AO259" s="353">
        <f t="shared" ref="AO259:AO269" si="87">AM259+AN259</f>
        <v>0</v>
      </c>
      <c r="AP259" s="599">
        <f t="shared" ref="AP259:AP269" si="88">AM259-AR259</f>
        <v>0</v>
      </c>
      <c r="AQ259" s="609">
        <f t="shared" si="75"/>
        <v>0</v>
      </c>
      <c r="AR259" s="605"/>
      <c r="AS259" s="104"/>
      <c r="AT259" s="211" t="str">
        <f>IF('1C TSrécur8'!D$17*FICHE!$C$13&lt;J259,"Forfait limité à "&amp;FICHE!$C$13&amp;"€/jour","")</f>
        <v/>
      </c>
      <c r="AU259" s="618"/>
    </row>
    <row r="260" spans="1:54" ht="13.9" customHeight="1">
      <c r="A260" s="316"/>
      <c r="B260" s="346"/>
      <c r="C260" s="877" t="str">
        <f>IF('1C TSrécur8'!E$17&lt;&gt;0,'1C TSrécur8'!$B$12,"")</f>
        <v/>
      </c>
      <c r="D260" s="878"/>
      <c r="E260" s="879"/>
      <c r="F260" s="95" t="str">
        <f>IF(AND($C260='1C TSrécur8'!$B$12,'1C TSrécur8'!$B$16="récurrentes",'1C TSrécur8'!$E$17&lt;&gt;""),'1C TSrécur8'!$E$21,"")</f>
        <v/>
      </c>
      <c r="G260" s="237"/>
      <c r="H260" s="797">
        <v>0.21</v>
      </c>
      <c r="I260" s="799">
        <v>1</v>
      </c>
      <c r="J260" s="324"/>
      <c r="K260" s="782">
        <f t="shared" si="82"/>
        <v>0</v>
      </c>
      <c r="L260" s="545">
        <f>IF(OR('1C TSrécur8'!$B$12="",'1C TSrécur8'!E$30=0),0,IF(AND('1C TSrécur8'!$B$12&lt;&gt;"",$K$2="Pôle",'1C TSrécur8'!$C$12="OUI"),(('1C TSrécur8'!E$22+'1C TSrécur8'!E$23+'1C TSrécur8'!E$24+'1C TSrécur8'!E$25+'1C TSrécur8'!E$29)/'1C TSrécur8'!E$17),IF(AND('1C TSrécur8'!$B$12&lt;&gt;"",$K$2="Pôle",'1C TSrécur8'!$C$12="NON"),(('1C TSrécur8'!E$22+'1C TSrécur8'!E$23+'1C TSrécur8'!E$24+'1C TSrécur8'!E$25+'1C TSrécur8'!E$29)/'1C TSrécur8'!E$30),IF(AND('1C TSrécur8'!$B$12&lt;&gt;"",$K$2&lt;&gt;"Pôle",'1C TSrécur8'!$C$12="OUI"),(('1C TSrécur8'!E$22+'1C TSrécur8'!E$23+'1C TSrécur8'!E$24+'1C TSrécur8'!E$25+'1C TSrécur8'!E$26+'1C TSrécur8'!E$27+'1C TSrécur8'!E$28+'1C TSrécur8'!E$29)/'1C TSrécur8'!E$17),IF(AND('1C TSrécur8'!$B$12&lt;&gt;"",$K$2&lt;&gt;"Pôle",'1C TSrécur8'!$C$12="NON"),(('1C TSrécur8'!E$22+'1C TSrécur8'!E$23+'1C TSrécur8'!E$24+'1C TSrécur8'!E$25+'1C TSrécur8'!E$26+'1C TSrécur8'!E$27+'1C TSrécur8'!E$28+'1C TSrécur8'!E$29)/'1C TSrécur8'!E$30))))))</f>
        <v>0</v>
      </c>
      <c r="M260" s="545">
        <f>IF(OR('1C TSrécur8'!$B$12="",'1C TSrécur8'!E$30=0),0,IF(AND('1C TSrécur8'!$B$12&lt;&gt;"",$K$2="Pôle",'1C TSrécur8'!$C$12="OUI"),(('1C TSrécur8'!E$26+'1C TSrécur8'!E$27+'1C TSrécur8'!E$28)/'1C TSrécur8'!E$17),IF(AND('1C TSrécur8'!$B$12&lt;&gt;"",$K$2="Pôle",'1C TSrécur8'!$C$12="NON"),(('1C TSrécur8'!E$26+'1C TSrécur8'!E$27+'1C TSrécur8'!E$28)/'1C TSrécur8'!E$30),IF(AND('1C TSrécur8'!$B$12&lt;&gt;"",$K$2&lt;&gt;"Pôle"),0))))</f>
        <v>0</v>
      </c>
      <c r="N260" s="545">
        <f>IF(AND('1C TSrécur8'!$E$17&lt;&gt;0,'1C TSrécur8'!$E$30&lt;&gt;0),L260+M260,0)</f>
        <v>0</v>
      </c>
      <c r="O260" s="562" t="str">
        <f>IF(AND('1C TSrécur8'!E$17&lt;&gt;0,'1C TSrécur8'!$C$12="OUI"),'1C TSrécur8'!E$36/'1C TSrécur8'!E$17,"")</f>
        <v/>
      </c>
      <c r="P260" s="563" t="str">
        <f>IF(AND('1C TSrécur8'!E$17&lt;&gt;0,'1C TSrécur8'!$C$12="OUI"),'1C TSrécur8'!$E$37/'1C TSrécur8'!E$17,"")</f>
        <v/>
      </c>
      <c r="Q260" s="563" t="str">
        <f>IF(AND('1C TSrécur8'!E$17&lt;&gt;0,'1C TSrécur8'!$C$12="OUI"),'1C TSrécur8'!$E$38/'1C TSrécur8'!E$17,"")</f>
        <v/>
      </c>
      <c r="R260" s="563" t="str">
        <f>IF(AND('1C TSrécur8'!E$17&lt;&gt;0,'1C TSrécur8'!$C$12="OUI"),'1C TSrécur8'!$E$39/'1C TSrécur8'!E$17,"")</f>
        <v/>
      </c>
      <c r="S260" s="563" t="str">
        <f>IF(AND('1C TSrécur8'!E$17&lt;&gt;0,'1C TSrécur8'!$C$12="OUI"),'1C TSrécur8'!$E$40/'1C TSrécur8'!E$17,"")</f>
        <v/>
      </c>
      <c r="T260" s="563" t="str">
        <f>IF(AND('1C TSrécur8'!E$17&lt;&gt;0,'1C TSrécur8'!$C$12="OUI"),'1C TSrécur8'!$E$41/'1C TSrécur8'!E$17,"")</f>
        <v/>
      </c>
      <c r="U260" s="563" t="str">
        <f>IF(AND('1C TSrécur8'!E$17&lt;&gt;0,'1C TSrécur8'!$C$12="OUI"),'1C TSrécur8'!$E$42/'1C TSrécur8'!E$17,"")</f>
        <v/>
      </c>
      <c r="V260" s="563" t="str">
        <f>IF(AND('1C TSrécur8'!E$17&lt;&gt;0,'1C TSrécur8'!$C$12="OUI"),'1C TSrécur8'!$E$43/'1C TSrécur8'!E$17,"")</f>
        <v/>
      </c>
      <c r="W260" s="563" t="str">
        <f>IF(AND('1C TSrécur8'!E$17&lt;&gt;0,'1C TSrécur8'!$C$12="OUI"),'1C TSrécur8'!$E$44/'1C TSrécur8'!E$17,"")</f>
        <v/>
      </c>
      <c r="X260" s="563" t="str">
        <f>IF(AND('1C TSrécur8'!E$17&lt;&gt;0,'1C TSrécur8'!$C$12="OUI"),'1C TSrécur8'!$E$45/'1C TSrécur8'!E$17,"")</f>
        <v/>
      </c>
      <c r="Y260" s="563" t="str">
        <f>IF(AND('1C TSrécur8'!E$17&lt;&gt;0,'1C TSrécur8'!$C$12="OUI"),'1C TSrécur8'!$E$46/'1C TSrécur8'!E$17,"")</f>
        <v/>
      </c>
      <c r="Z260" s="563" t="str">
        <f>IF(AND('1C TSrécur8'!E$17&lt;&gt;0,'1C TSrécur8'!$C$12="OUI"),'1C TSrécur8'!$E$47/'1C TSrécur8'!E$17,"")</f>
        <v/>
      </c>
      <c r="AA260" s="563" t="str">
        <f>IF(AND('1C TSrécur8'!E$17&lt;&gt;0,'1C TSrécur8'!$C$12="OUI"),'1C TSrécur8'!$E$48/'1C TSrécur8'!E$17,"")</f>
        <v/>
      </c>
      <c r="AB260" s="563" t="str">
        <f>IF(AND('1C TSrécur8'!E$17&lt;&gt;0,'1C TSrécur8'!$C$12="OUI"),'1C TSrécur8'!$E$49/'1C TSrécur8'!E$17,"")</f>
        <v/>
      </c>
      <c r="AC260" s="563" t="str">
        <f>IF(AND('1C TSrécur8'!E$17&lt;&gt;0,'1C TSrécur8'!$C$12="OUI"),'1C TSrécur8'!$E$50/'1C TSrécur8'!E$17,"")</f>
        <v/>
      </c>
      <c r="AD260" s="563" t="str">
        <f>IF(AND('1C TSrécur8'!E$17&lt;&gt;0,'1C TSrécur8'!$C$12="OUI"),'1C TSrécur8'!$E$51/'1C TSrécur8'!E$17,"")</f>
        <v/>
      </c>
      <c r="AE260" s="563" t="str">
        <f>IF(AND('1C TSrécur8'!E$17&lt;&gt;0,'1C TSrécur8'!$C$12="OUI"),'1C TSrécur8'!$E$52/'1C TSrécur8'!E$17,"")</f>
        <v/>
      </c>
      <c r="AF260" s="563" t="str">
        <f>IF(AND('1C TSrécur8'!E$17&lt;&gt;0,'1C TSrécur8'!$C$12="OUI"),'1C TSrécur8'!$E$53/'1C TSrécur8'!E$17,"")</f>
        <v/>
      </c>
      <c r="AG260" s="563" t="str">
        <f>IF(AND('1C TSrécur8'!E$17&lt;&gt;0,'1C TSrécur8'!$C$12="OUI"),'1C TSrécur8'!$E$54/'1C TSrécur8'!E$17,"")</f>
        <v/>
      </c>
      <c r="AH260" s="563" t="str">
        <f>IF(AND('1C TSrécur8'!E$17&lt;&gt;0,'1C TSrécur8'!$C$12="OUI"),'1C TSrécur8'!$E$55/'1C TSrécur8'!E$17,"")</f>
        <v/>
      </c>
      <c r="AI260" s="563" t="str">
        <f>IF(AND('1C TSrécur8'!E$17&lt;&gt;0,'1C TSrécur8'!$C$12="OUI"),'1C TSrécur8'!$E$56/'1C TSrécur8'!E$17,"")</f>
        <v/>
      </c>
      <c r="AJ260" s="563" t="str">
        <f>IF(AND('1C TSrécur8'!E$17&lt;&gt;0,'1C TSrécur8'!$C$12="OUI"),'1C TSrécur8'!$E$57/'1C TSrécur8'!E$17,"")</f>
        <v/>
      </c>
      <c r="AK260" s="563">
        <f>IF(AND('1C TSrécur8'!E$17&lt;&gt;0,'1C TSrécur8'!$C$12="OUI"),'1C TSrécur8'!E$58/'1C TSrécur8'!E$17,0)</f>
        <v>0</v>
      </c>
      <c r="AL260" s="74">
        <f>IF(AND('1C TSrécur8'!$B$12&lt;&gt;"",'1C TSrécur8'!$C$12="OUI"),N260+AK260,N260)</f>
        <v>0</v>
      </c>
      <c r="AM260" s="352">
        <f t="shared" si="83"/>
        <v>0</v>
      </c>
      <c r="AN260" s="352">
        <f t="shared" si="84"/>
        <v>0</v>
      </c>
      <c r="AO260" s="353">
        <f t="shared" si="87"/>
        <v>0</v>
      </c>
      <c r="AP260" s="599">
        <f t="shared" si="88"/>
        <v>0</v>
      </c>
      <c r="AQ260" s="609">
        <f t="shared" si="75"/>
        <v>0</v>
      </c>
      <c r="AR260" s="605"/>
      <c r="AS260" s="104"/>
      <c r="AT260" s="211" t="str">
        <f>IF('1C TSrécur8'!E$17*FICHE!$C$13&lt;J260,"Forfait limité à "&amp;FICHE!$C$13&amp;"€/jour","")</f>
        <v/>
      </c>
      <c r="AU260" s="618"/>
    </row>
    <row r="261" spans="1:54" ht="13.9" customHeight="1">
      <c r="A261" s="316"/>
      <c r="B261" s="346"/>
      <c r="C261" s="877" t="str">
        <f>IF('1C TSrécur8'!F$17&lt;&gt;0,'1C TSrécur8'!$B$12,"")</f>
        <v/>
      </c>
      <c r="D261" s="878"/>
      <c r="E261" s="879"/>
      <c r="F261" s="95" t="str">
        <f>IF(AND($C261='1C TSrécur8'!$B$12,'1C TSrécur8'!$B$16="récurrentes",'1C TSrécur8'!$F$17&lt;&gt;""),'1C TSrécur8'!$F$21,"")</f>
        <v/>
      </c>
      <c r="G261" s="237"/>
      <c r="H261" s="797">
        <v>0.21</v>
      </c>
      <c r="I261" s="799">
        <v>1</v>
      </c>
      <c r="J261" s="324"/>
      <c r="K261" s="782">
        <f t="shared" si="82"/>
        <v>0</v>
      </c>
      <c r="L261" s="545">
        <f>IF(OR('1C TSrécur8'!$B$12="",'1C TSrécur8'!F$30=0),0,IF(AND('1C TSrécur8'!$B$12&lt;&gt;"",$K$2="Pôle",'1C TSrécur8'!$C$12="OUI"),(('1C TSrécur8'!F$22+'1C TSrécur8'!F$23+'1C TSrécur8'!F$24+'1C TSrécur8'!F$25+'1C TSrécur8'!F$29)/'1C TSrécur8'!F$17),IF(AND('1C TSrécur8'!$B$12&lt;&gt;"",$K$2="Pôle",'1C TSrécur8'!$C$12="NON"),(('1C TSrécur8'!F$22+'1C TSrécur8'!F$23+'1C TSrécur8'!F$24+'1C TSrécur8'!F$25+'1C TSrécur8'!F$29)/'1C TSrécur8'!F$30),IF(AND('1C TSrécur8'!$B$12&lt;&gt;"",$K$2&lt;&gt;"Pôle",'1C TSrécur8'!$C$12="OUI"),(('1C TSrécur8'!F$22+'1C TSrécur8'!F$23+'1C TSrécur8'!F$24+'1C TSrécur8'!F$25+'1C TSrécur8'!F$26+'1C TSrécur8'!F$27+'1C TSrécur8'!F$28+'1C TSrécur8'!F$29)/'1C TSrécur8'!F$17),IF(AND('1C TSrécur8'!$B$12&lt;&gt;"",$K$2&lt;&gt;"Pôle",'1C TSrécur8'!$C$12="NON"),(('1C TSrécur8'!F$22+'1C TSrécur8'!F$23+'1C TSrécur8'!F$24+'1C TSrécur8'!F$25+'1C TSrécur8'!F$26+'1C TSrécur8'!F$27+'1C TSrécur8'!F$28+'1C TSrécur8'!F$29)/'1C TSrécur8'!F$30))))))</f>
        <v>0</v>
      </c>
      <c r="M261" s="545">
        <f>IF(OR('1C TSrécur8'!$B$12="",'1C TSrécur8'!F$30=0),0,IF(AND('1C TSrécur8'!$B$12&lt;&gt;"",$K$2="Pôle",'1C TSrécur8'!$C$12="OUI"),(('1C TSrécur8'!F$26+'1C TSrécur8'!F$27+'1C TSrécur8'!F$28)/'1C TSrécur8'!F$17),IF(AND('1C TSrécur8'!$B$12&lt;&gt;"",$K$2="Pôle",'1C TSrécur8'!$C$12="NON"),(('1C TSrécur8'!F$26+'1C TSrécur8'!F$27+'1C TSrécur8'!F$28)/'1C TSrécur8'!F$30),IF(AND('1C TSrécur8'!$B$12&lt;&gt;"",$K$2&lt;&gt;"Pôle"),0))))</f>
        <v>0</v>
      </c>
      <c r="N261" s="545">
        <f>IF(AND('1C TSrécur8'!$F$17&lt;&gt;0,'1C TSrécur8'!$F$30&lt;&gt;0),L261+M261,0)</f>
        <v>0</v>
      </c>
      <c r="O261" s="562" t="str">
        <f>IF(AND('1C TSrécur8'!F$17&lt;&gt;0,'1C TSrécur8'!$C$12="OUI"),'1C TSrécur8'!F$36/'1C TSrécur8'!F$17,"")</f>
        <v/>
      </c>
      <c r="P261" s="563" t="str">
        <f>IF(AND('1C TSrécur8'!F$17&lt;&gt;0,'1C TSrécur8'!$C$12="OUI"),'1C TSrécur8'!$F$37/'1C TSrécur8'!F$17,"")</f>
        <v/>
      </c>
      <c r="Q261" s="563" t="str">
        <f>IF(AND('1C TSrécur8'!F$17&lt;&gt;0,'1C TSrécur8'!$C$12="OUI"),'1C TSrécur8'!$F$38/'1C TSrécur8'!F$17,"")</f>
        <v/>
      </c>
      <c r="R261" s="563" t="str">
        <f>IF(AND('1C TSrécur8'!F$17&lt;&gt;0,'1C TSrécur8'!$C$12="OUI"),'1C TSrécur8'!$F$39/'1C TSrécur8'!F$17,"")</f>
        <v/>
      </c>
      <c r="S261" s="563" t="str">
        <f>IF(AND('1C TSrécur8'!F$17&lt;&gt;0,'1C TSrécur8'!$C$12="OUI"),'1C TSrécur8'!$F$40/'1C TSrécur8'!F$17,"")</f>
        <v/>
      </c>
      <c r="T261" s="563" t="str">
        <f>IF(AND('1C TSrécur8'!F$17&lt;&gt;0,'1C TSrécur8'!$C$12="OUI"),'1C TSrécur8'!$F$41/'1C TSrécur8'!F$17,"")</f>
        <v/>
      </c>
      <c r="U261" s="563" t="str">
        <f>IF(AND('1C TSrécur8'!F$17&lt;&gt;0,'1C TSrécur8'!$C$12="OUI"),'1C TSrécur8'!$F$42/'1C TSrécur8'!F$17,"")</f>
        <v/>
      </c>
      <c r="V261" s="563" t="str">
        <f>IF(AND('1C TSrécur8'!F$17&lt;&gt;0,'1C TSrécur8'!$C$12="OUI"),'1C TSrécur8'!$F$43/'1C TSrécur8'!F$17,"")</f>
        <v/>
      </c>
      <c r="W261" s="563" t="str">
        <f>IF(AND('1C TSrécur8'!F$17&lt;&gt;0,'1C TSrécur8'!$C$12="OUI"),'1C TSrécur8'!$F$44/'1C TSrécur8'!F$17,"")</f>
        <v/>
      </c>
      <c r="X261" s="563" t="str">
        <f>IF(AND('1C TSrécur8'!F$17&lt;&gt;0,'1C TSrécur8'!$C$12="OUI"),'1C TSrécur8'!$F$45/'1C TSrécur8'!F$17,"")</f>
        <v/>
      </c>
      <c r="Y261" s="563" t="str">
        <f>IF(AND('1C TSrécur8'!F$17&lt;&gt;0,'1C TSrécur8'!$C$12="OUI"),'1C TSrécur8'!$F$46/'1C TSrécur8'!F$17,"")</f>
        <v/>
      </c>
      <c r="Z261" s="563" t="str">
        <f>IF(AND('1C TSrécur8'!F$17&lt;&gt;0,'1C TSrécur8'!$C$12="OUI"),'1C TSrécur8'!$F$47/'1C TSrécur8'!F$17,"")</f>
        <v/>
      </c>
      <c r="AA261" s="563" t="str">
        <f>IF(AND('1C TSrécur8'!F$17&lt;&gt;0,'1C TSrécur8'!$C$12="OUI"),'1C TSrécur8'!$F$48/'1C TSrécur8'!F$17,"")</f>
        <v/>
      </c>
      <c r="AB261" s="563" t="str">
        <f>IF(AND('1C TSrécur8'!F$17&lt;&gt;0,'1C TSrécur8'!$C$12="OUI"),'1C TSrécur8'!$F$49/'1C TSrécur8'!F$17,"")</f>
        <v/>
      </c>
      <c r="AC261" s="563" t="str">
        <f>IF(AND('1C TSrécur8'!F$17&lt;&gt;0,'1C TSrécur8'!$C$12="OUI"),'1C TSrécur8'!$F$50/'1C TSrécur8'!F$17,"")</f>
        <v/>
      </c>
      <c r="AD261" s="563" t="str">
        <f>IF(AND('1C TSrécur8'!F$17&lt;&gt;0,'1C TSrécur8'!$C$12="OUI"),'1C TSrécur8'!$F$51/'1C TSrécur8'!F$17,"")</f>
        <v/>
      </c>
      <c r="AE261" s="563" t="str">
        <f>IF(AND('1C TSrécur8'!F$17&lt;&gt;0,'1C TSrécur8'!$C$12="OUI"),'1C TSrécur8'!$F$52/'1C TSrécur8'!F$17,"")</f>
        <v/>
      </c>
      <c r="AF261" s="563" t="str">
        <f>IF(AND('1C TSrécur8'!F$17&lt;&gt;0,'1C TSrécur8'!$C$12="OUI"),'1C TSrécur8'!$F$53/'1C TSrécur8'!F$17,"")</f>
        <v/>
      </c>
      <c r="AG261" s="563" t="str">
        <f>IF(AND('1C TSrécur8'!F$17&lt;&gt;0,'1C TSrécur8'!$C$12="OUI"),'1C TSrécur8'!$F$54/'1C TSrécur8'!F$17,"")</f>
        <v/>
      </c>
      <c r="AH261" s="563" t="str">
        <f>IF(AND('1C TSrécur8'!F$17&lt;&gt;0,'1C TSrécur8'!$C$12="OUI"),'1C TSrécur8'!$F$55/'1C TSrécur8'!F$17,"")</f>
        <v/>
      </c>
      <c r="AI261" s="563" t="str">
        <f>IF(AND('1C TSrécur8'!F$17&lt;&gt;0,'1C TSrécur8'!$C$12="OUI"),'1C TSrécur8'!$F$56/'1C TSrécur8'!F$17,"")</f>
        <v/>
      </c>
      <c r="AJ261" s="563" t="str">
        <f>IF(AND('1C TSrécur8'!F$17&lt;&gt;0,'1C TSrécur8'!$C$12="OUI"),'1C TSrécur8'!$F$57/'1C TSrécur8'!F$17,"")</f>
        <v/>
      </c>
      <c r="AK261" s="563">
        <f>IF(AND('1C TSrécur8'!F$17&lt;&gt;0,'1C TSrécur8'!$C$12="OUI"),'1C TSrécur8'!F$58/'1C TSrécur8'!F$17,0)</f>
        <v>0</v>
      </c>
      <c r="AL261" s="74">
        <f>IF(AND('1C TSrécur8'!$B$12&lt;&gt;"",'1C TSrécur8'!$C$12="OUI"),N261+AK261,N261)</f>
        <v>0</v>
      </c>
      <c r="AM261" s="352">
        <f t="shared" si="83"/>
        <v>0</v>
      </c>
      <c r="AN261" s="352">
        <f t="shared" si="84"/>
        <v>0</v>
      </c>
      <c r="AO261" s="353">
        <f t="shared" si="87"/>
        <v>0</v>
      </c>
      <c r="AP261" s="599">
        <f t="shared" si="88"/>
        <v>0</v>
      </c>
      <c r="AQ261" s="609">
        <f t="shared" si="75"/>
        <v>0</v>
      </c>
      <c r="AR261" s="605"/>
      <c r="AS261" s="104"/>
      <c r="AT261" s="211" t="str">
        <f>IF('1C TSrécur8'!F$17*FICHE!$C$13&lt;J261,"Forfait limité à "&amp;FICHE!$C$13&amp;"€/jour","")</f>
        <v/>
      </c>
      <c r="AU261" s="618"/>
    </row>
    <row r="262" spans="1:54" ht="13.9" customHeight="1">
      <c r="A262" s="316"/>
      <c r="B262" s="346"/>
      <c r="C262" s="877" t="str">
        <f>IF('1C TSrécur8'!G$17&lt;&gt;0,'1C TSrécur8'!$B$12,"")</f>
        <v/>
      </c>
      <c r="D262" s="878"/>
      <c r="E262" s="879"/>
      <c r="F262" s="95" t="str">
        <f>IF(AND($C262='1C TSrécur8'!$B$12,'1C TSrécur8'!$B$16="récurrentes",'1C TSrécur8'!$G$17&lt;&gt;""),'1C TSrécur8'!$G$21,"")</f>
        <v/>
      </c>
      <c r="G262" s="237"/>
      <c r="H262" s="797">
        <v>0.21</v>
      </c>
      <c r="I262" s="799">
        <v>1</v>
      </c>
      <c r="J262" s="324"/>
      <c r="K262" s="782">
        <f t="shared" si="82"/>
        <v>0</v>
      </c>
      <c r="L262" s="545">
        <f>IF(OR('1C TSrécur8'!$B$12="",'1C TSrécur8'!G$30=0),0,IF(AND('1C TSrécur8'!$B$12&lt;&gt;"",$K$2="Pôle",'1C TSrécur8'!$C$12="OUI"),(('1C TSrécur8'!G$22+'1C TSrécur8'!G$23+'1C TSrécur8'!G$24+'1C TSrécur8'!G$25+'1C TSrécur8'!G$29)/'1C TSrécur8'!G$17),IF(AND('1C TSrécur8'!$B$12&lt;&gt;"",$K$2="Pôle",'1C TSrécur8'!$C$12="NON"),(('1C TSrécur8'!G$22+'1C TSrécur8'!G$23+'1C TSrécur8'!G$24+'1C TSrécur8'!G$25+'1C TSrécur8'!G$29)/'1C TSrécur8'!G$30),IF(AND('1C TSrécur8'!$B$12&lt;&gt;"",$K$2&lt;&gt;"Pôle",'1C TSrécur8'!$C$12="OUI"),(('1C TSrécur8'!G$22+'1C TSrécur8'!G$23+'1C TSrécur8'!G$24+'1C TSrécur8'!G$25+'1C TSrécur8'!G$26+'1C TSrécur8'!G$27+'1C TSrécur8'!G$28+'1C TSrécur8'!G$29)/'1C TSrécur8'!G$17),IF(AND('1C TSrécur8'!$B$12&lt;&gt;"",$K$2&lt;&gt;"Pôle",'1C TSrécur8'!$C$12="NON"),(('1C TSrécur8'!G$22+'1C TSrécur8'!G$23+'1C TSrécur8'!G$24+'1C TSrécur8'!G$25+'1C TSrécur8'!G$26+'1C TSrécur8'!G$27+'1C TSrécur8'!G$28+'1C TSrécur8'!G$29)/'1C TSrécur8'!G$30))))))</f>
        <v>0</v>
      </c>
      <c r="M262" s="545">
        <f>IF(OR('1C TSrécur8'!$B$12="",'1C TSrécur8'!G$30=0),0,IF(AND('1C TSrécur8'!$B$12&lt;&gt;"",$K$2="Pôle",'1C TSrécur8'!$C$12="OUI"),(('1C TSrécur8'!G$26+'1C TSrécur8'!G$27+'1C TSrécur8'!G$28)/'1C TSrécur8'!G$17),IF(AND('1C TSrécur8'!$B$12&lt;&gt;"",$K$2="Pôle",'1C TSrécur8'!$C$12="NON"),(('1C TSrécur8'!G$26+'1C TSrécur8'!G$27+'1C TSrécur8'!G$28)/'1C TSrécur8'!G$30),IF(AND('1C TSrécur8'!$B$12&lt;&gt;"",$K$2&lt;&gt;"Pôle"),0))))</f>
        <v>0</v>
      </c>
      <c r="N262" s="545">
        <f>IF(AND('1C TSrécur8'!$G$17&lt;&gt;0,'1C TSrécur8'!$G$30&lt;&gt;0),L262+M262,0)</f>
        <v>0</v>
      </c>
      <c r="O262" s="562" t="str">
        <f>IF(AND('1C TSrécur8'!G$17&lt;&gt;0,'1C TSrécur8'!$C$12="OUI"),'1C TSrécur8'!G$36/'1C TSrécur8'!G$17,"")</f>
        <v/>
      </c>
      <c r="P262" s="563" t="str">
        <f>IF(AND('1C TSrécur8'!G$17&lt;&gt;0,'1C TSrécur8'!$C$12="OUI"),'1C TSrécur8'!$G$37/'1C TSrécur8'!G$17,"")</f>
        <v/>
      </c>
      <c r="Q262" s="563" t="str">
        <f>IF(AND('1C TSrécur8'!G$17&lt;&gt;0,'1C TSrécur8'!$C$12="OUI"),'1C TSrécur8'!$G$38/'1C TSrécur8'!G$17,"")</f>
        <v/>
      </c>
      <c r="R262" s="563" t="str">
        <f>IF(AND('1C TSrécur8'!G$17&lt;&gt;0,'1C TSrécur8'!$C$12="OUI"),'1C TSrécur8'!$G$39/'1C TSrécur8'!G$17,"")</f>
        <v/>
      </c>
      <c r="S262" s="563" t="str">
        <f>IF(AND('1C TSrécur8'!G$17&lt;&gt;0,'1C TSrécur8'!$C$12="OUI"),'1C TSrécur8'!$G$40/'1C TSrécur8'!G$17,"")</f>
        <v/>
      </c>
      <c r="T262" s="563" t="str">
        <f>IF(AND('1C TSrécur8'!G$17&lt;&gt;0,'1C TSrécur8'!$C$12="OUI"),'1C TSrécur8'!$G$41/'1C TSrécur8'!G$17,"")</f>
        <v/>
      </c>
      <c r="U262" s="563" t="str">
        <f>IF(AND('1C TSrécur8'!G$17&lt;&gt;0,'1C TSrécur8'!$C$12="OUI"),'1C TSrécur8'!$G$42/'1C TSrécur8'!G$17,"")</f>
        <v/>
      </c>
      <c r="V262" s="563" t="str">
        <f>IF(AND('1C TSrécur8'!G$17&lt;&gt;0,'1C TSrécur8'!$C$12="OUI"),'1C TSrécur8'!$G$43/'1C TSrécur8'!G$17,"")</f>
        <v/>
      </c>
      <c r="W262" s="563" t="str">
        <f>IF(AND('1C TSrécur8'!G$17&lt;&gt;0,'1C TSrécur8'!$C$12="OUI"),'1C TSrécur8'!$G$44/'1C TSrécur8'!G$17,"")</f>
        <v/>
      </c>
      <c r="X262" s="563" t="str">
        <f>IF(AND('1C TSrécur8'!G$17&lt;&gt;0,'1C TSrécur8'!$C$12="OUI"),'1C TSrécur8'!$G$45/'1C TSrécur8'!G$17,"")</f>
        <v/>
      </c>
      <c r="Y262" s="563" t="str">
        <f>IF(AND('1C TSrécur8'!G$17&lt;&gt;0,'1C TSrécur8'!$C$12="OUI"),'1C TSrécur8'!$G$46/'1C TSrécur8'!G$17,"")</f>
        <v/>
      </c>
      <c r="Z262" s="563" t="str">
        <f>IF(AND('1C TSrécur8'!G$17&lt;&gt;0,'1C TSrécur8'!$C$12="OUI"),'1C TSrécur8'!$G$47/'1C TSrécur8'!G$17,"")</f>
        <v/>
      </c>
      <c r="AA262" s="563" t="str">
        <f>IF(AND('1C TSrécur8'!G$17&lt;&gt;0,'1C TSrécur8'!$C$12="OUI"),'1C TSrécur8'!$G$48/'1C TSrécur8'!G$17,"")</f>
        <v/>
      </c>
      <c r="AB262" s="563" t="str">
        <f>IF(AND('1C TSrécur8'!G$17&lt;&gt;0,'1C TSrécur8'!$C$12="OUI"),'1C TSrécur8'!$G$49/'1C TSrécur8'!G$17,"")</f>
        <v/>
      </c>
      <c r="AC262" s="563" t="str">
        <f>IF(AND('1C TSrécur8'!G$17&lt;&gt;0,'1C TSrécur8'!$C$12="OUI"),'1C TSrécur8'!$G$50/'1C TSrécur8'!G$17,"")</f>
        <v/>
      </c>
      <c r="AD262" s="563" t="str">
        <f>IF(AND('1C TSrécur8'!G$17&lt;&gt;0,'1C TSrécur8'!$C$12="OUI"),'1C TSrécur8'!$G$51/'1C TSrécur8'!G$17,"")</f>
        <v/>
      </c>
      <c r="AE262" s="563" t="str">
        <f>IF(AND('1C TSrécur8'!G$17&lt;&gt;0,'1C TSrécur8'!$C$12="OUI"),'1C TSrécur8'!$G$52/'1C TSrécur8'!G$17,"")</f>
        <v/>
      </c>
      <c r="AF262" s="563" t="str">
        <f>IF(AND('1C TSrécur8'!G$17&lt;&gt;0,'1C TSrécur8'!$C$12="OUI"),'1C TSrécur8'!$G$53/'1C TSrécur8'!G$17,"")</f>
        <v/>
      </c>
      <c r="AG262" s="563" t="str">
        <f>IF(AND('1C TSrécur8'!G$17&lt;&gt;0,'1C TSrécur8'!$C$12="OUI"),'1C TSrécur8'!$G$54/'1C TSrécur8'!G$17,"")</f>
        <v/>
      </c>
      <c r="AH262" s="563" t="str">
        <f>IF(AND('1C TSrécur8'!G$17&lt;&gt;0,'1C TSrécur8'!$C$12="OUI"),'1C TSrécur8'!$G$55/'1C TSrécur8'!G$17,"")</f>
        <v/>
      </c>
      <c r="AI262" s="563" t="str">
        <f>IF(AND('1C TSrécur8'!G$17&lt;&gt;0,'1C TSrécur8'!$C$12="OUI"),'1C TSrécur8'!$G$56/'1C TSrécur8'!G$17,"")</f>
        <v/>
      </c>
      <c r="AJ262" s="563" t="str">
        <f>IF(AND('1C TSrécur8'!G$17&lt;&gt;0,'1C TSrécur8'!$C$12="OUI"),'1C TSrécur8'!$G$57/'1C TSrécur8'!G$17,"")</f>
        <v/>
      </c>
      <c r="AK262" s="563">
        <f>IF(AND('1C TSrécur8'!G$17&lt;&gt;0,'1C TSrécur8'!$C$12="OUI"),'1C TSrécur8'!G$58/'1C TSrécur8'!G$17,0)</f>
        <v>0</v>
      </c>
      <c r="AL262" s="74">
        <f>IF(AND('1C TSrécur8'!$B$12&lt;&gt;"",'1C TSrécur8'!$C$12="OUI"),N262+AK262,N262)</f>
        <v>0</v>
      </c>
      <c r="AM262" s="352">
        <f t="shared" si="83"/>
        <v>0</v>
      </c>
      <c r="AN262" s="352">
        <f t="shared" si="84"/>
        <v>0</v>
      </c>
      <c r="AO262" s="353">
        <f t="shared" si="87"/>
        <v>0</v>
      </c>
      <c r="AP262" s="599">
        <f t="shared" si="88"/>
        <v>0</v>
      </c>
      <c r="AQ262" s="609">
        <f t="shared" si="75"/>
        <v>0</v>
      </c>
      <c r="AR262" s="605"/>
      <c r="AS262" s="104"/>
      <c r="AT262" s="211" t="str">
        <f>IF('1C TSrécur8'!G$17*FICHE!$C$13&lt;J262,"Forfait limité à "&amp;FICHE!$C$13&amp;"€/jour","")</f>
        <v/>
      </c>
      <c r="AU262" s="618"/>
    </row>
    <row r="263" spans="1:54" ht="13.9" customHeight="1">
      <c r="A263" s="316"/>
      <c r="B263" s="346"/>
      <c r="C263" s="877" t="str">
        <f>IF('1C TSrécur8'!H$17&lt;&gt;0,'1C TSrécur8'!$B$12,"")</f>
        <v/>
      </c>
      <c r="D263" s="878"/>
      <c r="E263" s="879"/>
      <c r="F263" s="95" t="str">
        <f>IF(AND($C263='1C TSrécur8'!$B$12,'1C TSrécur8'!$B$16="récurrentes",'1C TSrécur8'!$H$17&lt;&gt;""),'1C TSrécur8'!$H$21,"")</f>
        <v/>
      </c>
      <c r="G263" s="237"/>
      <c r="H263" s="797">
        <v>0.21</v>
      </c>
      <c r="I263" s="799">
        <v>1</v>
      </c>
      <c r="J263" s="324"/>
      <c r="K263" s="782">
        <f t="shared" si="82"/>
        <v>0</v>
      </c>
      <c r="L263" s="545">
        <f>IF(OR('1C TSrécur8'!$B$12="",'1C TSrécur8'!H$30=0),0,IF(AND('1C TSrécur8'!$B$12&lt;&gt;"",$K$2="Pôle",'1C TSrécur8'!$C$12="OUI"),(('1C TSrécur8'!H$22+'1C TSrécur8'!H$23+'1C TSrécur8'!H$24+'1C TSrécur8'!H$25+'1C TSrécur8'!H$29)/'1C TSrécur8'!H$17),IF(AND('1C TSrécur8'!$B$12&lt;&gt;"",$K$2="Pôle",'1C TSrécur8'!$C$12="NON"),(('1C TSrécur8'!H$22+'1C TSrécur8'!H$23+'1C TSrécur8'!H$24+'1C TSrécur8'!H$25+'1C TSrécur8'!H$29)/'1C TSrécur8'!H$30),IF(AND('1C TSrécur8'!$B$12&lt;&gt;"",$K$2&lt;&gt;"Pôle",'1C TSrécur8'!$C$12="OUI"),(('1C TSrécur8'!H$22+'1C TSrécur8'!H$23+'1C TSrécur8'!H$24+'1C TSrécur8'!H$25+'1C TSrécur8'!H$26+'1C TSrécur8'!H$27+'1C TSrécur8'!H$28+'1C TSrécur8'!H$29)/'1C TSrécur8'!H$17),IF(AND('1C TSrécur8'!$B$12&lt;&gt;"",$K$2&lt;&gt;"Pôle",'1C TSrécur8'!$C$12="NON"),(('1C TSrécur8'!H$22+'1C TSrécur8'!H$23+'1C TSrécur8'!H$24+'1C TSrécur8'!H$25+'1C TSrécur8'!H$26+'1C TSrécur8'!H$27+'1C TSrécur8'!H$28+'1C TSrécur8'!H$29)/'1C TSrécur8'!H$30))))))</f>
        <v>0</v>
      </c>
      <c r="M263" s="545">
        <f>IF(OR('1C TSrécur8'!$B$12="",'1C TSrécur8'!H$30=0),0,IF(AND('1C TSrécur8'!$B$12&lt;&gt;"",$K$2="Pôle",'1C TSrécur8'!$C$12="OUI"),(('1C TSrécur8'!H$26+'1C TSrécur8'!H$27+'1C TSrécur8'!H$28)/'1C TSrécur8'!H$17),IF(AND('1C TSrécur8'!$B$12&lt;&gt;"",$K$2="Pôle",'1C TSrécur8'!$C$12="NON"),(('1C TSrécur8'!H$26+'1C TSrécur8'!H$27+'1C TSrécur8'!H$28)/'1C TSrécur8'!H$30),IF(AND('1C TSrécur8'!$B$12&lt;&gt;"",$K$2&lt;&gt;"Pôle"),0))))</f>
        <v>0</v>
      </c>
      <c r="N263" s="545">
        <f>IF(AND('1C TSrécur8'!$H$17&lt;&gt;0,'1C TSrécur8'!$H$30&lt;&gt;0),L263+M263,0)</f>
        <v>0</v>
      </c>
      <c r="O263" s="562" t="str">
        <f>IF(AND('1C TSrécur8'!H$17&lt;&gt;0,'1C TSrécur8'!$C$12="OUI"),'1C TSrécur8'!H$36/'1C TSrécur8'!H$17,"")</f>
        <v/>
      </c>
      <c r="P263" s="563" t="str">
        <f>IF(AND('1C TSrécur8'!H$17&lt;&gt;0,'1C TSrécur8'!$C$12="OUI"),'1C TSrécur8'!$H$37/'1C TSrécur8'!H$17,"")</f>
        <v/>
      </c>
      <c r="Q263" s="563" t="str">
        <f>IF(AND('1C TSrécur8'!H$17&lt;&gt;0,'1C TSrécur8'!$C$12="OUI"),'1C TSrécur8'!$H$38/'1C TSrécur8'!H$17,"")</f>
        <v/>
      </c>
      <c r="R263" s="563" t="str">
        <f>IF(AND('1C TSrécur8'!H$17&lt;&gt;0,'1C TSrécur8'!$C$12="OUI"),'1C TSrécur8'!$H$39/'1C TSrécur8'!H$17,"")</f>
        <v/>
      </c>
      <c r="S263" s="563" t="str">
        <f>IF(AND('1C TSrécur8'!H$17&lt;&gt;0,'1C TSrécur8'!$C$12="OUI"),'1C TSrécur8'!$H$40/'1C TSrécur8'!H$17,"")</f>
        <v/>
      </c>
      <c r="T263" s="563" t="str">
        <f>IF(AND('1C TSrécur8'!H$17&lt;&gt;0,'1C TSrécur8'!$C$12="OUI"),'1C TSrécur8'!$H$41/'1C TSrécur8'!H$17,"")</f>
        <v/>
      </c>
      <c r="U263" s="563" t="str">
        <f>IF(AND('1C TSrécur8'!H$17&lt;&gt;0,'1C TSrécur8'!$C$12="OUI"),'1C TSrécur8'!$H$42/'1C TSrécur8'!H$17,"")</f>
        <v/>
      </c>
      <c r="V263" s="563" t="str">
        <f>IF(AND('1C TSrécur8'!H$17&lt;&gt;0,'1C TSrécur8'!$C$12="OUI"),'1C TSrécur8'!$H$43/'1C TSrécur8'!H$17,"")</f>
        <v/>
      </c>
      <c r="W263" s="563" t="str">
        <f>IF(AND('1C TSrécur8'!H$17&lt;&gt;0,'1C TSrécur8'!$C$12="OUI"),'1C TSrécur8'!$H$44/'1C TSrécur8'!H$17,"")</f>
        <v/>
      </c>
      <c r="X263" s="563" t="str">
        <f>IF(AND('1C TSrécur8'!H$17&lt;&gt;0,'1C TSrécur8'!$C$12="OUI"),'1C TSrécur8'!$H$45/'1C TSrécur8'!H$17,"")</f>
        <v/>
      </c>
      <c r="Y263" s="563" t="str">
        <f>IF(AND('1C TSrécur8'!H$17&lt;&gt;0,'1C TSrécur8'!$C$12="OUI"),'1C TSrécur8'!$H$46/'1C TSrécur8'!H$17,"")</f>
        <v/>
      </c>
      <c r="Z263" s="563" t="str">
        <f>IF(AND('1C TSrécur8'!H$17&lt;&gt;0,'1C TSrécur8'!$C$12="OUI"),'1C TSrécur8'!$H$47/'1C TSrécur8'!H$17,"")</f>
        <v/>
      </c>
      <c r="AA263" s="563" t="str">
        <f>IF(AND('1C TSrécur8'!H$17&lt;&gt;0,'1C TSrécur8'!$C$12="OUI"),'1C TSrécur8'!$H$48/'1C TSrécur8'!H$17,"")</f>
        <v/>
      </c>
      <c r="AB263" s="563" t="str">
        <f>IF(AND('1C TSrécur8'!H$17&lt;&gt;0,'1C TSrécur8'!$C$12="OUI"),'1C TSrécur8'!$H$49/'1C TSrécur8'!H$17,"")</f>
        <v/>
      </c>
      <c r="AC263" s="563" t="str">
        <f>IF(AND('1C TSrécur8'!H$17&lt;&gt;0,'1C TSrécur8'!$C$12="OUI"),'1C TSrécur8'!$H$50/'1C TSrécur8'!H$17,"")</f>
        <v/>
      </c>
      <c r="AD263" s="563" t="str">
        <f>IF(AND('1C TSrécur8'!H$17&lt;&gt;0,'1C TSrécur8'!$C$12="OUI"),'1C TSrécur8'!$H$51/'1C TSrécur8'!H$17,"")</f>
        <v/>
      </c>
      <c r="AE263" s="563" t="str">
        <f>IF(AND('1C TSrécur8'!H$17&lt;&gt;0,'1C TSrécur8'!$C$12="OUI"),'1C TSrécur8'!$H$52/'1C TSrécur8'!H$17,"")</f>
        <v/>
      </c>
      <c r="AF263" s="563" t="str">
        <f>IF(AND('1C TSrécur8'!H$17&lt;&gt;0,'1C TSrécur8'!$C$12="OUI"),'1C TSrécur8'!$H$53/'1C TSrécur8'!H$17,"")</f>
        <v/>
      </c>
      <c r="AG263" s="563" t="str">
        <f>IF(AND('1C TSrécur8'!H$17&lt;&gt;0,'1C TSrécur8'!$C$12="OUI"),'1C TSrécur8'!$H$54/'1C TSrécur8'!H$17,"")</f>
        <v/>
      </c>
      <c r="AH263" s="563" t="str">
        <f>IF(AND('1C TSrécur8'!H$17&lt;&gt;0,'1C TSrécur8'!$C$12="OUI"),'1C TSrécur8'!$H$55/'1C TSrécur8'!H$17,"")</f>
        <v/>
      </c>
      <c r="AI263" s="563" t="str">
        <f>IF(AND('1C TSrécur8'!H$17&lt;&gt;0,'1C TSrécur8'!$C$12="OUI"),'1C TSrécur8'!$H$56/'1C TSrécur8'!H$17,"")</f>
        <v/>
      </c>
      <c r="AJ263" s="563" t="str">
        <f>IF(AND('1C TSrécur8'!H$17&lt;&gt;0,'1C TSrécur8'!$C$12="OUI"),'1C TSrécur8'!$H$57/'1C TSrécur8'!H$17,"")</f>
        <v/>
      </c>
      <c r="AK263" s="563">
        <f>IF(AND('1C TSrécur8'!H$17&lt;&gt;0,'1C TSrécur8'!$C$12="OUI"),'1C TSrécur8'!H$58/'1C TSrécur8'!H$17,0)</f>
        <v>0</v>
      </c>
      <c r="AL263" s="74">
        <f>IF(AND('1C TSrécur8'!$B$12&lt;&gt;"",'1C TSrécur8'!$C$12="OUI"),N263+AK263,N263)</f>
        <v>0</v>
      </c>
      <c r="AM263" s="352">
        <f t="shared" si="83"/>
        <v>0</v>
      </c>
      <c r="AN263" s="352">
        <f t="shared" si="84"/>
        <v>0</v>
      </c>
      <c r="AO263" s="353">
        <f t="shared" si="87"/>
        <v>0</v>
      </c>
      <c r="AP263" s="599">
        <f t="shared" si="88"/>
        <v>0</v>
      </c>
      <c r="AQ263" s="609">
        <f t="shared" si="75"/>
        <v>0</v>
      </c>
      <c r="AR263" s="605"/>
      <c r="AS263" s="104"/>
      <c r="AT263" s="211" t="str">
        <f>IF('1C TSrécur8'!H$17*FICHE!$C$13&lt;J263,"Forfait limité à "&amp;FICHE!$C$13&amp;"€/jour","")</f>
        <v/>
      </c>
      <c r="AU263" s="618"/>
    </row>
    <row r="264" spans="1:54" ht="13.9" customHeight="1">
      <c r="A264" s="316"/>
      <c r="B264" s="346"/>
      <c r="C264" s="877" t="str">
        <f>IF('1C TSrécur8'!I$17&lt;&gt;0,'1C TSrécur8'!$B$12,"")</f>
        <v/>
      </c>
      <c r="D264" s="878"/>
      <c r="E264" s="879"/>
      <c r="F264" s="95" t="str">
        <f>IF(AND($C264='1C TSrécur8'!$B$12,'1C TSrécur8'!$B$16="récurrentes",'1C TSrécur8'!$I$17&lt;&gt;""),'1C TSrécur8'!$I$21,"")</f>
        <v/>
      </c>
      <c r="G264" s="237"/>
      <c r="H264" s="797">
        <v>0.21</v>
      </c>
      <c r="I264" s="799">
        <v>1</v>
      </c>
      <c r="J264" s="324"/>
      <c r="K264" s="782">
        <f t="shared" si="82"/>
        <v>0</v>
      </c>
      <c r="L264" s="545">
        <f>IF(OR('1C TSrécur8'!$B$12="",'1C TSrécur8'!I$30=0),0,IF(AND('1C TSrécur8'!$B$12&lt;&gt;"",$K$2="Pôle",'1C TSrécur8'!$C$12="OUI"),(('1C TSrécur8'!I$22+'1C TSrécur8'!I$23+'1C TSrécur8'!I$24+'1C TSrécur8'!I$25+'1C TSrécur8'!I$29)/'1C TSrécur8'!I$17),IF(AND('1C TSrécur8'!$B$12&lt;&gt;"",$K$2="Pôle",'1C TSrécur8'!$C$12="NON"),(('1C TSrécur8'!I$22+'1C TSrécur8'!I$23+'1C TSrécur8'!I$24+'1C TSrécur8'!I$25+'1C TSrécur8'!I$29)/'1C TSrécur8'!I$30),IF(AND('1C TSrécur8'!$B$12&lt;&gt;"",$K$2&lt;&gt;"Pôle",'1C TSrécur8'!$C$12="OUI"),(('1C TSrécur8'!I$22+'1C TSrécur8'!I$23+'1C TSrécur8'!I$24+'1C TSrécur8'!I$25+'1C TSrécur8'!I$26+'1C TSrécur8'!I$27+'1C TSrécur8'!I$28+'1C TSrécur8'!I$29)/'1C TSrécur8'!I$17),IF(AND('1C TSrécur8'!$B$12&lt;&gt;"",$K$2&lt;&gt;"Pôle",'1C TSrécur8'!$C$12="NON"),(('1C TSrécur8'!I$22+'1C TSrécur8'!I$23+'1C TSrécur8'!I$24+'1C TSrécur8'!I$25+'1C TSrécur8'!I$26+'1C TSrécur8'!I$27+'1C TSrécur8'!I$28+'1C TSrécur8'!I$29)/'1C TSrécur8'!I$30))))))</f>
        <v>0</v>
      </c>
      <c r="M264" s="545">
        <f>IF(OR('1C TSrécur8'!$B$12="",'1C TSrécur8'!I$30=0),0,IF(AND('1C TSrécur8'!$B$12&lt;&gt;"",$K$2="Pôle",'1C TSrécur8'!$C$12="OUI"),(('1C TSrécur8'!I$26+'1C TSrécur8'!I$27+'1C TSrécur8'!I$28)/'1C TSrécur8'!I$17),IF(AND('1C TSrécur8'!$B$12&lt;&gt;"",$K$2="Pôle",'1C TSrécur8'!$C$12="NON"),(('1C TSrécur8'!I$26+'1C TSrécur8'!I$27+'1C TSrécur8'!I$28)/'1C TSrécur8'!I$30),IF(AND('1C TSrécur8'!$B$12&lt;&gt;"",$K$2&lt;&gt;"Pôle"),0))))</f>
        <v>0</v>
      </c>
      <c r="N264" s="545">
        <f>IF(AND('1C TSrécur8'!$I$17&lt;&gt;0,'1C TSrécur8'!$I$30&lt;&gt;0),L264+M264,0)</f>
        <v>0</v>
      </c>
      <c r="O264" s="562" t="str">
        <f>IF(AND('1C TSrécur8'!I$17&lt;&gt;0,'1C TSrécur8'!$C$12="OUI"),'1C TSrécur8'!I$36/'1C TSrécur8'!I$17,"")</f>
        <v/>
      </c>
      <c r="P264" s="563" t="str">
        <f>IF(AND('1C TSrécur8'!I$17&lt;&gt;0,'1C TSrécur8'!$C$12="OUI"),'1C TSrécur8'!$I$37/'1C TSrécur8'!I$17,"")</f>
        <v/>
      </c>
      <c r="Q264" s="563" t="str">
        <f>IF(AND('1C TSrécur8'!I$17&lt;&gt;0,'1C TSrécur8'!$C$12="OUI"),'1C TSrécur8'!$I$38/'1C TSrécur8'!I$17,"")</f>
        <v/>
      </c>
      <c r="R264" s="563" t="str">
        <f>IF(AND('1C TSrécur8'!I$17&lt;&gt;0,'1C TSrécur8'!$C$12="OUI"),'1C TSrécur8'!$I$39/'1C TSrécur8'!I$17,"")</f>
        <v/>
      </c>
      <c r="S264" s="563" t="str">
        <f>IF(AND('1C TSrécur8'!I$17&lt;&gt;0,'1C TSrécur8'!$C$12="OUI"),'1C TSrécur8'!$I$40/'1C TSrécur8'!I$17,"")</f>
        <v/>
      </c>
      <c r="T264" s="563" t="str">
        <f>IF(AND('1C TSrécur8'!I$17&lt;&gt;0,'1C TSrécur8'!$C$12="OUI"),'1C TSrécur8'!$I$41/'1C TSrécur8'!I$17,"")</f>
        <v/>
      </c>
      <c r="U264" s="563" t="str">
        <f>IF(AND('1C TSrécur8'!I$17&lt;&gt;0,'1C TSrécur8'!$C$12="OUI"),'1C TSrécur8'!$I$42/'1C TSrécur8'!I$17,"")</f>
        <v/>
      </c>
      <c r="V264" s="563" t="str">
        <f>IF(AND('1C TSrécur8'!I$17&lt;&gt;0,'1C TSrécur8'!$C$12="OUI"),'1C TSrécur8'!$I$43/'1C TSrécur8'!I$17,"")</f>
        <v/>
      </c>
      <c r="W264" s="563" t="str">
        <f>IF(AND('1C TSrécur8'!I$17&lt;&gt;0,'1C TSrécur8'!$C$12="OUI"),'1C TSrécur8'!$I$44/'1C TSrécur8'!I$17,"")</f>
        <v/>
      </c>
      <c r="X264" s="563" t="str">
        <f>IF(AND('1C TSrécur8'!I$17&lt;&gt;0,'1C TSrécur8'!$C$12="OUI"),'1C TSrécur8'!$I$45/'1C TSrécur8'!I$17,"")</f>
        <v/>
      </c>
      <c r="Y264" s="563" t="str">
        <f>IF(AND('1C TSrécur8'!I$17&lt;&gt;0,'1C TSrécur8'!$C$12="OUI"),'1C TSrécur8'!$I$46/'1C TSrécur8'!I$17,"")</f>
        <v/>
      </c>
      <c r="Z264" s="563" t="str">
        <f>IF(AND('1C TSrécur8'!I$17&lt;&gt;0,'1C TSrécur8'!$C$12="OUI"),'1C TSrécur8'!$I$47/'1C TSrécur8'!I$17,"")</f>
        <v/>
      </c>
      <c r="AA264" s="563" t="str">
        <f>IF(AND('1C TSrécur8'!I$17&lt;&gt;0,'1C TSrécur8'!$C$12="OUI"),'1C TSrécur8'!$I$48/'1C TSrécur8'!I$17,"")</f>
        <v/>
      </c>
      <c r="AB264" s="563" t="str">
        <f>IF(AND('1C TSrécur8'!I$17&lt;&gt;0,'1C TSrécur8'!$C$12="OUI"),'1C TSrécur8'!$I$49/'1C TSrécur8'!I$17,"")</f>
        <v/>
      </c>
      <c r="AC264" s="563" t="str">
        <f>IF(AND('1C TSrécur8'!I$17&lt;&gt;0,'1C TSrécur8'!$C$12="OUI"),'1C TSrécur8'!$I$50/'1C TSrécur8'!I$17,"")</f>
        <v/>
      </c>
      <c r="AD264" s="563" t="str">
        <f>IF(AND('1C TSrécur8'!I$17&lt;&gt;0,'1C TSrécur8'!$C$12="OUI"),'1C TSrécur8'!$I$51/'1C TSrécur8'!I$17,"")</f>
        <v/>
      </c>
      <c r="AE264" s="563" t="str">
        <f>IF(AND('1C TSrécur8'!I$17&lt;&gt;0,'1C TSrécur8'!$C$12="OUI"),'1C TSrécur8'!$I$52/'1C TSrécur8'!I$17,"")</f>
        <v/>
      </c>
      <c r="AF264" s="563" t="str">
        <f>IF(AND('1C TSrécur8'!I$17&lt;&gt;0,'1C TSrécur8'!$C$12="OUI"),'1C TSrécur8'!$I$53/'1C TSrécur8'!I$17,"")</f>
        <v/>
      </c>
      <c r="AG264" s="563" t="str">
        <f>IF(AND('1C TSrécur8'!I$17&lt;&gt;0,'1C TSrécur8'!$C$12="OUI"),'1C TSrécur8'!$I$54/'1C TSrécur8'!I$17,"")</f>
        <v/>
      </c>
      <c r="AH264" s="563" t="str">
        <f>IF(AND('1C TSrécur8'!I$17&lt;&gt;0,'1C TSrécur8'!$C$12="OUI"),'1C TSrécur8'!$I$55/'1C TSrécur8'!I$17,"")</f>
        <v/>
      </c>
      <c r="AI264" s="563" t="str">
        <f>IF(AND('1C TSrécur8'!I$17&lt;&gt;0,'1C TSrécur8'!$C$12="OUI"),'1C TSrécur8'!$I$56/'1C TSrécur8'!I$17,"")</f>
        <v/>
      </c>
      <c r="AJ264" s="563" t="str">
        <f>IF(AND('1C TSrécur8'!I$17&lt;&gt;0,'1C TSrécur8'!$C$12="OUI"),'1C TSrécur8'!$I$57/'1C TSrécur8'!I$17,"")</f>
        <v/>
      </c>
      <c r="AK264" s="563">
        <f>IF(AND('1C TSrécur8'!I$17&lt;&gt;0,'1C TSrécur8'!$C$12="OUI"),'1C TSrécur8'!I$58/'1C TSrécur8'!I$17,0)</f>
        <v>0</v>
      </c>
      <c r="AL264" s="74">
        <f>IF(AND('1C TSrécur8'!$B$12&lt;&gt;"",'1C TSrécur8'!$C$12="OUI"),N264+AK264,N264)</f>
        <v>0</v>
      </c>
      <c r="AM264" s="352">
        <f t="shared" si="83"/>
        <v>0</v>
      </c>
      <c r="AN264" s="352">
        <f t="shared" si="84"/>
        <v>0</v>
      </c>
      <c r="AO264" s="353">
        <f t="shared" si="87"/>
        <v>0</v>
      </c>
      <c r="AP264" s="599">
        <f t="shared" si="88"/>
        <v>0</v>
      </c>
      <c r="AQ264" s="609">
        <f t="shared" si="75"/>
        <v>0</v>
      </c>
      <c r="AR264" s="605"/>
      <c r="AS264" s="104"/>
      <c r="AT264" s="211" t="str">
        <f>IF('1C TSrécur8'!I$17*FICHE!$C$13&lt;J264,"Forfait limité à "&amp;FICHE!$C$13&amp;"€/jour","")</f>
        <v/>
      </c>
      <c r="AU264" s="618"/>
    </row>
    <row r="265" spans="1:54" ht="13.9" customHeight="1">
      <c r="A265" s="316"/>
      <c r="B265" s="346"/>
      <c r="C265" s="877" t="str">
        <f>IF('1C TSrécur8'!J$17&lt;&gt;0,'1C TSrécur8'!$B$12,"")</f>
        <v/>
      </c>
      <c r="D265" s="878"/>
      <c r="E265" s="879"/>
      <c r="F265" s="95" t="str">
        <f>IF(AND($C265='1C TSrécur8'!$B$12,'1C TSrécur8'!$B$16="récurrentes",'1C TSrécur8'!K$17&lt;&gt;""),'1C TSrécur8'!K$21,"")</f>
        <v/>
      </c>
      <c r="G265" s="237"/>
      <c r="H265" s="797">
        <v>0.21</v>
      </c>
      <c r="I265" s="799">
        <v>1</v>
      </c>
      <c r="J265" s="324"/>
      <c r="K265" s="782">
        <f t="shared" si="82"/>
        <v>0</v>
      </c>
      <c r="L265" s="545">
        <f>IF(OR('1C TSrécur8'!$B$12="",'1C TSrécur8'!J$30=0),0,IF(AND('1C TSrécur8'!$B$12&lt;&gt;"",$K$2="Pôle",'1C TSrécur8'!$C$12="OUI"),(('1C TSrécur8'!J$22+'1C TSrécur8'!J$23+'1C TSrécur8'!J$24+'1C TSrécur8'!J$25+'1C TSrécur8'!J$29)/'1C TSrécur8'!J$17),IF(AND('1C TSrécur8'!$B$12&lt;&gt;"",$K$2="Pôle",'1C TSrécur8'!$C$12="NON"),(('1C TSrécur8'!J$22+'1C TSrécur8'!J$23+'1C TSrécur8'!J$24+'1C TSrécur8'!J$25+'1C TSrécur8'!J$29)/'1C TSrécur8'!J$30),IF(AND('1C TSrécur8'!$B$12&lt;&gt;"",$K$2&lt;&gt;"Pôle",'1C TSrécur8'!$C$12="OUI"),(('1C TSrécur8'!J$22+'1C TSrécur8'!J$23+'1C TSrécur8'!J$24+'1C TSrécur8'!J$25+'1C TSrécur8'!J$26+'1C TSrécur8'!J$27+'1C TSrécur8'!J$28+'1C TSrécur8'!J$29)/'1C TSrécur8'!J$17),IF(AND('1C TSrécur8'!$B$12&lt;&gt;"",$K$2&lt;&gt;"Pôle",'1C TSrécur8'!$C$12="NON"),(('1C TSrécur8'!J$22+'1C TSrécur8'!J$23+'1C TSrécur8'!J$24+'1C TSrécur8'!J$25+'1C TSrécur8'!J$26+'1C TSrécur8'!J$27+'1C TSrécur8'!J$28+'1C TSrécur8'!J$29)/'1C TSrécur8'!J$30))))))</f>
        <v>0</v>
      </c>
      <c r="M265" s="545">
        <f>IF(OR('1C TSrécur8'!$B$12="",'1C TSrécur8'!J$30=0),0,IF(AND('1C TSrécur8'!$B$12&lt;&gt;"",$K$2="Pôle",'1C TSrécur8'!$C$12="OUI"),(('1C TSrécur8'!J$26+'1C TSrécur8'!J$27+'1C TSrécur8'!J$28)/'1C TSrécur8'!J$17),IF(AND('1C TSrécur8'!$B$12&lt;&gt;"",$K$2="Pôle",'1C TSrécur8'!$C$12="NON"),(('1C TSrécur8'!J$26+'1C TSrécur8'!J$27+'1C TSrécur8'!J$28)/'1C TSrécur8'!J$30),IF(AND('1C TSrécur8'!$B$12&lt;&gt;"",$K$2&lt;&gt;"Pôle"),0))))</f>
        <v>0</v>
      </c>
      <c r="N265" s="545">
        <f>IF(AND('1C TSrécur8'!$J$17&lt;&gt;0,'1C TSrécur8'!$J$30&lt;&gt;0),L265+M265,0)</f>
        <v>0</v>
      </c>
      <c r="O265" s="562" t="str">
        <f>IF(AND('1C TSrécur8'!J$17&lt;&gt;0,'1C TSrécur8'!$C$12="OUI"),'1C TSrécur8'!J$36/'1C TSrécur8'!J$17,"")</f>
        <v/>
      </c>
      <c r="P265" s="563" t="str">
        <f>IF(AND('1C TSrécur8'!J$17&lt;&gt;0,'1C TSrécur8'!$C$12="OUI"),'1C TSrécur8'!$J$37/'1C TSrécur8'!J$17,"")</f>
        <v/>
      </c>
      <c r="Q265" s="563" t="str">
        <f>IF(AND('1C TSrécur8'!J$17&lt;&gt;0,'1C TSrécur8'!$C$12="OUI"),'1C TSrécur8'!$J$38/'1C TSrécur8'!J$17,"")</f>
        <v/>
      </c>
      <c r="R265" s="563" t="str">
        <f>IF(AND('1C TSrécur8'!J$17&lt;&gt;0,'1C TSrécur8'!$C$12="OUI"),'1C TSrécur8'!$J$39/'1C TSrécur8'!J$17,"")</f>
        <v/>
      </c>
      <c r="S265" s="563" t="str">
        <f>IF(AND('1C TSrécur8'!J$17&lt;&gt;0,'1C TSrécur8'!$C$12="OUI"),'1C TSrécur8'!$J$40/'1C TSrécur8'!J$17,"")</f>
        <v/>
      </c>
      <c r="T265" s="563" t="str">
        <f>IF(AND('1C TSrécur8'!J$17&lt;&gt;0,'1C TSrécur8'!$C$12="OUI"),'1C TSrécur8'!$J$41/'1C TSrécur8'!J$17,"")</f>
        <v/>
      </c>
      <c r="U265" s="563" t="str">
        <f>IF(AND('1C TSrécur8'!J$17&lt;&gt;0,'1C TSrécur8'!$C$12="OUI"),'1C TSrécur8'!$J$42/'1C TSrécur8'!J$17,"")</f>
        <v/>
      </c>
      <c r="V265" s="563" t="str">
        <f>IF(AND('1C TSrécur8'!J$17&lt;&gt;0,'1C TSrécur8'!$C$12="OUI"),'1C TSrécur8'!$J$43/'1C TSrécur8'!J$17,"")</f>
        <v/>
      </c>
      <c r="W265" s="563" t="str">
        <f>IF(AND('1C TSrécur8'!J$17&lt;&gt;0,'1C TSrécur8'!$C$12="OUI"),'1C TSrécur8'!$J$44/'1C TSrécur8'!J$17,"")</f>
        <v/>
      </c>
      <c r="X265" s="563" t="str">
        <f>IF(AND('1C TSrécur8'!J$17&lt;&gt;0,'1C TSrécur8'!$C$12="OUI"),'1C TSrécur8'!$J$45/'1C TSrécur8'!J$17,"")</f>
        <v/>
      </c>
      <c r="Y265" s="563" t="str">
        <f>IF(AND('1C TSrécur8'!J$17&lt;&gt;0,'1C TSrécur8'!$C$12="OUI"),'1C TSrécur8'!$J$46/'1C TSrécur8'!J$17,"")</f>
        <v/>
      </c>
      <c r="Z265" s="563" t="str">
        <f>IF(AND('1C TSrécur8'!J$17&lt;&gt;0,'1C TSrécur8'!$C$12="OUI"),'1C TSrécur8'!$J$47/'1C TSrécur8'!J$17,"")</f>
        <v/>
      </c>
      <c r="AA265" s="563" t="str">
        <f>IF(AND('1C TSrécur8'!J$17&lt;&gt;0,'1C TSrécur8'!$C$12="OUI"),'1C TSrécur8'!$J$48/'1C TSrécur8'!J$17,"")</f>
        <v/>
      </c>
      <c r="AB265" s="563" t="str">
        <f>IF(AND('1C TSrécur8'!J$17&lt;&gt;0,'1C TSrécur8'!$C$12="OUI"),'1C TSrécur8'!$J$49/'1C TSrécur8'!J$17,"")</f>
        <v/>
      </c>
      <c r="AC265" s="563" t="str">
        <f>IF(AND('1C TSrécur8'!J$17&lt;&gt;0,'1C TSrécur8'!$C$12="OUI"),'1C TSrécur8'!$J$50/'1C TSrécur8'!J$17,"")</f>
        <v/>
      </c>
      <c r="AD265" s="563" t="str">
        <f>IF(AND('1C TSrécur8'!J$17&lt;&gt;0,'1C TSrécur8'!$C$12="OUI"),'1C TSrécur8'!$J$51/'1C TSrécur8'!J$17,"")</f>
        <v/>
      </c>
      <c r="AE265" s="563" t="str">
        <f>IF(AND('1C TSrécur8'!J$17&lt;&gt;0,'1C TSrécur8'!$C$12="OUI"),'1C TSrécur8'!$J$52/'1C TSrécur8'!J$17,"")</f>
        <v/>
      </c>
      <c r="AF265" s="563" t="str">
        <f>IF(AND('1C TSrécur8'!J$17&lt;&gt;0,'1C TSrécur8'!$C$12="OUI"),'1C TSrécur8'!$J$53/'1C TSrécur8'!J$17,"")</f>
        <v/>
      </c>
      <c r="AG265" s="563" t="str">
        <f>IF(AND('1C TSrécur8'!J$17&lt;&gt;0,'1C TSrécur8'!$C$12="OUI"),'1C TSrécur8'!$J$54/'1C TSrécur8'!J$17,"")</f>
        <v/>
      </c>
      <c r="AH265" s="563" t="str">
        <f>IF(AND('1C TSrécur8'!J$17&lt;&gt;0,'1C TSrécur8'!$C$12="OUI"),'1C TSrécur8'!$J$55/'1C TSrécur8'!J$17,"")</f>
        <v/>
      </c>
      <c r="AI265" s="563" t="str">
        <f>IF(AND('1C TSrécur8'!J$17&lt;&gt;0,'1C TSrécur8'!$C$12="OUI"),'1C TSrécur8'!$J$56/'1C TSrécur8'!J$17,"")</f>
        <v/>
      </c>
      <c r="AJ265" s="563" t="str">
        <f>IF(AND('1C TSrécur8'!J$17&lt;&gt;0,'1C TSrécur8'!$C$12="OUI"),'1C TSrécur8'!$J$57/'1C TSrécur8'!J$17,"")</f>
        <v/>
      </c>
      <c r="AK265" s="563">
        <f>IF(AND('1C TSrécur8'!J$17&lt;&gt;0,'1C TSrécur8'!$C$12="OUI"),'1C TSrécur8'!J$58/'1C TSrécur8'!J$17,0)</f>
        <v>0</v>
      </c>
      <c r="AL265" s="74">
        <f>IF(AND('1C TSrécur8'!$B$12&lt;&gt;"",'1C TSrécur8'!$C$12="OUI"),N265+AK265,N265)</f>
        <v>0</v>
      </c>
      <c r="AM265" s="352">
        <f t="shared" si="83"/>
        <v>0</v>
      </c>
      <c r="AN265" s="352">
        <f t="shared" si="84"/>
        <v>0</v>
      </c>
      <c r="AO265" s="353">
        <f t="shared" si="87"/>
        <v>0</v>
      </c>
      <c r="AP265" s="599">
        <f t="shared" si="88"/>
        <v>0</v>
      </c>
      <c r="AQ265" s="609">
        <f t="shared" si="75"/>
        <v>0</v>
      </c>
      <c r="AR265" s="605"/>
      <c r="AS265" s="104"/>
      <c r="AT265" s="211" t="str">
        <f>IF('1C TSrécur8'!J$17*FICHE!$C$13&lt;J265,"Forfait limité à "&amp;FICHE!$C$13&amp;"€/jour","")</f>
        <v/>
      </c>
      <c r="AU265" s="618"/>
    </row>
    <row r="266" spans="1:54" ht="13.9" customHeight="1">
      <c r="A266" s="316"/>
      <c r="B266" s="346"/>
      <c r="C266" s="877" t="str">
        <f>IF('1C TSrécur8'!K$17&lt;&gt;0,'1C TSrécur8'!$B$12,"")</f>
        <v/>
      </c>
      <c r="D266" s="878"/>
      <c r="E266" s="879"/>
      <c r="F266" s="95" t="str">
        <f>IF(AND($C266='1C TSrécur8'!$B$12,'1C TSrécur8'!$B$16="récurrentes",'1C TSrécur8'!$K$17&lt;&gt;""),'1C TSrécur8'!$K$21,"")</f>
        <v/>
      </c>
      <c r="G266" s="237"/>
      <c r="H266" s="797">
        <v>0.21</v>
      </c>
      <c r="I266" s="799">
        <v>1</v>
      </c>
      <c r="J266" s="324"/>
      <c r="K266" s="782">
        <f t="shared" si="82"/>
        <v>0</v>
      </c>
      <c r="L266" s="545">
        <f>IF(OR('1C TSrécur8'!$B$12="",'1C TSrécur8'!K$30=0),0,IF(AND('1C TSrécur8'!$B$12&lt;&gt;"",$K$2="Pôle",'1C TSrécur8'!$C$12="OUI"),(('1C TSrécur8'!K$22+'1C TSrécur8'!K$23+'1C TSrécur8'!K$24+'1C TSrécur8'!K$25+'1C TSrécur8'!K$29)/'1C TSrécur8'!K$17),IF(AND('1C TSrécur8'!$B$12&lt;&gt;"",$K$2="Pôle",'1C TSrécur8'!$C$12="NON"),(('1C TSrécur8'!K$22+'1C TSrécur8'!K$23+'1C TSrécur8'!K$24+'1C TSrécur8'!K$25+'1C TSrécur8'!K$29)/'1C TSrécur8'!K$30),IF(AND('1C TSrécur8'!$B$12&lt;&gt;"",$K$2&lt;&gt;"Pôle",'1C TSrécur8'!$C$12="OUI"),(('1C TSrécur8'!K$22+'1C TSrécur8'!K$23+'1C TSrécur8'!K$24+'1C TSrécur8'!K$25+'1C TSrécur8'!K$26+'1C TSrécur8'!K$27+'1C TSrécur8'!K$28+'1C TSrécur8'!K$29)/'1C TSrécur8'!K$17),IF(AND('1C TSrécur8'!$B$12&lt;&gt;"",$K$2&lt;&gt;"Pôle",'1C TSrécur8'!$C$12="NON"),(('1C TSrécur8'!K$22+'1C TSrécur8'!K$23+'1C TSrécur8'!K$24+'1C TSrécur8'!K$25+'1C TSrécur8'!K$26+'1C TSrécur8'!K$27+'1C TSrécur8'!K$28+'1C TSrécur8'!K$29)/'1C TSrécur8'!K$30))))))</f>
        <v>0</v>
      </c>
      <c r="M266" s="545">
        <f>IF(OR('1C TSrécur8'!$B$12="",'1C TSrécur8'!K$30=0),0,IF(AND('1C TSrécur8'!$B$12&lt;&gt;"",$K$2="Pôle",'1C TSrécur8'!$C$12="OUI"),(('1C TSrécur8'!K$26+'1C TSrécur8'!K$27+'1C TSrécur8'!K$28)/'1C TSrécur8'!K$17),IF(AND('1C TSrécur8'!$B$12&lt;&gt;"",$K$2="Pôle",'1C TSrécur8'!$C$12="NON"),(('1C TSrécur8'!K$26+'1C TSrécur8'!K$27+'1C TSrécur8'!K$28)/'1C TSrécur8'!K$30),IF(AND('1C TSrécur8'!$B$12&lt;&gt;"",$K$2&lt;&gt;"Pôle"),0))))</f>
        <v>0</v>
      </c>
      <c r="N266" s="545">
        <f>IF(AND('1C TSrécur8'!$K$17&lt;&gt;0,'1C TSrécur8'!$K$30&lt;&gt;0),L266+M266,0)</f>
        <v>0</v>
      </c>
      <c r="O266" s="562" t="str">
        <f>IF(AND('1C TSrécur8'!K$17&lt;&gt;0,'1C TSrécur8'!$C$12="OUI"),'1C TSrécur8'!K$36/'1C TSrécur8'!K$17,"")</f>
        <v/>
      </c>
      <c r="P266" s="563" t="str">
        <f>IF(AND('1C TSrécur8'!K$17&lt;&gt;0,'1C TSrécur8'!$C$12="OUI"),'1C TSrécur8'!$K$37/'1C TSrécur8'!K$17,"")</f>
        <v/>
      </c>
      <c r="Q266" s="563" t="str">
        <f>IF(AND('1C TSrécur8'!K$17&lt;&gt;0,'1C TSrécur8'!$C$12="OUI"),'1C TSrécur8'!$K$38/'1C TSrécur8'!K$17,"")</f>
        <v/>
      </c>
      <c r="R266" s="563" t="str">
        <f>IF(AND('1C TSrécur8'!K$17&lt;&gt;0,'1C TSrécur8'!$C$12="OUI"),'1C TSrécur8'!$K$39/'1C TSrécur8'!K$17,"")</f>
        <v/>
      </c>
      <c r="S266" s="563" t="str">
        <f>IF(AND('1C TSrécur8'!K$17&lt;&gt;0,'1C TSrécur8'!$C$12="OUI"),'1C TSrécur8'!$K$40/'1C TSrécur8'!K$17,"")</f>
        <v/>
      </c>
      <c r="T266" s="563" t="str">
        <f>IF(AND('1C TSrécur8'!K$17&lt;&gt;0,'1C TSrécur8'!$C$12="OUI"),'1C TSrécur8'!$K$41/'1C TSrécur8'!K$17,"")</f>
        <v/>
      </c>
      <c r="U266" s="563" t="str">
        <f>IF(AND('1C TSrécur8'!K$17&lt;&gt;0,'1C TSrécur8'!$C$12="OUI"),'1C TSrécur8'!$K$42/'1C TSrécur8'!K$17,"")</f>
        <v/>
      </c>
      <c r="V266" s="563" t="str">
        <f>IF(AND('1C TSrécur8'!K$17&lt;&gt;0,'1C TSrécur8'!$C$12="OUI"),'1C TSrécur8'!$K$43/'1C TSrécur8'!K$17,"")</f>
        <v/>
      </c>
      <c r="W266" s="563" t="str">
        <f>IF(AND('1C TSrécur8'!K$17&lt;&gt;0,'1C TSrécur8'!$C$12="OUI"),'1C TSrécur8'!$K$44/'1C TSrécur8'!K$17,"")</f>
        <v/>
      </c>
      <c r="X266" s="563" t="str">
        <f>IF(AND('1C TSrécur8'!K$17&lt;&gt;0,'1C TSrécur8'!$C$12="OUI"),'1C TSrécur8'!$K$45/'1C TSrécur8'!K$17,"")</f>
        <v/>
      </c>
      <c r="Y266" s="563" t="str">
        <f>IF(AND('1C TSrécur8'!K$17&lt;&gt;0,'1C TSrécur8'!$C$12="OUI"),'1C TSrécur8'!$K$46/'1C TSrécur8'!K$17,"")</f>
        <v/>
      </c>
      <c r="Z266" s="563" t="str">
        <f>IF(AND('1C TSrécur8'!K$17&lt;&gt;0,'1C TSrécur8'!$C$12="OUI"),'1C TSrécur8'!$K$47/'1C TSrécur8'!K$17,"")</f>
        <v/>
      </c>
      <c r="AA266" s="563" t="str">
        <f>IF(AND('1C TSrécur8'!K$17&lt;&gt;0,'1C TSrécur8'!$C$12="OUI"),'1C TSrécur8'!$K$48/'1C TSrécur8'!K$17,"")</f>
        <v/>
      </c>
      <c r="AB266" s="563" t="str">
        <f>IF(AND('1C TSrécur8'!K$17&lt;&gt;0,'1C TSrécur8'!$C$12="OUI"),'1C TSrécur8'!$K$49/'1C TSrécur8'!K$17,"")</f>
        <v/>
      </c>
      <c r="AC266" s="563" t="str">
        <f>IF(AND('1C TSrécur8'!K$17&lt;&gt;0,'1C TSrécur8'!$C$12="OUI"),'1C TSrécur8'!$K$50/'1C TSrécur8'!K$17,"")</f>
        <v/>
      </c>
      <c r="AD266" s="563" t="str">
        <f>IF(AND('1C TSrécur8'!K$17&lt;&gt;0,'1C TSrécur8'!$C$12="OUI"),'1C TSrécur8'!$K$51/'1C TSrécur8'!K$17,"")</f>
        <v/>
      </c>
      <c r="AE266" s="563" t="str">
        <f>IF(AND('1C TSrécur8'!K$17&lt;&gt;0,'1C TSrécur8'!$C$12="OUI"),'1C TSrécur8'!$K$52/'1C TSrécur8'!K$17,"")</f>
        <v/>
      </c>
      <c r="AF266" s="563" t="str">
        <f>IF(AND('1C TSrécur8'!K$17&lt;&gt;0,'1C TSrécur8'!$C$12="OUI"),'1C TSrécur8'!$K$53/'1C TSrécur8'!K$17,"")</f>
        <v/>
      </c>
      <c r="AG266" s="563" t="str">
        <f>IF(AND('1C TSrécur8'!K$17&lt;&gt;0,'1C TSrécur8'!$C$12="OUI"),'1C TSrécur8'!$K$54/'1C TSrécur8'!K$17,"")</f>
        <v/>
      </c>
      <c r="AH266" s="563" t="str">
        <f>IF(AND('1C TSrécur8'!K$17&lt;&gt;0,'1C TSrécur8'!$C$12="OUI"),'1C TSrécur8'!$K$55/'1C TSrécur8'!K$17,"")</f>
        <v/>
      </c>
      <c r="AI266" s="563" t="str">
        <f>IF(AND('1C TSrécur8'!K$17&lt;&gt;0,'1C TSrécur8'!$C$12="OUI"),'1C TSrécur8'!$K$56/'1C TSrécur8'!K$17,"")</f>
        <v/>
      </c>
      <c r="AJ266" s="563" t="str">
        <f>IF(AND('1C TSrécur8'!K$17&lt;&gt;0,'1C TSrécur8'!$C$12="OUI"),'1C TSrécur8'!$K$57/'1C TSrécur8'!K$17,"")</f>
        <v/>
      </c>
      <c r="AK266" s="563">
        <f>IF(AND('1C TSrécur8'!K$17&lt;&gt;0,'1C TSrécur8'!$C$12="OUI"),'1C TSrécur8'!K$58/'1C TSrécur8'!K$17,0)</f>
        <v>0</v>
      </c>
      <c r="AL266" s="74">
        <f>IF(AND('1C TSrécur8'!$B$12&lt;&gt;"",'1C TSrécur8'!$C$12="OUI"),N266+AK266,N266)</f>
        <v>0</v>
      </c>
      <c r="AM266" s="352">
        <f t="shared" si="83"/>
        <v>0</v>
      </c>
      <c r="AN266" s="352">
        <f t="shared" si="84"/>
        <v>0</v>
      </c>
      <c r="AO266" s="353">
        <f t="shared" si="87"/>
        <v>0</v>
      </c>
      <c r="AP266" s="599">
        <f t="shared" si="88"/>
        <v>0</v>
      </c>
      <c r="AQ266" s="609">
        <f t="shared" si="75"/>
        <v>0</v>
      </c>
      <c r="AR266" s="605"/>
      <c r="AS266" s="104"/>
      <c r="AT266" s="211" t="str">
        <f>IF('1C TSrécur8'!K$17*FICHE!$C$13&lt;J266,"Forfait limité à "&amp;FICHE!$C$13&amp;"€/jour","")</f>
        <v/>
      </c>
      <c r="AU266" s="618"/>
    </row>
    <row r="267" spans="1:54" ht="13.9" customHeight="1">
      <c r="A267" s="316"/>
      <c r="B267" s="346"/>
      <c r="C267" s="877" t="str">
        <f>IF('1C TSrécur8'!L$17&lt;&gt;0,'1C TSrécur8'!$B$12,"")</f>
        <v/>
      </c>
      <c r="D267" s="878"/>
      <c r="E267" s="879"/>
      <c r="F267" s="95" t="str">
        <f>IF(AND($C267='1C TSrécur8'!$B$12,'1C TSrécur8'!$B$16="récurrentes",'1C TSrécur8'!$L$17&lt;&gt;""),'1C TSrécur8'!$L$21,"")</f>
        <v/>
      </c>
      <c r="G267" s="237"/>
      <c r="H267" s="797">
        <v>0.21</v>
      </c>
      <c r="I267" s="799">
        <v>1</v>
      </c>
      <c r="J267" s="324"/>
      <c r="K267" s="782">
        <f t="shared" si="82"/>
        <v>0</v>
      </c>
      <c r="L267" s="545">
        <f>IF(OR('1C TSrécur8'!$B$12="",'1C TSrécur8'!L$30=0),0,IF(AND('1C TSrécur8'!$B$12&lt;&gt;"",$K$2="Pôle",'1C TSrécur8'!$C$12="OUI"),(('1C TSrécur8'!L$22+'1C TSrécur8'!L$23+'1C TSrécur8'!L$24+'1C TSrécur8'!L$25+'1C TSrécur8'!L$29)/'1C TSrécur8'!L$17),IF(AND('1C TSrécur8'!$B$12&lt;&gt;"",$K$2="Pôle",'1C TSrécur8'!$C$12="NON"),(('1C TSrécur8'!L$22+'1C TSrécur8'!L$23+'1C TSrécur8'!L$24+'1C TSrécur8'!L$25+'1C TSrécur8'!L$29)/'1C TSrécur8'!L$30),IF(AND('1C TSrécur8'!$B$12&lt;&gt;"",$K$2&lt;&gt;"Pôle",'1C TSrécur8'!$C$12="OUI"),(('1C TSrécur8'!L$22+'1C TSrécur8'!L$23+'1C TSrécur8'!L$24+'1C TSrécur8'!L$25+'1C TSrécur8'!L$26+'1C TSrécur8'!L$27+'1C TSrécur8'!L$28+'1C TSrécur8'!L$29)/'1C TSrécur8'!L$17),IF(AND('1C TSrécur8'!$B$12&lt;&gt;"",$K$2&lt;&gt;"Pôle",'1C TSrécur8'!$C$12="NON"),(('1C TSrécur8'!L$22+'1C TSrécur8'!L$23+'1C TSrécur8'!L$24+'1C TSrécur8'!L$25+'1C TSrécur8'!L$26+'1C TSrécur8'!L$27+'1C TSrécur8'!L$28+'1C TSrécur8'!L$29)/'1C TSrécur8'!L$30))))))</f>
        <v>0</v>
      </c>
      <c r="M267" s="545">
        <f>IF(OR('1C TSrécur8'!$B$12="",'1C TSrécur8'!L$30=0),0,IF(AND('1C TSrécur8'!$B$12&lt;&gt;"",$K$2="Pôle",'1C TSrécur8'!$C$12="OUI"),(('1C TSrécur8'!L$26+'1C TSrécur8'!L$27+'1C TSrécur8'!L$28)/'1C TSrécur8'!L$17),IF(AND('1C TSrécur8'!$B$12&lt;&gt;"",$K$2="Pôle",'1C TSrécur8'!$C$12="NON"),(('1C TSrécur8'!L$26+'1C TSrécur8'!L$27+'1C TSrécur8'!L$28)/'1C TSrécur8'!L$30),IF(AND('1C TSrécur8'!$B$12&lt;&gt;"",$K$2&lt;&gt;"Pôle"),0))))</f>
        <v>0</v>
      </c>
      <c r="N267" s="545">
        <f>IF(AND('1C TSrécur8'!$L$17&lt;&gt;0,'1C TSrécur8'!$L$30&lt;&gt;0),L267+M267,0)</f>
        <v>0</v>
      </c>
      <c r="O267" s="562" t="str">
        <f>IF(AND('1C TSrécur8'!L$17&lt;&gt;0,'1C TSrécur8'!$C$12="OUI"),'1C TSrécur8'!L$36/'1C TSrécur8'!L$17,"")</f>
        <v/>
      </c>
      <c r="P267" s="563" t="str">
        <f>IF(AND('1C TSrécur8'!L$17&lt;&gt;0,'1C TSrécur8'!$C$12="OUI"),'1C TSrécur8'!$L$37/'1C TSrécur8'!L$17,"")</f>
        <v/>
      </c>
      <c r="Q267" s="563" t="str">
        <f>IF(AND('1C TSrécur8'!L$17&lt;&gt;0,'1C TSrécur8'!$C$12="OUI"),'1C TSrécur8'!$L$38/'1C TSrécur8'!L$17,"")</f>
        <v/>
      </c>
      <c r="R267" s="563" t="str">
        <f>IF(AND('1C TSrécur8'!L$17&lt;&gt;0,'1C TSrécur8'!$C$12="OUI"),'1C TSrécur8'!$L$39/'1C TSrécur8'!L$17,"")</f>
        <v/>
      </c>
      <c r="S267" s="563" t="str">
        <f>IF(AND('1C TSrécur8'!L$17&lt;&gt;0,'1C TSrécur8'!$C$12="OUI"),'1C TSrécur8'!$L$40/'1C TSrécur8'!L$17,"")</f>
        <v/>
      </c>
      <c r="T267" s="563" t="str">
        <f>IF(AND('1C TSrécur8'!L$17&lt;&gt;0,'1C TSrécur8'!$C$12="OUI"),'1C TSrécur8'!$L$41/'1C TSrécur8'!L$17,"")</f>
        <v/>
      </c>
      <c r="U267" s="563" t="str">
        <f>IF(AND('1C TSrécur8'!L$17&lt;&gt;0,'1C TSrécur8'!$C$12="OUI"),'1C TSrécur8'!$L$42/'1C TSrécur8'!L$17,"")</f>
        <v/>
      </c>
      <c r="V267" s="563" t="str">
        <f>IF(AND('1C TSrécur8'!L$17&lt;&gt;0,'1C TSrécur8'!$C$12="OUI"),'1C TSrécur8'!$L$43/'1C TSrécur8'!L$17,"")</f>
        <v/>
      </c>
      <c r="W267" s="563" t="str">
        <f>IF(AND('1C TSrécur8'!L$17&lt;&gt;0,'1C TSrécur8'!$C$12="OUI"),'1C TSrécur8'!$L$44/'1C TSrécur8'!L$17,"")</f>
        <v/>
      </c>
      <c r="X267" s="563" t="str">
        <f>IF(AND('1C TSrécur8'!L$17&lt;&gt;0,'1C TSrécur8'!$C$12="OUI"),'1C TSrécur8'!$L$45/'1C TSrécur8'!L$17,"")</f>
        <v/>
      </c>
      <c r="Y267" s="563" t="str">
        <f>IF(AND('1C TSrécur8'!L$17&lt;&gt;0,'1C TSrécur8'!$C$12="OUI"),'1C TSrécur8'!$L$46/'1C TSrécur8'!L$17,"")</f>
        <v/>
      </c>
      <c r="Z267" s="563" t="str">
        <f>IF(AND('1C TSrécur8'!L$17&lt;&gt;0,'1C TSrécur8'!$C$12="OUI"),'1C TSrécur8'!$L$47/'1C TSrécur8'!L$17,"")</f>
        <v/>
      </c>
      <c r="AA267" s="563" t="str">
        <f>IF(AND('1C TSrécur8'!L$17&lt;&gt;0,'1C TSrécur8'!$C$12="OUI"),'1C TSrécur8'!$L$48/'1C TSrécur8'!L$17,"")</f>
        <v/>
      </c>
      <c r="AB267" s="563" t="str">
        <f>IF(AND('1C TSrécur8'!L$17&lt;&gt;0,'1C TSrécur8'!$C$12="OUI"),'1C TSrécur8'!$L$49/'1C TSrécur8'!L$17,"")</f>
        <v/>
      </c>
      <c r="AC267" s="563" t="str">
        <f>IF(AND('1C TSrécur8'!L$17&lt;&gt;0,'1C TSrécur8'!$C$12="OUI"),'1C TSrécur8'!$L$50/'1C TSrécur8'!L$17,"")</f>
        <v/>
      </c>
      <c r="AD267" s="563" t="str">
        <f>IF(AND('1C TSrécur8'!L$17&lt;&gt;0,'1C TSrécur8'!$C$12="OUI"),'1C TSrécur8'!$L$51/'1C TSrécur8'!L$17,"")</f>
        <v/>
      </c>
      <c r="AE267" s="563" t="str">
        <f>IF(AND('1C TSrécur8'!L$17&lt;&gt;0,'1C TSrécur8'!$C$12="OUI"),'1C TSrécur8'!$L$52/'1C TSrécur8'!L$17,"")</f>
        <v/>
      </c>
      <c r="AF267" s="563" t="str">
        <f>IF(AND('1C TSrécur8'!L$17&lt;&gt;0,'1C TSrécur8'!$C$12="OUI"),'1C TSrécur8'!$L$53/'1C TSrécur8'!L$17,"")</f>
        <v/>
      </c>
      <c r="AG267" s="563" t="str">
        <f>IF(AND('1C TSrécur8'!L$17&lt;&gt;0,'1C TSrécur8'!$C$12="OUI"),'1C TSrécur8'!$L$54/'1C TSrécur8'!L$17,"")</f>
        <v/>
      </c>
      <c r="AH267" s="563" t="str">
        <f>IF(AND('1C TSrécur8'!L$17&lt;&gt;0,'1C TSrécur8'!$C$12="OUI"),'1C TSrécur8'!$L$55/'1C TSrécur8'!L$17,"")</f>
        <v/>
      </c>
      <c r="AI267" s="563" t="str">
        <f>IF(AND('1C TSrécur8'!L$17&lt;&gt;0,'1C TSrécur8'!$C$12="OUI"),'1C TSrécur8'!$L$56/'1C TSrécur8'!L$17,"")</f>
        <v/>
      </c>
      <c r="AJ267" s="563" t="str">
        <f>IF(AND('1C TSrécur8'!L$17&lt;&gt;0,'1C TSrécur8'!$C$12="OUI"),'1C TSrécur8'!$L$57/'1C TSrécur8'!L$17,"")</f>
        <v/>
      </c>
      <c r="AK267" s="563">
        <f>IF(AND('1C TSrécur8'!L$17&lt;&gt;0,'1C TSrécur8'!$C$12="OUI"),'1C TSrécur8'!L$58/'1C TSrécur8'!L$17,0)</f>
        <v>0</v>
      </c>
      <c r="AL267" s="74">
        <f>IF(AND('1C TSrécur8'!$B$12&lt;&gt;"",'1C TSrécur8'!$C$12="OUI"),N267+AK267,N267)</f>
        <v>0</v>
      </c>
      <c r="AM267" s="352">
        <f t="shared" si="83"/>
        <v>0</v>
      </c>
      <c r="AN267" s="352">
        <f t="shared" si="84"/>
        <v>0</v>
      </c>
      <c r="AO267" s="353">
        <f t="shared" si="87"/>
        <v>0</v>
      </c>
      <c r="AP267" s="599">
        <f t="shared" si="88"/>
        <v>0</v>
      </c>
      <c r="AQ267" s="609">
        <f t="shared" si="75"/>
        <v>0</v>
      </c>
      <c r="AR267" s="605"/>
      <c r="AS267" s="104"/>
      <c r="AT267" s="211" t="str">
        <f>IF('1C TSrécur8'!L$17*FICHE!$C$13&lt;J267,"Forfait limité à "&amp;FICHE!$C$13&amp;"€/jour","")</f>
        <v/>
      </c>
      <c r="AU267" s="618"/>
    </row>
    <row r="268" spans="1:54" ht="13.9" customHeight="1">
      <c r="A268" s="316"/>
      <c r="B268" s="346"/>
      <c r="C268" s="877" t="str">
        <f>IF('1C TSrécur8'!M$17&lt;&gt;0,'1C TSrécur8'!$B$12,"")</f>
        <v/>
      </c>
      <c r="D268" s="878"/>
      <c r="E268" s="879"/>
      <c r="F268" s="95" t="str">
        <f>IF(AND($C268='1C TSrécur8'!$B$12,'1C TSrécur8'!$B$16="récurrentes",'1C TSrécur8'!$M$17&lt;&gt;""),'1C TSrécur8'!$M$21,"")</f>
        <v/>
      </c>
      <c r="G268" s="237"/>
      <c r="H268" s="797">
        <v>0.21</v>
      </c>
      <c r="I268" s="799">
        <v>1</v>
      </c>
      <c r="J268" s="324"/>
      <c r="K268" s="782">
        <f t="shared" si="82"/>
        <v>0</v>
      </c>
      <c r="L268" s="545">
        <f>IF(OR('1C TSrécur8'!$B$12="",'1C TSrécur8'!M$30=0),0,IF(AND('1C TSrécur8'!$B$12&lt;&gt;"",$K$2="Pôle",'1C TSrécur8'!$C$12="OUI"),(('1C TSrécur8'!M$22+'1C TSrécur8'!M$23+'1C TSrécur8'!M$24+'1C TSrécur8'!M$25+'1C TSrécur8'!M$29)/'1C TSrécur8'!M$17),IF(AND('1C TSrécur8'!$B$12&lt;&gt;"",$K$2="Pôle",'1C TSrécur8'!$C$12="NON"),(('1C TSrécur8'!M$22+'1C TSrécur8'!M$23+'1C TSrécur8'!M$24+'1C TSrécur8'!M$25+'1C TSrécur8'!M$29)/'1C TSrécur8'!M$30),IF(AND('1C TSrécur8'!$B$12&lt;&gt;"",$K$2&lt;&gt;"Pôle",'1C TSrécur8'!$C$12="OUI"),(('1C TSrécur8'!M$22+'1C TSrécur8'!M$23+'1C TSrécur8'!M$24+'1C TSrécur8'!M$25+'1C TSrécur8'!M$26+'1C TSrécur8'!M$27+'1C TSrécur8'!M$28+'1C TSrécur8'!M$29)/'1C TSrécur8'!M$17),IF(AND('1C TSrécur8'!$B$12&lt;&gt;"",$K$2&lt;&gt;"Pôle",'1C TSrécur8'!$C$12="NON"),(('1C TSrécur8'!M$22+'1C TSrécur8'!M$23+'1C TSrécur8'!M$24+'1C TSrécur8'!M$25+'1C TSrécur8'!M$26+'1C TSrécur8'!M$27+'1C TSrécur8'!M$28+'1C TSrécur8'!M$29)/'1C TSrécur8'!M$30))))))</f>
        <v>0</v>
      </c>
      <c r="M268" s="545">
        <f>IF(OR('1C TSrécur8'!$B$12="",'1C TSrécur8'!M$30=0),0,IF(AND('1C TSrécur8'!$B$12&lt;&gt;"",$K$2="Pôle",'1C TSrécur8'!$C$12="OUI"),(('1C TSrécur8'!M$26+'1C TSrécur8'!M$27+'1C TSrécur8'!M$28)/'1C TSrécur8'!M$17),IF(AND('1C TSrécur8'!$B$12&lt;&gt;"",$K$2="Pôle",'1C TSrécur8'!$C$12="NON"),(('1C TSrécur8'!M$26+'1C TSrécur8'!M$27+'1C TSrécur8'!M$28)/'1C TSrécur8'!M$30),IF(AND('1C TSrécur8'!$B$12&lt;&gt;"",$K$2&lt;&gt;"Pôle"),0))))</f>
        <v>0</v>
      </c>
      <c r="N268" s="545">
        <f>IF(AND('1C TSrécur8'!$M$17&lt;&gt;0,'1C TSrécur8'!$M$30&lt;&gt;0),L268+M268,0)</f>
        <v>0</v>
      </c>
      <c r="O268" s="562" t="str">
        <f>IF(AND('1C TSrécur8'!M$17&lt;&gt;0,'1C TSrécur8'!$C$12="OUI"),'1C TSrécur8'!M$36/'1C TSrécur8'!M$17,"")</f>
        <v/>
      </c>
      <c r="P268" s="563" t="str">
        <f>IF(AND('1C TSrécur8'!M$17&lt;&gt;0,'1C TSrécur8'!$C$12="OUI"),'1C TSrécur8'!$M$37/'1C TSrécur8'!M$17,"")</f>
        <v/>
      </c>
      <c r="Q268" s="563" t="str">
        <f>IF(AND('1C TSrécur8'!M$17&lt;&gt;0,'1C TSrécur8'!$C$12="OUI"),'1C TSrécur8'!$M$38/'1C TSrécur8'!M$17,"")</f>
        <v/>
      </c>
      <c r="R268" s="563" t="str">
        <f>IF(AND('1C TSrécur8'!M$17&lt;&gt;0,'1C TSrécur8'!$C$12="OUI"),'1C TSrécur8'!$M$39/'1C TSrécur8'!M$17,"")</f>
        <v/>
      </c>
      <c r="S268" s="563" t="str">
        <f>IF(AND('1C TSrécur8'!M$17&lt;&gt;0,'1C TSrécur8'!$C$12="OUI"),'1C TSrécur8'!$M$40/'1C TSrécur8'!M$17,"")</f>
        <v/>
      </c>
      <c r="T268" s="563" t="str">
        <f>IF(AND('1C TSrécur8'!M$17&lt;&gt;0,'1C TSrécur8'!$C$12="OUI"),'1C TSrécur8'!$M$41/'1C TSrécur8'!M$17,"")</f>
        <v/>
      </c>
      <c r="U268" s="563" t="str">
        <f>IF(AND('1C TSrécur8'!M$17&lt;&gt;0,'1C TSrécur8'!$C$12="OUI"),'1C TSrécur8'!$M$42/'1C TSrécur8'!M$17,"")</f>
        <v/>
      </c>
      <c r="V268" s="563" t="str">
        <f>IF(AND('1C TSrécur8'!M$17&lt;&gt;0,'1C TSrécur8'!$C$12="OUI"),'1C TSrécur8'!$M$43/'1C TSrécur8'!M$17,"")</f>
        <v/>
      </c>
      <c r="W268" s="563" t="str">
        <f>IF(AND('1C TSrécur8'!M$17&lt;&gt;0,'1C TSrécur8'!$C$12="OUI"),'1C TSrécur8'!$M$44/'1C TSrécur8'!M$17,"")</f>
        <v/>
      </c>
      <c r="X268" s="563" t="str">
        <f>IF(AND('1C TSrécur8'!M$17&lt;&gt;0,'1C TSrécur8'!$C$12="OUI"),'1C TSrécur8'!$M$45/'1C TSrécur8'!M$17,"")</f>
        <v/>
      </c>
      <c r="Y268" s="563" t="str">
        <f>IF(AND('1C TSrécur8'!M$17&lt;&gt;0,'1C TSrécur8'!$C$12="OUI"),'1C TSrécur8'!$M$46/'1C TSrécur8'!M$17,"")</f>
        <v/>
      </c>
      <c r="Z268" s="563" t="str">
        <f>IF(AND('1C TSrécur8'!M$17&lt;&gt;0,'1C TSrécur8'!$C$12="OUI"),'1C TSrécur8'!$M$47/'1C TSrécur8'!M$17,"")</f>
        <v/>
      </c>
      <c r="AA268" s="563" t="str">
        <f>IF(AND('1C TSrécur8'!M$17&lt;&gt;0,'1C TSrécur8'!$C$12="OUI"),'1C TSrécur8'!$M$48/'1C TSrécur8'!M$17,"")</f>
        <v/>
      </c>
      <c r="AB268" s="563" t="str">
        <f>IF(AND('1C TSrécur8'!M$17&lt;&gt;0,'1C TSrécur8'!$C$12="OUI"),'1C TSrécur8'!$M$49/'1C TSrécur8'!M$17,"")</f>
        <v/>
      </c>
      <c r="AC268" s="563" t="str">
        <f>IF(AND('1C TSrécur8'!M$17&lt;&gt;0,'1C TSrécur8'!$C$12="OUI"),'1C TSrécur8'!$M$50/'1C TSrécur8'!M$17,"")</f>
        <v/>
      </c>
      <c r="AD268" s="563" t="str">
        <f>IF(AND('1C TSrécur8'!M$17&lt;&gt;0,'1C TSrécur8'!$C$12="OUI"),'1C TSrécur8'!$M$51/'1C TSrécur8'!M$17,"")</f>
        <v/>
      </c>
      <c r="AE268" s="563" t="str">
        <f>IF(AND('1C TSrécur8'!M$17&lt;&gt;0,'1C TSrécur8'!$C$12="OUI"),'1C TSrécur8'!$M$52/'1C TSrécur8'!M$17,"")</f>
        <v/>
      </c>
      <c r="AF268" s="563" t="str">
        <f>IF(AND('1C TSrécur8'!M$17&lt;&gt;0,'1C TSrécur8'!$C$12="OUI"),'1C TSrécur8'!$M$53/'1C TSrécur8'!M$17,"")</f>
        <v/>
      </c>
      <c r="AG268" s="563" t="str">
        <f>IF(AND('1C TSrécur8'!M$17&lt;&gt;0,'1C TSrécur8'!$C$12="OUI"),'1C TSrécur8'!$M$54/'1C TSrécur8'!M$17,"")</f>
        <v/>
      </c>
      <c r="AH268" s="563" t="str">
        <f>IF(AND('1C TSrécur8'!M$17&lt;&gt;0,'1C TSrécur8'!$C$12="OUI"),'1C TSrécur8'!$M$55/'1C TSrécur8'!M$17,"")</f>
        <v/>
      </c>
      <c r="AI268" s="563" t="str">
        <f>IF(AND('1C TSrécur8'!M$17&lt;&gt;0,'1C TSrécur8'!$C$12="OUI"),'1C TSrécur8'!$M$56/'1C TSrécur8'!M$17,"")</f>
        <v/>
      </c>
      <c r="AJ268" s="563" t="str">
        <f>IF(AND('1C TSrécur8'!M$17&lt;&gt;0,'1C TSrécur8'!$C$12="OUI"),'1C TSrécur8'!$M$57/'1C TSrécur8'!M$17,"")</f>
        <v/>
      </c>
      <c r="AK268" s="563">
        <f>IF(AND('1C TSrécur8'!M$17&lt;&gt;0,'1C TSrécur8'!$C$12="OUI"),'1C TSrécur8'!M$58/'1C TSrécur8'!M$17,0)</f>
        <v>0</v>
      </c>
      <c r="AL268" s="74">
        <f>IF(AND('1C TSrécur8'!$B$12&lt;&gt;"",'1C TSrécur8'!$C$12="OUI"),N268+AK268,N268)</f>
        <v>0</v>
      </c>
      <c r="AM268" s="352">
        <f t="shared" si="83"/>
        <v>0</v>
      </c>
      <c r="AN268" s="352">
        <f t="shared" si="84"/>
        <v>0</v>
      </c>
      <c r="AO268" s="353">
        <f t="shared" si="87"/>
        <v>0</v>
      </c>
      <c r="AP268" s="599">
        <f t="shared" si="88"/>
        <v>0</v>
      </c>
      <c r="AQ268" s="609">
        <f t="shared" si="75"/>
        <v>0</v>
      </c>
      <c r="AR268" s="605"/>
      <c r="AS268" s="104"/>
      <c r="AT268" s="211" t="str">
        <f>IF('1C TSrécur8'!M$17*FICHE!$C$13&lt;J268,"Forfait limité à "&amp;FICHE!$C$13&amp;"€/jour","")</f>
        <v/>
      </c>
      <c r="AU268" s="618"/>
    </row>
    <row r="269" spans="1:54" s="358" customFormat="1" ht="13.9" customHeight="1">
      <c r="A269" s="314"/>
      <c r="B269" s="347"/>
      <c r="C269" s="880" t="str">
        <f>IF('1C TSrécur8'!N$17&lt;&gt;0,'1C TSrécur8'!$B$12,"")</f>
        <v/>
      </c>
      <c r="D269" s="881"/>
      <c r="E269" s="882"/>
      <c r="F269" s="213" t="str">
        <f>IF(AND($C269='1C TSrécur8'!$B$12,'1C TSrécur8'!$B$16="récurrentes",'1C TSrécur8'!$N$17&lt;&gt;""),'1C TSrécur8'!$N$21,"")</f>
        <v/>
      </c>
      <c r="G269" s="238"/>
      <c r="H269" s="819">
        <v>0.21</v>
      </c>
      <c r="I269" s="820">
        <v>1</v>
      </c>
      <c r="J269" s="322"/>
      <c r="K269" s="821">
        <f t="shared" si="82"/>
        <v>0</v>
      </c>
      <c r="L269" s="559">
        <f>IF(OR('1C TSrécur8'!$B$12="",'1C TSrécur8'!N$30=0),0,IF(AND('1C TSrécur8'!$B$12&lt;&gt;"",$K$2="Pôle",'1C TSrécur8'!$C$12="OUI"),(('1C TSrécur8'!N$22+'1C TSrécur8'!N$23+'1C TSrécur8'!N$24+'1C TSrécur8'!N$25+'1C TSrécur8'!N$29)/'1C TSrécur8'!N$17),IF(AND('1C TSrécur8'!$B$12&lt;&gt;"",$K$2="Pôle",'1C TSrécur8'!$C$12="NON"),(('1C TSrécur8'!N$22+'1C TSrécur8'!N$23+'1C TSrécur8'!N$24+'1C TSrécur8'!N$25+'1C TSrécur8'!N$29)/'1C TSrécur8'!N$30),IF(AND('1C TSrécur8'!$B$12&lt;&gt;"",$K$2&lt;&gt;"Pôle",'1C TSrécur8'!$C$12="OUI"),(('1C TSrécur8'!N$22+'1C TSrécur8'!N$23+'1C TSrécur8'!N$24+'1C TSrécur8'!N$25+'1C TSrécur8'!N$26+'1C TSrécur8'!N$27+'1C TSrécur8'!N$28+'1C TSrécur8'!N$29)/'1C TSrécur8'!N$17),IF(AND('1C TSrécur8'!$B$12&lt;&gt;"",$K$2&lt;&gt;"Pôle",'1C TSrécur8'!$C$12="NON"),(('1C TSrécur8'!N$22+'1C TSrécur8'!N$23+'1C TSrécur8'!N$24+'1C TSrécur8'!N$25+'1C TSrécur8'!N$26+'1C TSrécur8'!N$27+'1C TSrécur8'!N$28+'1C TSrécur8'!N$29)/'1C TSrécur8'!N$30))))))</f>
        <v>0</v>
      </c>
      <c r="M269" s="559">
        <f>IF(OR('1C TSrécur8'!$B$12="",'1C TSrécur8'!N$30=0),0,IF(AND('1C TSrécur8'!$B$12&lt;&gt;"",$K$2="Pôle",'1C TSrécur8'!$C$12="OUI"),(('1C TSrécur8'!N$26+'1C TSrécur8'!N$27+'1C TSrécur8'!N$28)/'1C TSrécur8'!N$17),IF(AND('1C TSrécur8'!$B$12&lt;&gt;"",$K$2="Pôle",'1C TSrécur8'!$C$12="NON"),(('1C TSrécur8'!N$26+'1C TSrécur8'!N$27+'1C TSrécur8'!N$28)/'1C TSrécur8'!N$30),IF(AND('1C TSrécur8'!$B$12&lt;&gt;"",$K$2&lt;&gt;"Pôle"),0))))</f>
        <v>0</v>
      </c>
      <c r="N269" s="559">
        <f>IF(AND('1C TSrécur8'!$N$17&lt;&gt;0,'1C TSrécur8'!$N$30&lt;&gt;0),L269+M269,0)</f>
        <v>0</v>
      </c>
      <c r="O269" s="564" t="str">
        <f>IF(AND('1C TSrécur8'!N$17&lt;&gt;0,'1C TSrécur8'!$C$12="OUI"),'1C TSrécur8'!N$36/'1C TSrécur8'!N$17,"")</f>
        <v/>
      </c>
      <c r="P269" s="565" t="str">
        <f>IF(AND('1C TSrécur8'!N$17&lt;&gt;0,'1C TSrécur8'!$C$12="OUI"),'1C TSrécur8'!$N$37/'1C TSrécur8'!N$17,"")</f>
        <v/>
      </c>
      <c r="Q269" s="565" t="str">
        <f>IF(AND('1C TSrécur8'!N$17&lt;&gt;0,'1C TSrécur8'!$C$12="OUI"),'1C TSrécur8'!$N$38/'1C TSrécur8'!N$17,"")</f>
        <v/>
      </c>
      <c r="R269" s="565" t="str">
        <f>IF(AND('1C TSrécur8'!N$17&lt;&gt;0,'1C TSrécur8'!$C$12="OUI"),'1C TSrécur8'!$N$39/'1C TSrécur8'!N$17,"")</f>
        <v/>
      </c>
      <c r="S269" s="565" t="str">
        <f>IF(AND('1C TSrécur8'!N$17&lt;&gt;0,'1C TSrécur8'!$C$12="OUI"),'1C TSrécur8'!$N$40/'1C TSrécur8'!N$17,"")</f>
        <v/>
      </c>
      <c r="T269" s="565" t="str">
        <f>IF(AND('1C TSrécur8'!N$17&lt;&gt;0,'1C TSrécur8'!$C$12="OUI"),'1C TSrécur8'!$N$41/'1C TSrécur8'!N$17,"")</f>
        <v/>
      </c>
      <c r="U269" s="565" t="str">
        <f>IF(AND('1C TSrécur8'!N$17&lt;&gt;0,'1C TSrécur8'!$C$12="OUI"),'1C TSrécur8'!$N$42/'1C TSrécur8'!N$17,"")</f>
        <v/>
      </c>
      <c r="V269" s="565" t="str">
        <f>IF(AND('1C TSrécur8'!N$17&lt;&gt;0,'1C TSrécur8'!$C$12="OUI"),'1C TSrécur8'!$N$43/'1C TSrécur8'!N$17,"")</f>
        <v/>
      </c>
      <c r="W269" s="565" t="str">
        <f>IF(AND('1C TSrécur8'!N$17&lt;&gt;0,'1C TSrécur8'!$C$12="OUI"),'1C TSrécur8'!$N$44/'1C TSrécur8'!N$17,"")</f>
        <v/>
      </c>
      <c r="X269" s="565" t="str">
        <f>IF(AND('1C TSrécur8'!N$17&lt;&gt;0,'1C TSrécur8'!$C$12="OUI"),'1C TSrécur8'!$N$45/'1C TSrécur8'!N$17,"")</f>
        <v/>
      </c>
      <c r="Y269" s="565" t="str">
        <f>IF(AND('1C TSrécur8'!N$17&lt;&gt;0,'1C TSrécur8'!$C$12="OUI"),'1C TSrécur8'!$N$46/'1C TSrécur8'!N$17,"")</f>
        <v/>
      </c>
      <c r="Z269" s="565" t="str">
        <f>IF(AND('1C TSrécur8'!N$17&lt;&gt;0,'1C TSrécur8'!$C$12="OUI"),'1C TSrécur8'!$N$47/'1C TSrécur8'!N$17,"")</f>
        <v/>
      </c>
      <c r="AA269" s="565" t="str">
        <f>IF(AND('1C TSrécur8'!N$17&lt;&gt;0,'1C TSrécur8'!$C$12="OUI"),'1C TSrécur8'!$N$48/'1C TSrécur8'!N$17,"")</f>
        <v/>
      </c>
      <c r="AB269" s="565" t="str">
        <f>IF(AND('1C TSrécur8'!N$17&lt;&gt;0,'1C TSrécur8'!$C$12="OUI"),'1C TSrécur8'!$N$49/'1C TSrécur8'!N$17,"")</f>
        <v/>
      </c>
      <c r="AC269" s="565" t="str">
        <f>IF(AND('1C TSrécur8'!N$17&lt;&gt;0,'1C TSrécur8'!$C$12="OUI"),'1C TSrécur8'!$N$50/'1C TSrécur8'!N$17,"")</f>
        <v/>
      </c>
      <c r="AD269" s="565" t="str">
        <f>IF(AND('1C TSrécur8'!N$17&lt;&gt;0,'1C TSrécur8'!$C$12="OUI"),'1C TSrécur8'!$N$51/'1C TSrécur8'!N$17,"")</f>
        <v/>
      </c>
      <c r="AE269" s="565" t="str">
        <f>IF(AND('1C TSrécur8'!N$17&lt;&gt;0,'1C TSrécur8'!$C$12="OUI"),'1C TSrécur8'!$N$52/'1C TSrécur8'!N$17,"")</f>
        <v/>
      </c>
      <c r="AF269" s="565" t="str">
        <f>IF(AND('1C TSrécur8'!N$17&lt;&gt;0,'1C TSrécur8'!$C$12="OUI"),'1C TSrécur8'!$N$53/'1C TSrécur8'!N$17,"")</f>
        <v/>
      </c>
      <c r="AG269" s="565" t="str">
        <f>IF(AND('1C TSrécur8'!N$17&lt;&gt;0,'1C TSrécur8'!$C$12="OUI"),'1C TSrécur8'!$N$54/'1C TSrécur8'!N$17,"")</f>
        <v/>
      </c>
      <c r="AH269" s="565" t="str">
        <f>IF(AND('1C TSrécur8'!N$17&lt;&gt;0,'1C TSrécur8'!$C$12="OUI"),'1C TSrécur8'!$N$55/'1C TSrécur8'!N$17,"")</f>
        <v/>
      </c>
      <c r="AI269" s="565" t="str">
        <f>IF(AND('1C TSrécur8'!N$17&lt;&gt;0,'1C TSrécur8'!$C$12="OUI"),'1C TSrécur8'!$N$56/'1C TSrécur8'!N$17,"")</f>
        <v/>
      </c>
      <c r="AJ269" s="565" t="str">
        <f>IF(AND('1C TSrécur8'!N$17&lt;&gt;0,'1C TSrécur8'!$C$12="OUI"),'1C TSrécur8'!$N$57/'1C TSrécur8'!N$17,"")</f>
        <v/>
      </c>
      <c r="AK269" s="565">
        <f>IF(AND('1C TSrécur8'!N$17&lt;&gt;0,'1C TSrécur8'!$C$12="OUI"),'1C TSrécur8'!N$58/'1C TSrécur8'!N$17,0)</f>
        <v>0</v>
      </c>
      <c r="AL269" s="214">
        <f>IF(AND('1C TSrécur8'!$B$12&lt;&gt;"",'1C TSrécur8'!$C$12="OUI"),N269+AK269,N269)</f>
        <v>0</v>
      </c>
      <c r="AM269" s="354">
        <f t="shared" si="83"/>
        <v>0</v>
      </c>
      <c r="AN269" s="354">
        <f t="shared" si="84"/>
        <v>0</v>
      </c>
      <c r="AO269" s="355">
        <f t="shared" si="87"/>
        <v>0</v>
      </c>
      <c r="AP269" s="600">
        <f t="shared" si="88"/>
        <v>0</v>
      </c>
      <c r="AQ269" s="655">
        <f t="shared" si="75"/>
        <v>0</v>
      </c>
      <c r="AR269" s="570"/>
      <c r="AS269" s="215"/>
      <c r="AT269" s="216" t="str">
        <f>IF('1C TSrécur8'!N$17*FICHE!$C$13&lt;J269,"Forfait limité à "&amp;FICHE!$C$13&amp;"€/jour","")</f>
        <v/>
      </c>
      <c r="AU269" s="656"/>
      <c r="AX269" s="823"/>
      <c r="AY269" s="823"/>
      <c r="AZ269" s="823"/>
      <c r="BA269" s="823"/>
      <c r="BB269" s="823"/>
    </row>
    <row r="270" spans="1:54" ht="13.9" customHeight="1">
      <c r="A270" s="316"/>
      <c r="B270" s="346"/>
      <c r="C270" s="883" t="str">
        <f>IF('1C TSrécur9'!C$17&lt;&gt;0,'1C TSrécur9'!$B$12,"")</f>
        <v/>
      </c>
      <c r="D270" s="884"/>
      <c r="E270" s="885"/>
      <c r="F270" s="208" t="str">
        <f>IF(AND($C270='1C TSrécur9'!$B$12,'1C TSrécur9'!$B$16="récurrentes",'1C TSrécur9'!$C$17&lt;&gt;""),'1C TSrécur9'!$C$21,"")</f>
        <v/>
      </c>
      <c r="G270" s="239"/>
      <c r="H270" s="816">
        <v>0.21</v>
      </c>
      <c r="I270" s="817">
        <v>1</v>
      </c>
      <c r="J270" s="324"/>
      <c r="K270" s="818">
        <f t="shared" si="82"/>
        <v>0</v>
      </c>
      <c r="L270" s="561">
        <f>IF(OR('1C TSrécur9'!$B$12="",'1C TSrécur9'!C$30=0),0,IF(AND('1C TSrécur9'!$B$12&lt;&gt;"",$K$2="Pôle",'1C TSrécur9'!$C$12="OUI"),(('1C TSrécur9'!C$22+'1C TSrécur9'!C$23+'1C TSrécur9'!C$24+'1C TSrécur9'!C$25+'1C TSrécur9'!C$29)/'1C TSrécur9'!C$17),IF(AND('1C TSrécur9'!$B$12&lt;&gt;"",$K$2="Pôle",'1C TSrécur9'!$C$12="NON"),(('1C TSrécur9'!C$22+'1C TSrécur9'!C$23+'1C TSrécur9'!C$24+'1C TSrécur9'!C$25+'1C TSrécur9'!C$29)/'1C TSrécur9'!C$30),IF(AND('1C TSrécur9'!$B$12&lt;&gt;"",$K$2&lt;&gt;"Pôle",'1C TSrécur9'!$C$12="OUI"),(('1C TSrécur9'!C$22+'1C TSrécur9'!C$23+'1C TSrécur9'!C$24+'1C TSrécur9'!C$25+'1C TSrécur9'!C$26+'1C TSrécur9'!C$27+'1C TSrécur9'!C$28+'1C TSrécur9'!C$29)/'1C TSrécur9'!C$17),IF(AND('1C TSrécur9'!$B$12&lt;&gt;"",$K$2&lt;&gt;"Pôle",'1C TSrécur9'!$C$12="NON"),(('1C TSrécur9'!C$22+'1C TSrécur9'!C$23+'1C TSrécur9'!C$24+'1C TSrécur9'!C$25+'1C TSrécur9'!C$26+'1C TSrécur9'!C$27+'1C TSrécur9'!C$28+'1C TSrécur9'!C$29)/'1C TSrécur9'!C$30))))))</f>
        <v>0</v>
      </c>
      <c r="M270" s="561">
        <f>IF(OR('1C TSrécur9'!$B$12="",'1C TSrécur9'!C$30=0),0,IF(AND('1C TSrécur9'!$B$12&lt;&gt;"",$K$2="Pôle",'1C TSrécur9'!$C$12="OUI"),(('1C TSrécur9'!C$26+'1C TSrécur9'!C$27+'1C TSrécur9'!C$28)/'1C TSrécur9'!C$17),IF(AND('1C TSrécur9'!$B$12&lt;&gt;"",$K$2="Pôle",'1C TSrécur9'!$C$12="NON"),(('1C TSrécur9'!C$26+'1C TSrécur9'!C$27+'1C TSrécur9'!C$28)/'1C TSrécur9'!C$30),IF(AND('1C TSrécur9'!$B$12&lt;&gt;"",$K$2&lt;&gt;"Pôle"),0))))</f>
        <v>0</v>
      </c>
      <c r="N270" s="561">
        <f>IF(AND('1C TSrécur9'!$C$17&lt;&gt;0,'1C TSrécur9'!$C$30&lt;&gt;0),L270+M270,0)</f>
        <v>0</v>
      </c>
      <c r="O270" s="566" t="str">
        <f>IF(AND('1C TSrécur9'!C$17&lt;&gt;0,'1C TSrécur9'!$C$12="OUI"),'1C TSrécur9'!C$36/'1C TSrécur9'!C$17,"")</f>
        <v/>
      </c>
      <c r="P270" s="567" t="str">
        <f>IF(AND('1C TSrécur9'!C$17&lt;&gt;0,'1C TSrécur9'!$C$12="OUI"),'1C TSrécur9'!$C$37/'1C TSrécur9'!C$17,"")</f>
        <v/>
      </c>
      <c r="Q270" s="567" t="str">
        <f>IF(AND('1C TSrécur9'!C$17&lt;&gt;0,'1C TSrécur9'!$C$12="OUI"),'1C TSrécur9'!$C$38/'1C TSrécur9'!C$17,"")</f>
        <v/>
      </c>
      <c r="R270" s="567" t="str">
        <f>IF(AND('1C TSrécur9'!C$17&lt;&gt;0,'1C TSrécur9'!$C$12="OUI"),'1C TSrécur9'!$C$39/'1C TSrécur9'!C$17,"")</f>
        <v/>
      </c>
      <c r="S270" s="567" t="str">
        <f>IF(AND('1C TSrécur9'!C$17&lt;&gt;0,'1C TSrécur9'!$C$12="OUI"),'1C TSrécur9'!$C$40/'1C TSrécur9'!C$17,"")</f>
        <v/>
      </c>
      <c r="T270" s="567" t="str">
        <f>IF(AND('1C TSrécur9'!C$17&lt;&gt;0,'1C TSrécur9'!$C$12="OUI"),'1C TSrécur9'!$C$41/'1C TSrécur9'!C$17,"")</f>
        <v/>
      </c>
      <c r="U270" s="567" t="str">
        <f>IF(AND('1C TSrécur9'!C$17&lt;&gt;0,'1C TSrécur9'!$C$12="OUI"),'1C TSrécur9'!$C$42/'1C TSrécur9'!C$17,"")</f>
        <v/>
      </c>
      <c r="V270" s="567" t="str">
        <f>IF(AND('1C TSrécur9'!C$17&lt;&gt;0,'1C TSrécur9'!$C$12="OUI"),'1C TSrécur9'!$C$43/'1C TSrécur9'!C$17,"")</f>
        <v/>
      </c>
      <c r="W270" s="567" t="str">
        <f>IF(AND('1C TSrécur9'!C$17&lt;&gt;0,'1C TSrécur9'!$C$12="OUI"),'1C TSrécur9'!$C$44/'1C TSrécur9'!C$17,"")</f>
        <v/>
      </c>
      <c r="X270" s="567" t="str">
        <f>IF(AND('1C TSrécur9'!C$17&lt;&gt;0,'1C TSrécur9'!$C$12="OUI"),'1C TSrécur9'!$C$45/'1C TSrécur9'!C$17,"")</f>
        <v/>
      </c>
      <c r="Y270" s="567" t="str">
        <f>IF(AND('1C TSrécur9'!C$17&lt;&gt;0,'1C TSrécur9'!$C$12="OUI"),'1C TSrécur9'!$C$46/'1C TSrécur9'!C$17,"")</f>
        <v/>
      </c>
      <c r="Z270" s="567" t="str">
        <f>IF(AND('1C TSrécur9'!C$17&lt;&gt;0,'1C TSrécur9'!$C$12="OUI"),'1C TSrécur9'!$C$47/'1C TSrécur9'!C$17,"")</f>
        <v/>
      </c>
      <c r="AA270" s="567" t="str">
        <f>IF(AND('1C TSrécur9'!C$17&lt;&gt;0,'1C TSrécur9'!$C$12="OUI"),'1C TSrécur9'!$C$48/'1C TSrécur9'!C$17,"")</f>
        <v/>
      </c>
      <c r="AB270" s="567" t="str">
        <f>IF(AND('1C TSrécur9'!C$17&lt;&gt;0,'1C TSrécur9'!$C$12="OUI"),'1C TSrécur9'!$C$49/'1C TSrécur9'!C$17,"")</f>
        <v/>
      </c>
      <c r="AC270" s="567" t="str">
        <f>IF(AND('1C TSrécur9'!C$17&lt;&gt;0,'1C TSrécur9'!$C$12="OUI"),'1C TSrécur9'!$C$50/'1C TSrécur9'!C$17,"")</f>
        <v/>
      </c>
      <c r="AD270" s="567" t="str">
        <f>IF(AND('1C TSrécur9'!C$17&lt;&gt;0,'1C TSrécur9'!$C$12="OUI"),'1C TSrécur9'!$C$51/'1C TSrécur9'!C$17,"")</f>
        <v/>
      </c>
      <c r="AE270" s="567" t="str">
        <f>IF(AND('1C TSrécur9'!C$17&lt;&gt;0,'1C TSrécur9'!$C$12="OUI"),'1C TSrécur9'!$C$52/'1C TSrécur9'!C$17,"")</f>
        <v/>
      </c>
      <c r="AF270" s="567" t="str">
        <f>IF(AND('1C TSrécur9'!C$17&lt;&gt;0,'1C TSrécur9'!$C$12="OUI"),'1C TSrécur9'!$C$53/'1C TSrécur9'!C$17,"")</f>
        <v/>
      </c>
      <c r="AG270" s="567" t="str">
        <f>IF(AND('1C TSrécur9'!C$17&lt;&gt;0,'1C TSrécur9'!$C$12="OUI"),'1C TSrécur9'!$C$54/'1C TSrécur9'!C$17,"")</f>
        <v/>
      </c>
      <c r="AH270" s="567" t="str">
        <f>IF(AND('1C TSrécur9'!C$17&lt;&gt;0,'1C TSrécur9'!$C$12="OUI"),'1C TSrécur9'!$C$55/'1C TSrécur9'!C$17,"")</f>
        <v/>
      </c>
      <c r="AI270" s="567" t="str">
        <f>IF(AND('1C TSrécur9'!C$17&lt;&gt;0,'1C TSrécur9'!$C$12="OUI"),'1C TSrécur9'!$C$56/'1C TSrécur9'!C$17,"")</f>
        <v/>
      </c>
      <c r="AJ270" s="567" t="str">
        <f>IF(AND('1C TSrécur9'!C$17&lt;&gt;0,'1C TSrécur9'!$C$12="OUI"),'1C TSrécur9'!$C$57/'1C TSrécur9'!C$17,"")</f>
        <v/>
      </c>
      <c r="AK270" s="567">
        <f>IF(AND('1C TSrécur9'!C$17&lt;&gt;0,'1C TSrécur9'!$C$12="OUI"),'1C TSrécur9'!C$58/'1C TSrécur9'!C$17,0)</f>
        <v>0</v>
      </c>
      <c r="AL270" s="74">
        <f>IF(AND('1C TSrécur9'!$B$12&lt;&gt;"",'1C TSrécur9'!$C$12="OUI"),N270+AK270,N270)</f>
        <v>0</v>
      </c>
      <c r="AM270" s="356">
        <f t="shared" si="83"/>
        <v>0</v>
      </c>
      <c r="AN270" s="356">
        <f t="shared" si="84"/>
        <v>0</v>
      </c>
      <c r="AO270" s="357">
        <f>AM270+AN270</f>
        <v>0</v>
      </c>
      <c r="AP270" s="601">
        <f>AM270-AR270</f>
        <v>0</v>
      </c>
      <c r="AQ270" s="610">
        <f t="shared" ref="AQ270:AQ286" si="89">IF(M270=0,0,AN270-AS270)</f>
        <v>0</v>
      </c>
      <c r="AR270" s="606"/>
      <c r="AS270" s="210"/>
      <c r="AT270" s="211" t="str">
        <f>IF('1C TSrécur9'!C$17*FICHE!$C$13&lt;J270,"Forfait limité à "&amp;FICHE!$C$13&amp;"€/jour","")</f>
        <v/>
      </c>
      <c r="AU270" s="617"/>
    </row>
    <row r="271" spans="1:54" ht="13.9" customHeight="1">
      <c r="A271" s="316"/>
      <c r="B271" s="346"/>
      <c r="C271" s="877" t="str">
        <f>IF('1C TSrécur9'!D$17&lt;&gt;0,'1C TSrécur9'!$B$12,"")</f>
        <v/>
      </c>
      <c r="D271" s="878"/>
      <c r="E271" s="879"/>
      <c r="F271" s="95" t="str">
        <f>IF(AND($C271='1C TSrécur9'!$B$12,'1C TSrécur9'!$B$16="récurrentes",'1C TSrécur9'!$D$17&lt;&gt;""),'1C TSrécur9'!$D$21,"")</f>
        <v/>
      </c>
      <c r="G271" s="237"/>
      <c r="H271" s="797">
        <v>0.21</v>
      </c>
      <c r="I271" s="799">
        <v>1</v>
      </c>
      <c r="J271" s="324"/>
      <c r="K271" s="782">
        <f t="shared" si="82"/>
        <v>0</v>
      </c>
      <c r="L271" s="545">
        <f>IF(OR('1C TSrécur9'!$B$12="",'1C TSrécur9'!D$30=0),0,IF(AND('1C TSrécur9'!$B$12&lt;&gt;"",$K$2="Pôle",'1C TSrécur9'!$C$12="OUI"),(('1C TSrécur9'!D$22+'1C TSrécur9'!D$23+'1C TSrécur9'!D$24+'1C TSrécur9'!D$25+'1C TSrécur9'!D$29)/'1C TSrécur9'!D$17),IF(AND('1C TSrécur9'!$B$12&lt;&gt;"",$K$2="Pôle",'1C TSrécur9'!$C$12="NON"),(('1C TSrécur9'!D$22+'1C TSrécur9'!D$23+'1C TSrécur9'!D$24+'1C TSrécur9'!D$25+'1C TSrécur9'!D$29)/'1C TSrécur9'!D$30),IF(AND('1C TSrécur9'!$B$12&lt;&gt;"",$K$2&lt;&gt;"Pôle",'1C TSrécur9'!$C$12="OUI"),(('1C TSrécur9'!D$22+'1C TSrécur9'!D$23+'1C TSrécur9'!D$24+'1C TSrécur9'!D$25+'1C TSrécur9'!D$26+'1C TSrécur9'!D$27+'1C TSrécur9'!D$28+'1C TSrécur9'!D$29)/'1C TSrécur9'!D$17),IF(AND('1C TSrécur9'!$B$12&lt;&gt;"",$K$2&lt;&gt;"Pôle",'1C TSrécur9'!$C$12="NON"),(('1C TSrécur9'!D$22+'1C TSrécur9'!D$23+'1C TSrécur9'!D$24+'1C TSrécur9'!D$25+'1C TSrécur9'!D$26+'1C TSrécur9'!D$27+'1C TSrécur9'!D$28+'1C TSrécur9'!D$29)/'1C TSrécur9'!D$30))))))</f>
        <v>0</v>
      </c>
      <c r="M271" s="545">
        <f>IF(OR('1C TSrécur9'!$B$12="",'1C TSrécur9'!D$30=0),0,IF(AND('1C TSrécur9'!$B$12&lt;&gt;"",$K$2="Pôle",'1C TSrécur9'!$C$12="OUI"),(('1C TSrécur9'!D$26+'1C TSrécur9'!D$27+'1C TSrécur9'!D$28)/'1C TSrécur9'!D$17),IF(AND('1C TSrécur9'!$B$12&lt;&gt;"",$K$2="Pôle",'1C TSrécur9'!$C$12="NON"),(('1C TSrécur9'!D$26+'1C TSrécur9'!D$27+'1C TSrécur9'!D$28)/'1C TSrécur9'!D$30),IF(AND('1C TSrécur9'!$B$12&lt;&gt;"",$K$2&lt;&gt;"Pôle"),0))))</f>
        <v>0</v>
      </c>
      <c r="N271" s="545">
        <f>IF(AND('1C TSrécur9'!$D$17&lt;&gt;0,'1C TSrécur9'!$D$30&lt;&gt;0),L271+M271,0)</f>
        <v>0</v>
      </c>
      <c r="O271" s="562" t="str">
        <f>IF(AND('1C TSrécur9'!D$17&lt;&gt;0,'1C TSrécur9'!$C$12="OUI"),'1C TSrécur9'!D$36/'1C TSrécur9'!D$17,"")</f>
        <v/>
      </c>
      <c r="P271" s="563" t="str">
        <f>IF(AND('1C TSrécur9'!D$17&lt;&gt;0,'1C TSrécur9'!$C$12="OUI"),'1C TSrécur9'!$D$37/'1C TSrécur9'!D$17,"")</f>
        <v/>
      </c>
      <c r="Q271" s="563" t="str">
        <f>IF(AND('1C TSrécur9'!D$17&lt;&gt;0,'1C TSrécur9'!$C$12="OUI"),'1C TSrécur9'!$D$38/'1C TSrécur9'!D$17,"")</f>
        <v/>
      </c>
      <c r="R271" s="563" t="str">
        <f>IF(AND('1C TSrécur9'!D$17&lt;&gt;0,'1C TSrécur9'!$C$12="OUI"),'1C TSrécur9'!$D$39/'1C TSrécur9'!D$17,"")</f>
        <v/>
      </c>
      <c r="S271" s="563" t="str">
        <f>IF(AND('1C TSrécur9'!D$17&lt;&gt;0,'1C TSrécur9'!$C$12="OUI"),'1C TSrécur9'!$D$40/'1C TSrécur9'!D$17,"")</f>
        <v/>
      </c>
      <c r="T271" s="563" t="str">
        <f>IF(AND('1C TSrécur9'!D$17&lt;&gt;0,'1C TSrécur9'!$C$12="OUI"),'1C TSrécur9'!$D$41/'1C TSrécur9'!D$17,"")</f>
        <v/>
      </c>
      <c r="U271" s="563" t="str">
        <f>IF(AND('1C TSrécur9'!D$17&lt;&gt;0,'1C TSrécur9'!$C$12="OUI"),'1C TSrécur9'!$D$42/'1C TSrécur9'!D$17,"")</f>
        <v/>
      </c>
      <c r="V271" s="563" t="str">
        <f>IF(AND('1C TSrécur9'!D$17&lt;&gt;0,'1C TSrécur9'!$C$12="OUI"),'1C TSrécur9'!$D$43/'1C TSrécur9'!D$17,"")</f>
        <v/>
      </c>
      <c r="W271" s="563" t="str">
        <f>IF(AND('1C TSrécur9'!D$17&lt;&gt;0,'1C TSrécur9'!$C$12="OUI"),'1C TSrécur9'!$D$44/'1C TSrécur9'!D$17,"")</f>
        <v/>
      </c>
      <c r="X271" s="563" t="str">
        <f>IF(AND('1C TSrécur9'!D$17&lt;&gt;0,'1C TSrécur9'!$C$12="OUI"),'1C TSrécur9'!$D$45/'1C TSrécur9'!D$17,"")</f>
        <v/>
      </c>
      <c r="Y271" s="563" t="str">
        <f>IF(AND('1C TSrécur9'!D$17&lt;&gt;0,'1C TSrécur9'!$C$12="OUI"),'1C TSrécur9'!$D$46/'1C TSrécur9'!D$17,"")</f>
        <v/>
      </c>
      <c r="Z271" s="563" t="str">
        <f>IF(AND('1C TSrécur9'!D$17&lt;&gt;0,'1C TSrécur9'!$C$12="OUI"),'1C TSrécur9'!$D$47/'1C TSrécur9'!D$17,"")</f>
        <v/>
      </c>
      <c r="AA271" s="563" t="str">
        <f>IF(AND('1C TSrécur9'!D$17&lt;&gt;0,'1C TSrécur9'!$C$12="OUI"),'1C TSrécur9'!$D$48/'1C TSrécur9'!D$17,"")</f>
        <v/>
      </c>
      <c r="AB271" s="563" t="str">
        <f>IF(AND('1C TSrécur9'!D$17&lt;&gt;0,'1C TSrécur9'!$C$12="OUI"),'1C TSrécur9'!$D$49/'1C TSrécur9'!D$17,"")</f>
        <v/>
      </c>
      <c r="AC271" s="563" t="str">
        <f>IF(AND('1C TSrécur9'!D$17&lt;&gt;0,'1C TSrécur9'!$C$12="OUI"),'1C TSrécur9'!$D$50/'1C TSrécur9'!D$17,"")</f>
        <v/>
      </c>
      <c r="AD271" s="563" t="str">
        <f>IF(AND('1C TSrécur9'!D$17&lt;&gt;0,'1C TSrécur9'!$C$12="OUI"),'1C TSrécur9'!$D$51/'1C TSrécur9'!D$17,"")</f>
        <v/>
      </c>
      <c r="AE271" s="563" t="str">
        <f>IF(AND('1C TSrécur9'!D$17&lt;&gt;0,'1C TSrécur9'!$C$12="OUI"),'1C TSrécur9'!$D$52/'1C TSrécur9'!D$17,"")</f>
        <v/>
      </c>
      <c r="AF271" s="563" t="str">
        <f>IF(AND('1C TSrécur9'!D$17&lt;&gt;0,'1C TSrécur9'!$C$12="OUI"),'1C TSrécur9'!$D$53/'1C TSrécur9'!D$17,"")</f>
        <v/>
      </c>
      <c r="AG271" s="563" t="str">
        <f>IF(AND('1C TSrécur9'!D$17&lt;&gt;0,'1C TSrécur9'!$C$12="OUI"),'1C TSrécur9'!$D$54/'1C TSrécur9'!D$17,"")</f>
        <v/>
      </c>
      <c r="AH271" s="563" t="str">
        <f>IF(AND('1C TSrécur9'!D$17&lt;&gt;0,'1C TSrécur9'!$C$12="OUI"),'1C TSrécur9'!$D$55/'1C TSrécur9'!D$17,"")</f>
        <v/>
      </c>
      <c r="AI271" s="563" t="str">
        <f>IF(AND('1C TSrécur9'!D$17&lt;&gt;0,'1C TSrécur9'!$C$12="OUI"),'1C TSrécur9'!$D$56/'1C TSrécur9'!D$17,"")</f>
        <v/>
      </c>
      <c r="AJ271" s="563" t="str">
        <f>IF(AND('1C TSrécur9'!D$17&lt;&gt;0,'1C TSrécur9'!$C$12="OUI"),'1C TSrécur9'!$D$57/'1C TSrécur9'!D$17,"")</f>
        <v/>
      </c>
      <c r="AK271" s="563">
        <f>IF(AND('1C TSrécur9'!D$17&lt;&gt;0,'1C TSrécur9'!$C$12="OUI"),'1C TSrécur9'!D$58/'1C TSrécur9'!D$17,0)</f>
        <v>0</v>
      </c>
      <c r="AL271" s="74">
        <f>IF(AND('1C TSrécur9'!$B$12&lt;&gt;"",'1C TSrécur9'!$C$12="OUI"),N271+AK271,N271)</f>
        <v>0</v>
      </c>
      <c r="AM271" s="352">
        <f t="shared" si="83"/>
        <v>0</v>
      </c>
      <c r="AN271" s="352">
        <f t="shared" si="84"/>
        <v>0</v>
      </c>
      <c r="AO271" s="353">
        <f t="shared" ref="AO271:AO281" si="90">AM271+AN271</f>
        <v>0</v>
      </c>
      <c r="AP271" s="599">
        <f t="shared" ref="AP271:AP281" si="91">AM271-AR271</f>
        <v>0</v>
      </c>
      <c r="AQ271" s="609">
        <f t="shared" si="89"/>
        <v>0</v>
      </c>
      <c r="AR271" s="605"/>
      <c r="AS271" s="104"/>
      <c r="AT271" s="211" t="str">
        <f>IF('1C TSrécur9'!D$17*FICHE!$C$13&lt;J271,"Forfait limité à "&amp;FICHE!$C$13&amp;"€/jour","")</f>
        <v/>
      </c>
      <c r="AU271" s="618"/>
    </row>
    <row r="272" spans="1:54" ht="13.9" customHeight="1">
      <c r="A272" s="316"/>
      <c r="B272" s="346"/>
      <c r="C272" s="877" t="str">
        <f>IF('1C TSrécur9'!E$17&lt;&gt;0,'1C TSrécur9'!$B$12,"")</f>
        <v/>
      </c>
      <c r="D272" s="878"/>
      <c r="E272" s="879"/>
      <c r="F272" s="95" t="str">
        <f>IF(AND($C272='1C TSrécur9'!$B$12,'1C TSrécur9'!$B$16="récurrentes",'1C TSrécur9'!$E$17&lt;&gt;""),'1C TSrécur9'!$E$21,"")</f>
        <v/>
      </c>
      <c r="G272" s="237"/>
      <c r="H272" s="797">
        <v>0.21</v>
      </c>
      <c r="I272" s="799">
        <v>1</v>
      </c>
      <c r="J272" s="324"/>
      <c r="K272" s="782">
        <f t="shared" si="82"/>
        <v>0</v>
      </c>
      <c r="L272" s="545">
        <f>IF(OR('1C TSrécur9'!$B$12="",'1C TSrécur9'!E$30=0),0,IF(AND('1C TSrécur9'!$B$12&lt;&gt;"",$K$2="Pôle",'1C TSrécur9'!$C$12="OUI"),(('1C TSrécur9'!E$22+'1C TSrécur9'!E$23+'1C TSrécur9'!E$24+'1C TSrécur9'!E$25+'1C TSrécur9'!E$29)/'1C TSrécur9'!E$17),IF(AND('1C TSrécur9'!$B$12&lt;&gt;"",$K$2="Pôle",'1C TSrécur9'!$C$12="NON"),(('1C TSrécur9'!E$22+'1C TSrécur9'!E$23+'1C TSrécur9'!E$24+'1C TSrécur9'!E$25+'1C TSrécur9'!E$29)/'1C TSrécur9'!E$30),IF(AND('1C TSrécur9'!$B$12&lt;&gt;"",$K$2&lt;&gt;"Pôle",'1C TSrécur9'!$C$12="OUI"),(('1C TSrécur9'!E$22+'1C TSrécur9'!E$23+'1C TSrécur9'!E$24+'1C TSrécur9'!E$25+'1C TSrécur9'!E$26+'1C TSrécur9'!E$27+'1C TSrécur9'!E$28+'1C TSrécur9'!E$29)/'1C TSrécur9'!E$17),IF(AND('1C TSrécur9'!$B$12&lt;&gt;"",$K$2&lt;&gt;"Pôle",'1C TSrécur9'!$C$12="NON"),(('1C TSrécur9'!E$22+'1C TSrécur9'!E$23+'1C TSrécur9'!E$24+'1C TSrécur9'!E$25+'1C TSrécur9'!E$26+'1C TSrécur9'!E$27+'1C TSrécur9'!E$28+'1C TSrécur9'!E$29)/'1C TSrécur9'!E$30))))))</f>
        <v>0</v>
      </c>
      <c r="M272" s="545">
        <f>IF(OR('1C TSrécur9'!$B$12="",'1C TSrécur9'!E$30=0),0,IF(AND('1C TSrécur9'!$B$12&lt;&gt;"",$K$2="Pôle",'1C TSrécur9'!$C$12="OUI"),(('1C TSrécur9'!E$26+'1C TSrécur9'!E$27+'1C TSrécur9'!E$28)/'1C TSrécur9'!E$17),IF(AND('1C TSrécur9'!$B$12&lt;&gt;"",$K$2="Pôle",'1C TSrécur9'!$C$12="NON"),(('1C TSrécur9'!E$26+'1C TSrécur9'!E$27+'1C TSrécur9'!E$28)/'1C TSrécur9'!E$30),IF(AND('1C TSrécur9'!$B$12&lt;&gt;"",$K$2&lt;&gt;"Pôle"),0))))</f>
        <v>0</v>
      </c>
      <c r="N272" s="545">
        <f>IF(AND('1C TSrécur9'!$E$17&lt;&gt;0,'1C TSrécur9'!$E$30&lt;&gt;0),L272+M272,0)</f>
        <v>0</v>
      </c>
      <c r="O272" s="562" t="str">
        <f>IF(AND('1C TSrécur9'!E$17&lt;&gt;0,'1C TSrécur9'!$C$12="OUI"),'1C TSrécur9'!E$36/'1C TSrécur9'!E$17,"")</f>
        <v/>
      </c>
      <c r="P272" s="563" t="str">
        <f>IF(AND('1C TSrécur9'!E$17&lt;&gt;0,'1C TSrécur9'!$C$12="OUI"),'1C TSrécur9'!$E$37/'1C TSrécur9'!E$17,"")</f>
        <v/>
      </c>
      <c r="Q272" s="563" t="str">
        <f>IF(AND('1C TSrécur9'!E$17&lt;&gt;0,'1C TSrécur9'!$C$12="OUI"),'1C TSrécur9'!$E$38/'1C TSrécur9'!E$17,"")</f>
        <v/>
      </c>
      <c r="R272" s="563" t="str">
        <f>IF(AND('1C TSrécur9'!E$17&lt;&gt;0,'1C TSrécur9'!$C$12="OUI"),'1C TSrécur9'!$E$39/'1C TSrécur9'!E$17,"")</f>
        <v/>
      </c>
      <c r="S272" s="563" t="str">
        <f>IF(AND('1C TSrécur9'!E$17&lt;&gt;0,'1C TSrécur9'!$C$12="OUI"),'1C TSrécur9'!$E$40/'1C TSrécur9'!E$17,"")</f>
        <v/>
      </c>
      <c r="T272" s="563" t="str">
        <f>IF(AND('1C TSrécur9'!E$17&lt;&gt;0,'1C TSrécur9'!$C$12="OUI"),'1C TSrécur9'!$E$41/'1C TSrécur9'!E$17,"")</f>
        <v/>
      </c>
      <c r="U272" s="563" t="str">
        <f>IF(AND('1C TSrécur9'!E$17&lt;&gt;0,'1C TSrécur9'!$C$12="OUI"),'1C TSrécur9'!$E$42/'1C TSrécur9'!E$17,"")</f>
        <v/>
      </c>
      <c r="V272" s="563" t="str">
        <f>IF(AND('1C TSrécur9'!E$17&lt;&gt;0,'1C TSrécur9'!$C$12="OUI"),'1C TSrécur9'!$E$43/'1C TSrécur9'!E$17,"")</f>
        <v/>
      </c>
      <c r="W272" s="563" t="str">
        <f>IF(AND('1C TSrécur9'!E$17&lt;&gt;0,'1C TSrécur9'!$C$12="OUI"),'1C TSrécur9'!$E$44/'1C TSrécur9'!E$17,"")</f>
        <v/>
      </c>
      <c r="X272" s="563" t="str">
        <f>IF(AND('1C TSrécur9'!E$17&lt;&gt;0,'1C TSrécur9'!$C$12="OUI"),'1C TSrécur9'!$E$45/'1C TSrécur9'!E$17,"")</f>
        <v/>
      </c>
      <c r="Y272" s="563" t="str">
        <f>IF(AND('1C TSrécur9'!E$17&lt;&gt;0,'1C TSrécur9'!$C$12="OUI"),'1C TSrécur9'!$E$46/'1C TSrécur9'!E$17,"")</f>
        <v/>
      </c>
      <c r="Z272" s="563" t="str">
        <f>IF(AND('1C TSrécur9'!E$17&lt;&gt;0,'1C TSrécur9'!$C$12="OUI"),'1C TSrécur9'!$E$47/'1C TSrécur9'!E$17,"")</f>
        <v/>
      </c>
      <c r="AA272" s="563" t="str">
        <f>IF(AND('1C TSrécur9'!E$17&lt;&gt;0,'1C TSrécur9'!$C$12="OUI"),'1C TSrécur9'!$E$48/'1C TSrécur9'!E$17,"")</f>
        <v/>
      </c>
      <c r="AB272" s="563" t="str">
        <f>IF(AND('1C TSrécur9'!E$17&lt;&gt;0,'1C TSrécur9'!$C$12="OUI"),'1C TSrécur9'!$E$49/'1C TSrécur9'!E$17,"")</f>
        <v/>
      </c>
      <c r="AC272" s="563" t="str">
        <f>IF(AND('1C TSrécur9'!E$17&lt;&gt;0,'1C TSrécur9'!$C$12="OUI"),'1C TSrécur9'!$E$50/'1C TSrécur9'!E$17,"")</f>
        <v/>
      </c>
      <c r="AD272" s="563" t="str">
        <f>IF(AND('1C TSrécur9'!E$17&lt;&gt;0,'1C TSrécur9'!$C$12="OUI"),'1C TSrécur9'!$E$51/'1C TSrécur9'!E$17,"")</f>
        <v/>
      </c>
      <c r="AE272" s="563" t="str">
        <f>IF(AND('1C TSrécur9'!E$17&lt;&gt;0,'1C TSrécur9'!$C$12="OUI"),'1C TSrécur9'!$E$52/'1C TSrécur9'!E$17,"")</f>
        <v/>
      </c>
      <c r="AF272" s="563" t="str">
        <f>IF(AND('1C TSrécur9'!E$17&lt;&gt;0,'1C TSrécur9'!$C$12="OUI"),'1C TSrécur9'!$E$53/'1C TSrécur9'!E$17,"")</f>
        <v/>
      </c>
      <c r="AG272" s="563" t="str">
        <f>IF(AND('1C TSrécur9'!E$17&lt;&gt;0,'1C TSrécur9'!$C$12="OUI"),'1C TSrécur9'!$E$54/'1C TSrécur9'!E$17,"")</f>
        <v/>
      </c>
      <c r="AH272" s="563" t="str">
        <f>IF(AND('1C TSrécur9'!E$17&lt;&gt;0,'1C TSrécur9'!$C$12="OUI"),'1C TSrécur9'!$E$55/'1C TSrécur9'!E$17,"")</f>
        <v/>
      </c>
      <c r="AI272" s="563" t="str">
        <f>IF(AND('1C TSrécur9'!E$17&lt;&gt;0,'1C TSrécur9'!$C$12="OUI"),'1C TSrécur9'!$E$56/'1C TSrécur9'!E$17,"")</f>
        <v/>
      </c>
      <c r="AJ272" s="563" t="str">
        <f>IF(AND('1C TSrécur9'!E$17&lt;&gt;0,'1C TSrécur9'!$C$12="OUI"),'1C TSrécur9'!$E$57/'1C TSrécur9'!E$17,"")</f>
        <v/>
      </c>
      <c r="AK272" s="563">
        <f>IF(AND('1C TSrécur9'!E$17&lt;&gt;0,'1C TSrécur9'!$C$12="OUI"),'1C TSrécur9'!E$58/'1C TSrécur9'!E$17,0)</f>
        <v>0</v>
      </c>
      <c r="AL272" s="74">
        <f>IF(AND('1C TSrécur9'!$B$12&lt;&gt;"",'1C TSrécur9'!$C$12="OUI"),N272+AK272,N272)</f>
        <v>0</v>
      </c>
      <c r="AM272" s="352">
        <f t="shared" si="83"/>
        <v>0</v>
      </c>
      <c r="AN272" s="352">
        <f t="shared" si="84"/>
        <v>0</v>
      </c>
      <c r="AO272" s="353">
        <f t="shared" si="90"/>
        <v>0</v>
      </c>
      <c r="AP272" s="599">
        <f t="shared" si="91"/>
        <v>0</v>
      </c>
      <c r="AQ272" s="609">
        <f t="shared" si="89"/>
        <v>0</v>
      </c>
      <c r="AR272" s="605"/>
      <c r="AS272" s="104"/>
      <c r="AT272" s="211" t="str">
        <f>IF('1C TSrécur9'!E$17*FICHE!$C$13&lt;J272,"Forfait limité à "&amp;FICHE!$C$13&amp;"€/jour","")</f>
        <v/>
      </c>
      <c r="AU272" s="618"/>
    </row>
    <row r="273" spans="1:54" ht="13.9" customHeight="1">
      <c r="A273" s="316"/>
      <c r="B273" s="346"/>
      <c r="C273" s="877" t="str">
        <f>IF('1C TSrécur9'!F$17&lt;&gt;0,'1C TSrécur9'!$B$12,"")</f>
        <v/>
      </c>
      <c r="D273" s="878"/>
      <c r="E273" s="879"/>
      <c r="F273" s="95" t="str">
        <f>IF(AND($C273='1C TSrécur9'!$B$12,'1C TSrécur9'!$B$16="récurrentes",'1C TSrécur9'!$F$17&lt;&gt;""),'1C TSrécur9'!$F$21,"")</f>
        <v/>
      </c>
      <c r="G273" s="237"/>
      <c r="H273" s="797">
        <v>0.21</v>
      </c>
      <c r="I273" s="799">
        <v>1</v>
      </c>
      <c r="J273" s="324"/>
      <c r="K273" s="782">
        <f t="shared" si="82"/>
        <v>0</v>
      </c>
      <c r="L273" s="545">
        <f>IF(OR('1C TSrécur9'!$B$12="",'1C TSrécur9'!F$30=0),0,IF(AND('1C TSrécur9'!$B$12&lt;&gt;"",$K$2="Pôle",'1C TSrécur9'!$C$12="OUI"),(('1C TSrécur9'!F$22+'1C TSrécur9'!F$23+'1C TSrécur9'!F$24+'1C TSrécur9'!F$25+'1C TSrécur9'!F$29)/'1C TSrécur9'!F$17),IF(AND('1C TSrécur9'!$B$12&lt;&gt;"",$K$2="Pôle",'1C TSrécur9'!$C$12="NON"),(('1C TSrécur9'!F$22+'1C TSrécur9'!F$23+'1C TSrécur9'!F$24+'1C TSrécur9'!F$25+'1C TSrécur9'!F$29)/'1C TSrécur9'!F$30),IF(AND('1C TSrécur9'!$B$12&lt;&gt;"",$K$2&lt;&gt;"Pôle",'1C TSrécur9'!$C$12="OUI"),(('1C TSrécur9'!F$22+'1C TSrécur9'!F$23+'1C TSrécur9'!F$24+'1C TSrécur9'!F$25+'1C TSrécur9'!F$26+'1C TSrécur9'!F$27+'1C TSrécur9'!F$28+'1C TSrécur9'!F$29)/'1C TSrécur9'!F$17),IF(AND('1C TSrécur9'!$B$12&lt;&gt;"",$K$2&lt;&gt;"Pôle",'1C TSrécur9'!$C$12="NON"),(('1C TSrécur9'!F$22+'1C TSrécur9'!F$23+'1C TSrécur9'!F$24+'1C TSrécur9'!F$25+'1C TSrécur9'!F$26+'1C TSrécur9'!F$27+'1C TSrécur9'!F$28+'1C TSrécur9'!F$29)/'1C TSrécur9'!F$30))))))</f>
        <v>0</v>
      </c>
      <c r="M273" s="545">
        <f>IF(OR('1C TSrécur9'!$B$12="",'1C TSrécur9'!F$30=0),0,IF(AND('1C TSrécur9'!$B$12&lt;&gt;"",$K$2="Pôle",'1C TSrécur9'!$C$12="OUI"),(('1C TSrécur9'!F$26+'1C TSrécur9'!F$27+'1C TSrécur9'!F$28)/'1C TSrécur9'!F$17),IF(AND('1C TSrécur9'!$B$12&lt;&gt;"",$K$2="Pôle",'1C TSrécur9'!$C$12="NON"),(('1C TSrécur9'!F$26+'1C TSrécur9'!F$27+'1C TSrécur9'!F$28)/'1C TSrécur9'!F$30),IF(AND('1C TSrécur9'!$B$12&lt;&gt;"",$K$2&lt;&gt;"Pôle"),0))))</f>
        <v>0</v>
      </c>
      <c r="N273" s="545">
        <f>IF(AND('1C TSrécur9'!$F$17&lt;&gt;0,'1C TSrécur9'!$F$30&lt;&gt;0),L273+M273,0)</f>
        <v>0</v>
      </c>
      <c r="O273" s="562" t="str">
        <f>IF(AND('1C TSrécur9'!F$17&lt;&gt;0,'1C TSrécur9'!$C$12="OUI"),'1C TSrécur9'!F$36/'1C TSrécur9'!F$17,"")</f>
        <v/>
      </c>
      <c r="P273" s="563" t="str">
        <f>IF(AND('1C TSrécur9'!F$17&lt;&gt;0,'1C TSrécur9'!$C$12="OUI"),'1C TSrécur9'!$F$37/'1C TSrécur9'!F$17,"")</f>
        <v/>
      </c>
      <c r="Q273" s="563" t="str">
        <f>IF(AND('1C TSrécur9'!F$17&lt;&gt;0,'1C TSrécur9'!$C$12="OUI"),'1C TSrécur9'!$F$38/'1C TSrécur9'!F$17,"")</f>
        <v/>
      </c>
      <c r="R273" s="563" t="str">
        <f>IF(AND('1C TSrécur9'!F$17&lt;&gt;0,'1C TSrécur9'!$C$12="OUI"),'1C TSrécur9'!$F$39/'1C TSrécur9'!F$17,"")</f>
        <v/>
      </c>
      <c r="S273" s="563" t="str">
        <f>IF(AND('1C TSrécur9'!F$17&lt;&gt;0,'1C TSrécur9'!$C$12="OUI"),'1C TSrécur9'!$F$40/'1C TSrécur9'!F$17,"")</f>
        <v/>
      </c>
      <c r="T273" s="563" t="str">
        <f>IF(AND('1C TSrécur9'!F$17&lt;&gt;0,'1C TSrécur9'!$C$12="OUI"),'1C TSrécur9'!$F$41/'1C TSrécur9'!F$17,"")</f>
        <v/>
      </c>
      <c r="U273" s="563" t="str">
        <f>IF(AND('1C TSrécur9'!F$17&lt;&gt;0,'1C TSrécur9'!$C$12="OUI"),'1C TSrécur9'!$F$42/'1C TSrécur9'!F$17,"")</f>
        <v/>
      </c>
      <c r="V273" s="563" t="str">
        <f>IF(AND('1C TSrécur9'!F$17&lt;&gt;0,'1C TSrécur9'!$C$12="OUI"),'1C TSrécur9'!$F$43/'1C TSrécur9'!F$17,"")</f>
        <v/>
      </c>
      <c r="W273" s="563" t="str">
        <f>IF(AND('1C TSrécur9'!F$17&lt;&gt;0,'1C TSrécur9'!$C$12="OUI"),'1C TSrécur9'!$F$44/'1C TSrécur9'!F$17,"")</f>
        <v/>
      </c>
      <c r="X273" s="563" t="str">
        <f>IF(AND('1C TSrécur9'!F$17&lt;&gt;0,'1C TSrécur9'!$C$12="OUI"),'1C TSrécur9'!$F$45/'1C TSrécur9'!F$17,"")</f>
        <v/>
      </c>
      <c r="Y273" s="563" t="str">
        <f>IF(AND('1C TSrécur9'!F$17&lt;&gt;0,'1C TSrécur9'!$C$12="OUI"),'1C TSrécur9'!$F$46/'1C TSrécur9'!F$17,"")</f>
        <v/>
      </c>
      <c r="Z273" s="563" t="str">
        <f>IF(AND('1C TSrécur9'!F$17&lt;&gt;0,'1C TSrécur9'!$C$12="OUI"),'1C TSrécur9'!$F$47/'1C TSrécur9'!F$17,"")</f>
        <v/>
      </c>
      <c r="AA273" s="563" t="str">
        <f>IF(AND('1C TSrécur9'!F$17&lt;&gt;0,'1C TSrécur9'!$C$12="OUI"),'1C TSrécur9'!$F$48/'1C TSrécur9'!F$17,"")</f>
        <v/>
      </c>
      <c r="AB273" s="563" t="str">
        <f>IF(AND('1C TSrécur9'!F$17&lt;&gt;0,'1C TSrécur9'!$C$12="OUI"),'1C TSrécur9'!$F$49/'1C TSrécur9'!F$17,"")</f>
        <v/>
      </c>
      <c r="AC273" s="563" t="str">
        <f>IF(AND('1C TSrécur9'!F$17&lt;&gt;0,'1C TSrécur9'!$C$12="OUI"),'1C TSrécur9'!$F$50/'1C TSrécur9'!F$17,"")</f>
        <v/>
      </c>
      <c r="AD273" s="563" t="str">
        <f>IF(AND('1C TSrécur9'!F$17&lt;&gt;0,'1C TSrécur9'!$C$12="OUI"),'1C TSrécur9'!$F$51/'1C TSrécur9'!F$17,"")</f>
        <v/>
      </c>
      <c r="AE273" s="563" t="str">
        <f>IF(AND('1C TSrécur9'!F$17&lt;&gt;0,'1C TSrécur9'!$C$12="OUI"),'1C TSrécur9'!$F$52/'1C TSrécur9'!F$17,"")</f>
        <v/>
      </c>
      <c r="AF273" s="563" t="str">
        <f>IF(AND('1C TSrécur9'!F$17&lt;&gt;0,'1C TSrécur9'!$C$12="OUI"),'1C TSrécur9'!$F$53/'1C TSrécur9'!F$17,"")</f>
        <v/>
      </c>
      <c r="AG273" s="563" t="str">
        <f>IF(AND('1C TSrécur9'!F$17&lt;&gt;0,'1C TSrécur9'!$C$12="OUI"),'1C TSrécur9'!$F$54/'1C TSrécur9'!F$17,"")</f>
        <v/>
      </c>
      <c r="AH273" s="563" t="str">
        <f>IF(AND('1C TSrécur9'!F$17&lt;&gt;0,'1C TSrécur9'!$C$12="OUI"),'1C TSrécur9'!$F$55/'1C TSrécur9'!F$17,"")</f>
        <v/>
      </c>
      <c r="AI273" s="563" t="str">
        <f>IF(AND('1C TSrécur9'!F$17&lt;&gt;0,'1C TSrécur9'!$C$12="OUI"),'1C TSrécur9'!$F$56/'1C TSrécur9'!F$17,"")</f>
        <v/>
      </c>
      <c r="AJ273" s="563" t="str">
        <f>IF(AND('1C TSrécur9'!F$17&lt;&gt;0,'1C TSrécur9'!$C$12="OUI"),'1C TSrécur9'!$F$57/'1C TSrécur9'!F$17,"")</f>
        <v/>
      </c>
      <c r="AK273" s="563">
        <f>IF(AND('1C TSrécur9'!F$17&lt;&gt;0,'1C TSrécur9'!$C$12="OUI"),'1C TSrécur9'!F$58/'1C TSrécur9'!F$17,0)</f>
        <v>0</v>
      </c>
      <c r="AL273" s="74">
        <f>IF(AND('1C TSrécur9'!$B$12&lt;&gt;"",'1C TSrécur9'!$C$12="OUI"),N273+AK273,N273)</f>
        <v>0</v>
      </c>
      <c r="AM273" s="352">
        <f t="shared" si="83"/>
        <v>0</v>
      </c>
      <c r="AN273" s="352">
        <f t="shared" si="84"/>
        <v>0</v>
      </c>
      <c r="AO273" s="353">
        <f t="shared" si="90"/>
        <v>0</v>
      </c>
      <c r="AP273" s="599">
        <f t="shared" si="91"/>
        <v>0</v>
      </c>
      <c r="AQ273" s="609">
        <f t="shared" si="89"/>
        <v>0</v>
      </c>
      <c r="AR273" s="605"/>
      <c r="AS273" s="104"/>
      <c r="AT273" s="211" t="str">
        <f>IF('1C TSrécur9'!F$17*FICHE!$C$13&lt;J273,"Forfait limité à "&amp;FICHE!$C$13&amp;"€/jour","")</f>
        <v/>
      </c>
      <c r="AU273" s="618"/>
    </row>
    <row r="274" spans="1:54" ht="13.9" customHeight="1">
      <c r="A274" s="316"/>
      <c r="B274" s="346"/>
      <c r="C274" s="877" t="str">
        <f>IF('1C TSrécur9'!G$17&lt;&gt;0,'1C TSrécur9'!$B$12,"")</f>
        <v/>
      </c>
      <c r="D274" s="878"/>
      <c r="E274" s="879"/>
      <c r="F274" s="95" t="str">
        <f>IF(AND($C274='1C TSrécur9'!$B$12,'1C TSrécur9'!$B$16="récurrentes",'1C TSrécur9'!$G$17&lt;&gt;""),'1C TSrécur9'!$G$21,"")</f>
        <v/>
      </c>
      <c r="G274" s="237"/>
      <c r="H274" s="797">
        <v>0.21</v>
      </c>
      <c r="I274" s="799">
        <v>1</v>
      </c>
      <c r="J274" s="324"/>
      <c r="K274" s="782">
        <f t="shared" si="82"/>
        <v>0</v>
      </c>
      <c r="L274" s="545">
        <f>IF(OR('1C TSrécur9'!$B$12="",'1C TSrécur9'!G$30=0),0,IF(AND('1C TSrécur9'!$B$12&lt;&gt;"",$K$2="Pôle",'1C TSrécur9'!$C$12="OUI"),(('1C TSrécur9'!G$22+'1C TSrécur9'!G$23+'1C TSrécur9'!G$24+'1C TSrécur9'!G$25+'1C TSrécur9'!G$29)/'1C TSrécur9'!G$17),IF(AND('1C TSrécur9'!$B$12&lt;&gt;"",$K$2="Pôle",'1C TSrécur9'!$C$12="NON"),(('1C TSrécur9'!G$22+'1C TSrécur9'!G$23+'1C TSrécur9'!G$24+'1C TSrécur9'!G$25+'1C TSrécur9'!G$29)/'1C TSrécur9'!G$30),IF(AND('1C TSrécur9'!$B$12&lt;&gt;"",$K$2&lt;&gt;"Pôle",'1C TSrécur9'!$C$12="OUI"),(('1C TSrécur9'!G$22+'1C TSrécur9'!G$23+'1C TSrécur9'!G$24+'1C TSrécur9'!G$25+'1C TSrécur9'!G$26+'1C TSrécur9'!G$27+'1C TSrécur9'!G$28+'1C TSrécur9'!G$29)/'1C TSrécur9'!G$17),IF(AND('1C TSrécur9'!$B$12&lt;&gt;"",$K$2&lt;&gt;"Pôle",'1C TSrécur9'!$C$12="NON"),(('1C TSrécur9'!G$22+'1C TSrécur9'!G$23+'1C TSrécur9'!G$24+'1C TSrécur9'!G$25+'1C TSrécur9'!G$26+'1C TSrécur9'!G$27+'1C TSrécur9'!G$28+'1C TSrécur9'!G$29)/'1C TSrécur9'!G$30))))))</f>
        <v>0</v>
      </c>
      <c r="M274" s="545">
        <f>IF(OR('1C TSrécur9'!$B$12="",'1C TSrécur9'!G$30=0),0,IF(AND('1C TSrécur9'!$B$12&lt;&gt;"",$K$2="Pôle",'1C TSrécur9'!$C$12="OUI"),(('1C TSrécur9'!G$26+'1C TSrécur9'!G$27+'1C TSrécur9'!G$28)/'1C TSrécur9'!G$17),IF(AND('1C TSrécur9'!$B$12&lt;&gt;"",$K$2="Pôle",'1C TSrécur9'!$C$12="NON"),(('1C TSrécur9'!G$26+'1C TSrécur9'!G$27+'1C TSrécur9'!G$28)/'1C TSrécur9'!G$30),IF(AND('1C TSrécur9'!$B$12&lt;&gt;"",$K$2&lt;&gt;"Pôle"),0))))</f>
        <v>0</v>
      </c>
      <c r="N274" s="545">
        <f>IF(AND('1C TSrécur9'!$G$17&lt;&gt;0,'1C TSrécur9'!$G$30&lt;&gt;0),L274+M274,0)</f>
        <v>0</v>
      </c>
      <c r="O274" s="562" t="str">
        <f>IF(AND('1C TSrécur9'!G$17&lt;&gt;0,'1C TSrécur9'!$C$12="OUI"),'1C TSrécur9'!G$36/'1C TSrécur9'!G$17,"")</f>
        <v/>
      </c>
      <c r="P274" s="563" t="str">
        <f>IF(AND('1C TSrécur9'!G$17&lt;&gt;0,'1C TSrécur9'!$C$12="OUI"),'1C TSrécur9'!$G$37/'1C TSrécur9'!G$17,"")</f>
        <v/>
      </c>
      <c r="Q274" s="563" t="str">
        <f>IF(AND('1C TSrécur9'!G$17&lt;&gt;0,'1C TSrécur9'!$C$12="OUI"),'1C TSrécur9'!$G$38/'1C TSrécur9'!G$17,"")</f>
        <v/>
      </c>
      <c r="R274" s="563" t="str">
        <f>IF(AND('1C TSrécur9'!G$17&lt;&gt;0,'1C TSrécur9'!$C$12="OUI"),'1C TSrécur9'!$G$39/'1C TSrécur9'!G$17,"")</f>
        <v/>
      </c>
      <c r="S274" s="563" t="str">
        <f>IF(AND('1C TSrécur9'!G$17&lt;&gt;0,'1C TSrécur9'!$C$12="OUI"),'1C TSrécur9'!$G$40/'1C TSrécur9'!G$17,"")</f>
        <v/>
      </c>
      <c r="T274" s="563" t="str">
        <f>IF(AND('1C TSrécur9'!G$17&lt;&gt;0,'1C TSrécur9'!$C$12="OUI"),'1C TSrécur9'!$G$41/'1C TSrécur9'!G$17,"")</f>
        <v/>
      </c>
      <c r="U274" s="563" t="str">
        <f>IF(AND('1C TSrécur9'!G$17&lt;&gt;0,'1C TSrécur9'!$C$12="OUI"),'1C TSrécur9'!$G$42/'1C TSrécur9'!G$17,"")</f>
        <v/>
      </c>
      <c r="V274" s="563" t="str">
        <f>IF(AND('1C TSrécur9'!G$17&lt;&gt;0,'1C TSrécur9'!$C$12="OUI"),'1C TSrécur9'!$G$43/'1C TSrécur9'!G$17,"")</f>
        <v/>
      </c>
      <c r="W274" s="563" t="str">
        <f>IF(AND('1C TSrécur9'!G$17&lt;&gt;0,'1C TSrécur9'!$C$12="OUI"),'1C TSrécur9'!$G$44/'1C TSrécur9'!G$17,"")</f>
        <v/>
      </c>
      <c r="X274" s="563" t="str">
        <f>IF(AND('1C TSrécur9'!G$17&lt;&gt;0,'1C TSrécur9'!$C$12="OUI"),'1C TSrécur9'!$G$45/'1C TSrécur9'!G$17,"")</f>
        <v/>
      </c>
      <c r="Y274" s="563" t="str">
        <f>IF(AND('1C TSrécur9'!G$17&lt;&gt;0,'1C TSrécur9'!$C$12="OUI"),'1C TSrécur9'!$G$46/'1C TSrécur9'!G$17,"")</f>
        <v/>
      </c>
      <c r="Z274" s="563" t="str">
        <f>IF(AND('1C TSrécur9'!G$17&lt;&gt;0,'1C TSrécur9'!$C$12="OUI"),'1C TSrécur9'!$G$47/'1C TSrécur9'!G$17,"")</f>
        <v/>
      </c>
      <c r="AA274" s="563" t="str">
        <f>IF(AND('1C TSrécur9'!G$17&lt;&gt;0,'1C TSrécur9'!$C$12="OUI"),'1C TSrécur9'!$G$48/'1C TSrécur9'!G$17,"")</f>
        <v/>
      </c>
      <c r="AB274" s="563" t="str">
        <f>IF(AND('1C TSrécur9'!G$17&lt;&gt;0,'1C TSrécur9'!$C$12="OUI"),'1C TSrécur9'!$G$49/'1C TSrécur9'!G$17,"")</f>
        <v/>
      </c>
      <c r="AC274" s="563" t="str">
        <f>IF(AND('1C TSrécur9'!G$17&lt;&gt;0,'1C TSrécur9'!$C$12="OUI"),'1C TSrécur9'!$G$50/'1C TSrécur9'!G$17,"")</f>
        <v/>
      </c>
      <c r="AD274" s="563" t="str">
        <f>IF(AND('1C TSrécur9'!G$17&lt;&gt;0,'1C TSrécur9'!$C$12="OUI"),'1C TSrécur9'!$G$51/'1C TSrécur9'!G$17,"")</f>
        <v/>
      </c>
      <c r="AE274" s="563" t="str">
        <f>IF(AND('1C TSrécur9'!G$17&lt;&gt;0,'1C TSrécur9'!$C$12="OUI"),'1C TSrécur9'!$G$52/'1C TSrécur9'!G$17,"")</f>
        <v/>
      </c>
      <c r="AF274" s="563" t="str">
        <f>IF(AND('1C TSrécur9'!G$17&lt;&gt;0,'1C TSrécur9'!$C$12="OUI"),'1C TSrécur9'!$G$53/'1C TSrécur9'!G$17,"")</f>
        <v/>
      </c>
      <c r="AG274" s="563" t="str">
        <f>IF(AND('1C TSrécur9'!G$17&lt;&gt;0,'1C TSrécur9'!$C$12="OUI"),'1C TSrécur9'!$G$54/'1C TSrécur9'!G$17,"")</f>
        <v/>
      </c>
      <c r="AH274" s="563" t="str">
        <f>IF(AND('1C TSrécur9'!G$17&lt;&gt;0,'1C TSrécur9'!$C$12="OUI"),'1C TSrécur9'!$G$55/'1C TSrécur9'!G$17,"")</f>
        <v/>
      </c>
      <c r="AI274" s="563" t="str">
        <f>IF(AND('1C TSrécur9'!G$17&lt;&gt;0,'1C TSrécur9'!$C$12="OUI"),'1C TSrécur9'!$G$56/'1C TSrécur9'!G$17,"")</f>
        <v/>
      </c>
      <c r="AJ274" s="563" t="str">
        <f>IF(AND('1C TSrécur9'!G$17&lt;&gt;0,'1C TSrécur9'!$C$12="OUI"),'1C TSrécur9'!$G$57/'1C TSrécur9'!G$17,"")</f>
        <v/>
      </c>
      <c r="AK274" s="563">
        <f>IF(AND('1C TSrécur9'!G$17&lt;&gt;0,'1C TSrécur9'!$C$12="OUI"),'1C TSrécur9'!G$58/'1C TSrécur9'!G$17,0)</f>
        <v>0</v>
      </c>
      <c r="AL274" s="74">
        <f>IF(AND('1C TSrécur9'!$B$12&lt;&gt;"",'1C TSrécur9'!$C$12="OUI"),N274+AK274,N274)</f>
        <v>0</v>
      </c>
      <c r="AM274" s="352">
        <f t="shared" si="83"/>
        <v>0</v>
      </c>
      <c r="AN274" s="352">
        <f t="shared" si="84"/>
        <v>0</v>
      </c>
      <c r="AO274" s="353">
        <f t="shared" si="90"/>
        <v>0</v>
      </c>
      <c r="AP274" s="599">
        <f t="shared" si="91"/>
        <v>0</v>
      </c>
      <c r="AQ274" s="609">
        <f t="shared" si="89"/>
        <v>0</v>
      </c>
      <c r="AR274" s="605"/>
      <c r="AS274" s="104"/>
      <c r="AT274" s="211" t="str">
        <f>IF('1C TSrécur9'!G$17*FICHE!$C$13&lt;J274,"Forfait limité à "&amp;FICHE!$C$13&amp;"€/jour","")</f>
        <v/>
      </c>
      <c r="AU274" s="618"/>
    </row>
    <row r="275" spans="1:54" ht="13.9" customHeight="1">
      <c r="A275" s="316"/>
      <c r="B275" s="346"/>
      <c r="C275" s="877" t="str">
        <f>IF('1C TSrécur9'!H$17&lt;&gt;0,'1C TSrécur9'!$B$12,"")</f>
        <v/>
      </c>
      <c r="D275" s="878"/>
      <c r="E275" s="879"/>
      <c r="F275" s="95" t="str">
        <f>IF(AND($C275='1C TSrécur9'!$B$12,'1C TSrécur9'!$B$16="récurrentes",'1C TSrécur9'!$H$17&lt;&gt;""),'1C TSrécur9'!$H$21,"")</f>
        <v/>
      </c>
      <c r="G275" s="237"/>
      <c r="H275" s="797">
        <v>0.21</v>
      </c>
      <c r="I275" s="799">
        <v>1</v>
      </c>
      <c r="J275" s="324"/>
      <c r="K275" s="782">
        <f t="shared" si="82"/>
        <v>0</v>
      </c>
      <c r="L275" s="545">
        <f>IF(OR('1C TSrécur9'!$B$12="",'1C TSrécur9'!H$30=0),0,IF(AND('1C TSrécur9'!$B$12&lt;&gt;"",$K$2="Pôle",'1C TSrécur9'!$C$12="OUI"),(('1C TSrécur9'!H$22+'1C TSrécur9'!H$23+'1C TSrécur9'!H$24+'1C TSrécur9'!H$25+'1C TSrécur9'!H$29)/'1C TSrécur9'!H$17),IF(AND('1C TSrécur9'!$B$12&lt;&gt;"",$K$2="Pôle",'1C TSrécur9'!$C$12="NON"),(('1C TSrécur9'!H$22+'1C TSrécur9'!H$23+'1C TSrécur9'!H$24+'1C TSrécur9'!H$25+'1C TSrécur9'!H$29)/'1C TSrécur9'!H$30),IF(AND('1C TSrécur9'!$B$12&lt;&gt;"",$K$2&lt;&gt;"Pôle",'1C TSrécur9'!$C$12="OUI"),(('1C TSrécur9'!H$22+'1C TSrécur9'!H$23+'1C TSrécur9'!H$24+'1C TSrécur9'!H$25+'1C TSrécur9'!H$26+'1C TSrécur9'!H$27+'1C TSrécur9'!H$28+'1C TSrécur9'!H$29)/'1C TSrécur9'!H$17),IF(AND('1C TSrécur9'!$B$12&lt;&gt;"",$K$2&lt;&gt;"Pôle",'1C TSrécur9'!$C$12="NON"),(('1C TSrécur9'!H$22+'1C TSrécur9'!H$23+'1C TSrécur9'!H$24+'1C TSrécur9'!H$25+'1C TSrécur9'!H$26+'1C TSrécur9'!H$27+'1C TSrécur9'!H$28+'1C TSrécur9'!H$29)/'1C TSrécur9'!H$30))))))</f>
        <v>0</v>
      </c>
      <c r="M275" s="545">
        <f>IF(OR('1C TSrécur9'!$B$12="",'1C TSrécur9'!H$30=0),0,IF(AND('1C TSrécur9'!$B$12&lt;&gt;"",$K$2="Pôle",'1C TSrécur9'!$C$12="OUI"),(('1C TSrécur9'!H$26+'1C TSrécur9'!H$27+'1C TSrécur9'!H$28)/'1C TSrécur9'!H$17),IF(AND('1C TSrécur9'!$B$12&lt;&gt;"",$K$2="Pôle",'1C TSrécur9'!$C$12="NON"),(('1C TSrécur9'!H$26+'1C TSrécur9'!H$27+'1C TSrécur9'!H$28)/'1C TSrécur9'!H$30),IF(AND('1C TSrécur9'!$B$12&lt;&gt;"",$K$2&lt;&gt;"Pôle"),0))))</f>
        <v>0</v>
      </c>
      <c r="N275" s="545">
        <f>IF(AND('1C TSrécur9'!$H$17&lt;&gt;0,'1C TSrécur9'!$H$30&lt;&gt;0),L275+M275,0)</f>
        <v>0</v>
      </c>
      <c r="O275" s="562" t="str">
        <f>IF(AND('1C TSrécur9'!H$17&lt;&gt;0,'1C TSrécur9'!$C$12="OUI"),'1C TSrécur9'!H$36/'1C TSrécur9'!H$17,"")</f>
        <v/>
      </c>
      <c r="P275" s="563" t="str">
        <f>IF(AND('1C TSrécur9'!H$17&lt;&gt;0,'1C TSrécur9'!$C$12="OUI"),'1C TSrécur9'!$H$37/'1C TSrécur9'!H$17,"")</f>
        <v/>
      </c>
      <c r="Q275" s="563" t="str">
        <f>IF(AND('1C TSrécur9'!H$17&lt;&gt;0,'1C TSrécur9'!$C$12="OUI"),'1C TSrécur9'!$H$38/'1C TSrécur9'!H$17,"")</f>
        <v/>
      </c>
      <c r="R275" s="563" t="str">
        <f>IF(AND('1C TSrécur9'!H$17&lt;&gt;0,'1C TSrécur9'!$C$12="OUI"),'1C TSrécur9'!$H$39/'1C TSrécur9'!H$17,"")</f>
        <v/>
      </c>
      <c r="S275" s="563" t="str">
        <f>IF(AND('1C TSrécur9'!H$17&lt;&gt;0,'1C TSrécur9'!$C$12="OUI"),'1C TSrécur9'!$H$40/'1C TSrécur9'!H$17,"")</f>
        <v/>
      </c>
      <c r="T275" s="563" t="str">
        <f>IF(AND('1C TSrécur9'!H$17&lt;&gt;0,'1C TSrécur9'!$C$12="OUI"),'1C TSrécur9'!$H$41/'1C TSrécur9'!H$17,"")</f>
        <v/>
      </c>
      <c r="U275" s="563" t="str">
        <f>IF(AND('1C TSrécur9'!H$17&lt;&gt;0,'1C TSrécur9'!$C$12="OUI"),'1C TSrécur9'!$H$42/'1C TSrécur9'!H$17,"")</f>
        <v/>
      </c>
      <c r="V275" s="563" t="str">
        <f>IF(AND('1C TSrécur9'!H$17&lt;&gt;0,'1C TSrécur9'!$C$12="OUI"),'1C TSrécur9'!$H$43/'1C TSrécur9'!H$17,"")</f>
        <v/>
      </c>
      <c r="W275" s="563" t="str">
        <f>IF(AND('1C TSrécur9'!H$17&lt;&gt;0,'1C TSrécur9'!$C$12="OUI"),'1C TSrécur9'!$H$44/'1C TSrécur9'!H$17,"")</f>
        <v/>
      </c>
      <c r="X275" s="563" t="str">
        <f>IF(AND('1C TSrécur9'!H$17&lt;&gt;0,'1C TSrécur9'!$C$12="OUI"),'1C TSrécur9'!$H$45/'1C TSrécur9'!H$17,"")</f>
        <v/>
      </c>
      <c r="Y275" s="563" t="str">
        <f>IF(AND('1C TSrécur9'!H$17&lt;&gt;0,'1C TSrécur9'!$C$12="OUI"),'1C TSrécur9'!$H$46/'1C TSrécur9'!H$17,"")</f>
        <v/>
      </c>
      <c r="Z275" s="563" t="str">
        <f>IF(AND('1C TSrécur9'!H$17&lt;&gt;0,'1C TSrécur9'!$C$12="OUI"),'1C TSrécur9'!$H$47/'1C TSrécur9'!H$17,"")</f>
        <v/>
      </c>
      <c r="AA275" s="563" t="str">
        <f>IF(AND('1C TSrécur9'!H$17&lt;&gt;0,'1C TSrécur9'!$C$12="OUI"),'1C TSrécur9'!$H$48/'1C TSrécur9'!H$17,"")</f>
        <v/>
      </c>
      <c r="AB275" s="563" t="str">
        <f>IF(AND('1C TSrécur9'!H$17&lt;&gt;0,'1C TSrécur9'!$C$12="OUI"),'1C TSrécur9'!$H$49/'1C TSrécur9'!H$17,"")</f>
        <v/>
      </c>
      <c r="AC275" s="563" t="str">
        <f>IF(AND('1C TSrécur9'!H$17&lt;&gt;0,'1C TSrécur9'!$C$12="OUI"),'1C TSrécur9'!$H$50/'1C TSrécur9'!H$17,"")</f>
        <v/>
      </c>
      <c r="AD275" s="563" t="str">
        <f>IF(AND('1C TSrécur9'!H$17&lt;&gt;0,'1C TSrécur9'!$C$12="OUI"),'1C TSrécur9'!$H$51/'1C TSrécur9'!H$17,"")</f>
        <v/>
      </c>
      <c r="AE275" s="563" t="str">
        <f>IF(AND('1C TSrécur9'!H$17&lt;&gt;0,'1C TSrécur9'!$C$12="OUI"),'1C TSrécur9'!$H$52/'1C TSrécur9'!H$17,"")</f>
        <v/>
      </c>
      <c r="AF275" s="563" t="str">
        <f>IF(AND('1C TSrécur9'!H$17&lt;&gt;0,'1C TSrécur9'!$C$12="OUI"),'1C TSrécur9'!$H$53/'1C TSrécur9'!H$17,"")</f>
        <v/>
      </c>
      <c r="AG275" s="563" t="str">
        <f>IF(AND('1C TSrécur9'!H$17&lt;&gt;0,'1C TSrécur9'!$C$12="OUI"),'1C TSrécur9'!$H$54/'1C TSrécur9'!H$17,"")</f>
        <v/>
      </c>
      <c r="AH275" s="563" t="str">
        <f>IF(AND('1C TSrécur9'!H$17&lt;&gt;0,'1C TSrécur9'!$C$12="OUI"),'1C TSrécur9'!$H$55/'1C TSrécur9'!H$17,"")</f>
        <v/>
      </c>
      <c r="AI275" s="563" t="str">
        <f>IF(AND('1C TSrécur9'!H$17&lt;&gt;0,'1C TSrécur9'!$C$12="OUI"),'1C TSrécur9'!$H$56/'1C TSrécur9'!H$17,"")</f>
        <v/>
      </c>
      <c r="AJ275" s="563" t="str">
        <f>IF(AND('1C TSrécur9'!H$17&lt;&gt;0,'1C TSrécur9'!$C$12="OUI"),'1C TSrécur9'!$H$57/'1C TSrécur9'!H$17,"")</f>
        <v/>
      </c>
      <c r="AK275" s="563">
        <f>IF(AND('1C TSrécur9'!H$17&lt;&gt;0,'1C TSrécur9'!$C$12="OUI"),'1C TSrécur9'!H$58/'1C TSrécur9'!H$17,0)</f>
        <v>0</v>
      </c>
      <c r="AL275" s="74">
        <f>IF(AND('1C TSrécur9'!$B$12&lt;&gt;"",'1C TSrécur9'!$C$12="OUI"),N275+AK275,N275)</f>
        <v>0</v>
      </c>
      <c r="AM275" s="352">
        <f t="shared" si="83"/>
        <v>0</v>
      </c>
      <c r="AN275" s="352">
        <f t="shared" si="84"/>
        <v>0</v>
      </c>
      <c r="AO275" s="353">
        <f t="shared" si="90"/>
        <v>0</v>
      </c>
      <c r="AP275" s="599">
        <f t="shared" si="91"/>
        <v>0</v>
      </c>
      <c r="AQ275" s="609">
        <f t="shared" si="89"/>
        <v>0</v>
      </c>
      <c r="AR275" s="605"/>
      <c r="AS275" s="104"/>
      <c r="AT275" s="211" t="str">
        <f>IF('1C TSrécur9'!H$17*FICHE!$C$13&lt;J275,"Forfait limité à "&amp;FICHE!$C$13&amp;"€/jour","")</f>
        <v/>
      </c>
      <c r="AU275" s="618"/>
    </row>
    <row r="276" spans="1:54" ht="13.9" customHeight="1">
      <c r="A276" s="316"/>
      <c r="B276" s="346"/>
      <c r="C276" s="877" t="str">
        <f>IF('1C TSrécur9'!I$17&lt;&gt;0,'1C TSrécur9'!$B$12,"")</f>
        <v/>
      </c>
      <c r="D276" s="878"/>
      <c r="E276" s="879"/>
      <c r="F276" s="95" t="str">
        <f>IF(AND($C276='1C TSrécur9'!$B$12,'1C TSrécur9'!$B$16="récurrentes",'1C TSrécur9'!$I$17&lt;&gt;""),'1C TSrécur9'!$I$21,"")</f>
        <v/>
      </c>
      <c r="G276" s="237"/>
      <c r="H276" s="797">
        <v>0.21</v>
      </c>
      <c r="I276" s="799">
        <v>1</v>
      </c>
      <c r="J276" s="324"/>
      <c r="K276" s="782">
        <f t="shared" si="82"/>
        <v>0</v>
      </c>
      <c r="L276" s="545">
        <f>IF(OR('1C TSrécur9'!$B$12="",'1C TSrécur9'!I$30=0),0,IF(AND('1C TSrécur9'!$B$12&lt;&gt;"",$K$2="Pôle",'1C TSrécur9'!$C$12="OUI"),(('1C TSrécur9'!I$22+'1C TSrécur9'!I$23+'1C TSrécur9'!I$24+'1C TSrécur9'!I$25+'1C TSrécur9'!I$29)/'1C TSrécur9'!I$17),IF(AND('1C TSrécur9'!$B$12&lt;&gt;"",$K$2="Pôle",'1C TSrécur9'!$C$12="NON"),(('1C TSrécur9'!I$22+'1C TSrécur9'!I$23+'1C TSrécur9'!I$24+'1C TSrécur9'!I$25+'1C TSrécur9'!I$29)/'1C TSrécur9'!I$30),IF(AND('1C TSrécur9'!$B$12&lt;&gt;"",$K$2&lt;&gt;"Pôle",'1C TSrécur9'!$C$12="OUI"),(('1C TSrécur9'!I$22+'1C TSrécur9'!I$23+'1C TSrécur9'!I$24+'1C TSrécur9'!I$25+'1C TSrécur9'!I$26+'1C TSrécur9'!I$27+'1C TSrécur9'!I$28+'1C TSrécur9'!I$29)/'1C TSrécur9'!I$17),IF(AND('1C TSrécur9'!$B$12&lt;&gt;"",$K$2&lt;&gt;"Pôle",'1C TSrécur9'!$C$12="NON"),(('1C TSrécur9'!I$22+'1C TSrécur9'!I$23+'1C TSrécur9'!I$24+'1C TSrécur9'!I$25+'1C TSrécur9'!I$26+'1C TSrécur9'!I$27+'1C TSrécur9'!I$28+'1C TSrécur9'!I$29)/'1C TSrécur9'!I$30))))))</f>
        <v>0</v>
      </c>
      <c r="M276" s="545">
        <f>IF(OR('1C TSrécur9'!$B$12="",'1C TSrécur9'!I$30=0),0,IF(AND('1C TSrécur9'!$B$12&lt;&gt;"",$K$2="Pôle",'1C TSrécur9'!$C$12="OUI"),(('1C TSrécur9'!I$26+'1C TSrécur9'!I$27+'1C TSrécur9'!I$28)/'1C TSrécur9'!I$17),IF(AND('1C TSrécur9'!$B$12&lt;&gt;"",$K$2="Pôle",'1C TSrécur9'!$C$12="NON"),(('1C TSrécur9'!I$26+'1C TSrécur9'!I$27+'1C TSrécur9'!I$28)/'1C TSrécur9'!I$30),IF(AND('1C TSrécur9'!$B$12&lt;&gt;"",$K$2&lt;&gt;"Pôle"),0))))</f>
        <v>0</v>
      </c>
      <c r="N276" s="545">
        <f>IF(AND('1C TSrécur9'!$I$17&lt;&gt;0,'1C TSrécur9'!$I$30&lt;&gt;0),L276+M276,0)</f>
        <v>0</v>
      </c>
      <c r="O276" s="562" t="str">
        <f>IF(AND('1C TSrécur9'!I$17&lt;&gt;0,'1C TSrécur9'!$C$12="OUI"),'1C TSrécur9'!I$36/'1C TSrécur9'!I$17,"")</f>
        <v/>
      </c>
      <c r="P276" s="563" t="str">
        <f>IF(AND('1C TSrécur9'!I$17&lt;&gt;0,'1C TSrécur9'!$C$12="OUI"),'1C TSrécur9'!$I$37/'1C TSrécur9'!I$17,"")</f>
        <v/>
      </c>
      <c r="Q276" s="563" t="str">
        <f>IF(AND('1C TSrécur9'!I$17&lt;&gt;0,'1C TSrécur9'!$C$12="OUI"),'1C TSrécur9'!$I$38/'1C TSrécur9'!I$17,"")</f>
        <v/>
      </c>
      <c r="R276" s="563" t="str">
        <f>IF(AND('1C TSrécur9'!I$17&lt;&gt;0,'1C TSrécur9'!$C$12="OUI"),'1C TSrécur9'!$I$39/'1C TSrécur9'!I$17,"")</f>
        <v/>
      </c>
      <c r="S276" s="563" t="str">
        <f>IF(AND('1C TSrécur9'!I$17&lt;&gt;0,'1C TSrécur9'!$C$12="OUI"),'1C TSrécur9'!$I$40/'1C TSrécur9'!I$17,"")</f>
        <v/>
      </c>
      <c r="T276" s="563" t="str">
        <f>IF(AND('1C TSrécur9'!I$17&lt;&gt;0,'1C TSrécur9'!$C$12="OUI"),'1C TSrécur9'!$I$41/'1C TSrécur9'!I$17,"")</f>
        <v/>
      </c>
      <c r="U276" s="563" t="str">
        <f>IF(AND('1C TSrécur9'!I$17&lt;&gt;0,'1C TSrécur9'!$C$12="OUI"),'1C TSrécur9'!$I$42/'1C TSrécur9'!I$17,"")</f>
        <v/>
      </c>
      <c r="V276" s="563" t="str">
        <f>IF(AND('1C TSrécur9'!I$17&lt;&gt;0,'1C TSrécur9'!$C$12="OUI"),'1C TSrécur9'!$I$43/'1C TSrécur9'!I$17,"")</f>
        <v/>
      </c>
      <c r="W276" s="563" t="str">
        <f>IF(AND('1C TSrécur9'!I$17&lt;&gt;0,'1C TSrécur9'!$C$12="OUI"),'1C TSrécur9'!$I$44/'1C TSrécur9'!I$17,"")</f>
        <v/>
      </c>
      <c r="X276" s="563" t="str">
        <f>IF(AND('1C TSrécur9'!I$17&lt;&gt;0,'1C TSrécur9'!$C$12="OUI"),'1C TSrécur9'!$I$45/'1C TSrécur9'!I$17,"")</f>
        <v/>
      </c>
      <c r="Y276" s="563" t="str">
        <f>IF(AND('1C TSrécur9'!I$17&lt;&gt;0,'1C TSrécur9'!$C$12="OUI"),'1C TSrécur9'!$I$46/'1C TSrécur9'!I$17,"")</f>
        <v/>
      </c>
      <c r="Z276" s="563" t="str">
        <f>IF(AND('1C TSrécur9'!I$17&lt;&gt;0,'1C TSrécur9'!$C$12="OUI"),'1C TSrécur9'!$I$47/'1C TSrécur9'!I$17,"")</f>
        <v/>
      </c>
      <c r="AA276" s="563" t="str">
        <f>IF(AND('1C TSrécur9'!I$17&lt;&gt;0,'1C TSrécur9'!$C$12="OUI"),'1C TSrécur9'!$I$48/'1C TSrécur9'!I$17,"")</f>
        <v/>
      </c>
      <c r="AB276" s="563" t="str">
        <f>IF(AND('1C TSrécur9'!I$17&lt;&gt;0,'1C TSrécur9'!$C$12="OUI"),'1C TSrécur9'!$I$49/'1C TSrécur9'!I$17,"")</f>
        <v/>
      </c>
      <c r="AC276" s="563" t="str">
        <f>IF(AND('1C TSrécur9'!I$17&lt;&gt;0,'1C TSrécur9'!$C$12="OUI"),'1C TSrécur9'!$I$50/'1C TSrécur9'!I$17,"")</f>
        <v/>
      </c>
      <c r="AD276" s="563" t="str">
        <f>IF(AND('1C TSrécur9'!I$17&lt;&gt;0,'1C TSrécur9'!$C$12="OUI"),'1C TSrécur9'!$I$51/'1C TSrécur9'!I$17,"")</f>
        <v/>
      </c>
      <c r="AE276" s="563" t="str">
        <f>IF(AND('1C TSrécur9'!I$17&lt;&gt;0,'1C TSrécur9'!$C$12="OUI"),'1C TSrécur9'!$I$52/'1C TSrécur9'!I$17,"")</f>
        <v/>
      </c>
      <c r="AF276" s="563" t="str">
        <f>IF(AND('1C TSrécur9'!I$17&lt;&gt;0,'1C TSrécur9'!$C$12="OUI"),'1C TSrécur9'!$I$53/'1C TSrécur9'!I$17,"")</f>
        <v/>
      </c>
      <c r="AG276" s="563" t="str">
        <f>IF(AND('1C TSrécur9'!I$17&lt;&gt;0,'1C TSrécur9'!$C$12="OUI"),'1C TSrécur9'!$I$54/'1C TSrécur9'!I$17,"")</f>
        <v/>
      </c>
      <c r="AH276" s="563" t="str">
        <f>IF(AND('1C TSrécur9'!I$17&lt;&gt;0,'1C TSrécur9'!$C$12="OUI"),'1C TSrécur9'!$I$55/'1C TSrécur9'!I$17,"")</f>
        <v/>
      </c>
      <c r="AI276" s="563" t="str">
        <f>IF(AND('1C TSrécur9'!I$17&lt;&gt;0,'1C TSrécur9'!$C$12="OUI"),'1C TSrécur9'!$I$56/'1C TSrécur9'!I$17,"")</f>
        <v/>
      </c>
      <c r="AJ276" s="563" t="str">
        <f>IF(AND('1C TSrécur9'!I$17&lt;&gt;0,'1C TSrécur9'!$C$12="OUI"),'1C TSrécur9'!$I$57/'1C TSrécur9'!I$17,"")</f>
        <v/>
      </c>
      <c r="AK276" s="563">
        <f>IF(AND('1C TSrécur9'!I$17&lt;&gt;0,'1C TSrécur9'!$C$12="OUI"),'1C TSrécur9'!I$58/'1C TSrécur9'!I$17,0)</f>
        <v>0</v>
      </c>
      <c r="AL276" s="74">
        <f>IF(AND('1C TSrécur9'!$B$12&lt;&gt;"",'1C TSrécur9'!$C$12="OUI"),N276+AK276,N276)</f>
        <v>0</v>
      </c>
      <c r="AM276" s="352">
        <f t="shared" si="83"/>
        <v>0</v>
      </c>
      <c r="AN276" s="352">
        <f t="shared" si="84"/>
        <v>0</v>
      </c>
      <c r="AO276" s="353">
        <f t="shared" si="90"/>
        <v>0</v>
      </c>
      <c r="AP276" s="599">
        <f t="shared" si="91"/>
        <v>0</v>
      </c>
      <c r="AQ276" s="609">
        <f t="shared" si="89"/>
        <v>0</v>
      </c>
      <c r="AR276" s="605"/>
      <c r="AS276" s="104"/>
      <c r="AT276" s="211" t="str">
        <f>IF('1C TSrécur9'!I$17*FICHE!$C$13&lt;J276,"Forfait limité à "&amp;FICHE!$C$13&amp;"€/jour","")</f>
        <v/>
      </c>
      <c r="AU276" s="618"/>
    </row>
    <row r="277" spans="1:54" ht="13.9" customHeight="1">
      <c r="A277" s="316"/>
      <c r="B277" s="346"/>
      <c r="C277" s="877" t="str">
        <f>IF('1C TSrécur9'!J$17&lt;&gt;0,'1C TSrécur9'!$B$12,"")</f>
        <v/>
      </c>
      <c r="D277" s="878"/>
      <c r="E277" s="879"/>
      <c r="F277" s="95" t="str">
        <f>IF(AND($C277='1C TSrécur9'!$B$12,'1C TSrécur9'!$B$16="récurrentes",'1C TSrécur9'!K$17&lt;&gt;""),'1C TSrécur9'!K$21,"")</f>
        <v/>
      </c>
      <c r="G277" s="237"/>
      <c r="H277" s="797">
        <v>0.21</v>
      </c>
      <c r="I277" s="799">
        <v>1</v>
      </c>
      <c r="J277" s="324"/>
      <c r="K277" s="782">
        <f t="shared" si="82"/>
        <v>0</v>
      </c>
      <c r="L277" s="545">
        <f>IF(OR('1C TSrécur9'!$B$12="",'1C TSrécur9'!J$30=0),0,IF(AND('1C TSrécur9'!$B$12&lt;&gt;"",$K$2="Pôle",'1C TSrécur9'!$C$12="OUI"),(('1C TSrécur9'!J$22+'1C TSrécur9'!J$23+'1C TSrécur9'!J$24+'1C TSrécur9'!J$25+'1C TSrécur9'!J$29)/'1C TSrécur9'!J$17),IF(AND('1C TSrécur9'!$B$12&lt;&gt;"",$K$2="Pôle",'1C TSrécur9'!$C$12="NON"),(('1C TSrécur9'!J$22+'1C TSrécur9'!J$23+'1C TSrécur9'!J$24+'1C TSrécur9'!J$25+'1C TSrécur9'!J$29)/'1C TSrécur9'!J$30),IF(AND('1C TSrécur9'!$B$12&lt;&gt;"",$K$2&lt;&gt;"Pôle",'1C TSrécur9'!$C$12="OUI"),(('1C TSrécur9'!J$22+'1C TSrécur9'!J$23+'1C TSrécur9'!J$24+'1C TSrécur9'!J$25+'1C TSrécur9'!J$26+'1C TSrécur9'!J$27+'1C TSrécur9'!J$28+'1C TSrécur9'!J$29)/'1C TSrécur9'!J$17),IF(AND('1C TSrécur9'!$B$12&lt;&gt;"",$K$2&lt;&gt;"Pôle",'1C TSrécur9'!$C$12="NON"),(('1C TSrécur9'!J$22+'1C TSrécur9'!J$23+'1C TSrécur9'!J$24+'1C TSrécur9'!J$25+'1C TSrécur9'!J$26+'1C TSrécur9'!J$27+'1C TSrécur9'!J$28+'1C TSrécur9'!J$29)/'1C TSrécur9'!J$30))))))</f>
        <v>0</v>
      </c>
      <c r="M277" s="545">
        <f>IF(OR('1C TSrécur9'!$B$12="",'1C TSrécur9'!J$30=0),0,IF(AND('1C TSrécur9'!$B$12&lt;&gt;"",$K$2="Pôle",'1C TSrécur9'!$C$12="OUI"),(('1C TSrécur9'!J$26+'1C TSrécur9'!J$27+'1C TSrécur9'!J$28)/'1C TSrécur9'!J$17),IF(AND('1C TSrécur9'!$B$12&lt;&gt;"",$K$2="Pôle",'1C TSrécur9'!$C$12="NON"),(('1C TSrécur9'!J$26+'1C TSrécur9'!J$27+'1C TSrécur9'!J$28)/'1C TSrécur9'!J$30),IF(AND('1C TSrécur9'!$B$12&lt;&gt;"",$K$2&lt;&gt;"Pôle"),0))))</f>
        <v>0</v>
      </c>
      <c r="N277" s="545">
        <f>IF(AND('1C TSrécur9'!$J$17&lt;&gt;0,'1C TSrécur9'!$J$30&lt;&gt;0),L277+M277,0)</f>
        <v>0</v>
      </c>
      <c r="O277" s="562" t="str">
        <f>IF(AND('1C TSrécur9'!J$17&lt;&gt;0,'1C TSrécur9'!$C$12="OUI"),'1C TSrécur9'!J$36/'1C TSrécur9'!J$17,"")</f>
        <v/>
      </c>
      <c r="P277" s="563" t="str">
        <f>IF(AND('1C TSrécur9'!J$17&lt;&gt;0,'1C TSrécur9'!$C$12="OUI"),'1C TSrécur9'!$J$37/'1C TSrécur9'!J$17,"")</f>
        <v/>
      </c>
      <c r="Q277" s="563" t="str">
        <f>IF(AND('1C TSrécur9'!J$17&lt;&gt;0,'1C TSrécur9'!$C$12="OUI"),'1C TSrécur9'!$J$38/'1C TSrécur9'!J$17,"")</f>
        <v/>
      </c>
      <c r="R277" s="563" t="str">
        <f>IF(AND('1C TSrécur9'!J$17&lt;&gt;0,'1C TSrécur9'!$C$12="OUI"),'1C TSrécur9'!$J$39/'1C TSrécur9'!J$17,"")</f>
        <v/>
      </c>
      <c r="S277" s="563" t="str">
        <f>IF(AND('1C TSrécur9'!J$17&lt;&gt;0,'1C TSrécur9'!$C$12="OUI"),'1C TSrécur9'!$J$40/'1C TSrécur9'!J$17,"")</f>
        <v/>
      </c>
      <c r="T277" s="563" t="str">
        <f>IF(AND('1C TSrécur9'!J$17&lt;&gt;0,'1C TSrécur9'!$C$12="OUI"),'1C TSrécur9'!$J$41/'1C TSrécur9'!J$17,"")</f>
        <v/>
      </c>
      <c r="U277" s="563" t="str">
        <f>IF(AND('1C TSrécur9'!J$17&lt;&gt;0,'1C TSrécur9'!$C$12="OUI"),'1C TSrécur9'!$J$42/'1C TSrécur9'!J$17,"")</f>
        <v/>
      </c>
      <c r="V277" s="563" t="str">
        <f>IF(AND('1C TSrécur9'!J$17&lt;&gt;0,'1C TSrécur9'!$C$12="OUI"),'1C TSrécur9'!$J$43/'1C TSrécur9'!J$17,"")</f>
        <v/>
      </c>
      <c r="W277" s="563" t="str">
        <f>IF(AND('1C TSrécur9'!J$17&lt;&gt;0,'1C TSrécur9'!$C$12="OUI"),'1C TSrécur9'!$J$44/'1C TSrécur9'!J$17,"")</f>
        <v/>
      </c>
      <c r="X277" s="563" t="str">
        <f>IF(AND('1C TSrécur9'!J$17&lt;&gt;0,'1C TSrécur9'!$C$12="OUI"),'1C TSrécur9'!$J$45/'1C TSrécur9'!J$17,"")</f>
        <v/>
      </c>
      <c r="Y277" s="563" t="str">
        <f>IF(AND('1C TSrécur9'!J$17&lt;&gt;0,'1C TSrécur9'!$C$12="OUI"),'1C TSrécur9'!$J$46/'1C TSrécur9'!J$17,"")</f>
        <v/>
      </c>
      <c r="Z277" s="563" t="str">
        <f>IF(AND('1C TSrécur9'!J$17&lt;&gt;0,'1C TSrécur9'!$C$12="OUI"),'1C TSrécur9'!$J$47/'1C TSrécur9'!J$17,"")</f>
        <v/>
      </c>
      <c r="AA277" s="563" t="str">
        <f>IF(AND('1C TSrécur9'!J$17&lt;&gt;0,'1C TSrécur9'!$C$12="OUI"),'1C TSrécur9'!$J$48/'1C TSrécur9'!J$17,"")</f>
        <v/>
      </c>
      <c r="AB277" s="563" t="str">
        <f>IF(AND('1C TSrécur9'!J$17&lt;&gt;0,'1C TSrécur9'!$C$12="OUI"),'1C TSrécur9'!$J$49/'1C TSrécur9'!J$17,"")</f>
        <v/>
      </c>
      <c r="AC277" s="563" t="str">
        <f>IF(AND('1C TSrécur9'!J$17&lt;&gt;0,'1C TSrécur9'!$C$12="OUI"),'1C TSrécur9'!$J$50/'1C TSrécur9'!J$17,"")</f>
        <v/>
      </c>
      <c r="AD277" s="563" t="str">
        <f>IF(AND('1C TSrécur9'!J$17&lt;&gt;0,'1C TSrécur9'!$C$12="OUI"),'1C TSrécur9'!$J$51/'1C TSrécur9'!J$17,"")</f>
        <v/>
      </c>
      <c r="AE277" s="563" t="str">
        <f>IF(AND('1C TSrécur9'!J$17&lt;&gt;0,'1C TSrécur9'!$C$12="OUI"),'1C TSrécur9'!$J$52/'1C TSrécur9'!J$17,"")</f>
        <v/>
      </c>
      <c r="AF277" s="563" t="str">
        <f>IF(AND('1C TSrécur9'!J$17&lt;&gt;0,'1C TSrécur9'!$C$12="OUI"),'1C TSrécur9'!$J$53/'1C TSrécur9'!J$17,"")</f>
        <v/>
      </c>
      <c r="AG277" s="563" t="str">
        <f>IF(AND('1C TSrécur9'!J$17&lt;&gt;0,'1C TSrécur9'!$C$12="OUI"),'1C TSrécur9'!$J$54/'1C TSrécur9'!J$17,"")</f>
        <v/>
      </c>
      <c r="AH277" s="563" t="str">
        <f>IF(AND('1C TSrécur9'!J$17&lt;&gt;0,'1C TSrécur9'!$C$12="OUI"),'1C TSrécur9'!$J$55/'1C TSrécur9'!J$17,"")</f>
        <v/>
      </c>
      <c r="AI277" s="563" t="str">
        <f>IF(AND('1C TSrécur9'!J$17&lt;&gt;0,'1C TSrécur9'!$C$12="OUI"),'1C TSrécur9'!$J$56/'1C TSrécur9'!J$17,"")</f>
        <v/>
      </c>
      <c r="AJ277" s="563" t="str">
        <f>IF(AND('1C TSrécur9'!J$17&lt;&gt;0,'1C TSrécur9'!$C$12="OUI"),'1C TSrécur9'!$J$57/'1C TSrécur9'!J$17,"")</f>
        <v/>
      </c>
      <c r="AK277" s="563">
        <f>IF(AND('1C TSrécur9'!J$17&lt;&gt;0,'1C TSrécur9'!$C$12="OUI"),'1C TSrécur9'!J$58/'1C TSrécur9'!J$17,0)</f>
        <v>0</v>
      </c>
      <c r="AL277" s="74">
        <f>IF(AND('1C TSrécur9'!$B$12&lt;&gt;"",'1C TSrécur9'!$C$12="OUI"),N277+AK277,N277)</f>
        <v>0</v>
      </c>
      <c r="AM277" s="352">
        <f t="shared" si="83"/>
        <v>0</v>
      </c>
      <c r="AN277" s="352">
        <f t="shared" si="84"/>
        <v>0</v>
      </c>
      <c r="AO277" s="353">
        <f t="shared" si="90"/>
        <v>0</v>
      </c>
      <c r="AP277" s="599">
        <f t="shared" si="91"/>
        <v>0</v>
      </c>
      <c r="AQ277" s="609">
        <f t="shared" si="89"/>
        <v>0</v>
      </c>
      <c r="AR277" s="605"/>
      <c r="AS277" s="104"/>
      <c r="AT277" s="211" t="str">
        <f>IF('1C TSrécur9'!J$17*FICHE!$C$13&lt;J277,"Forfait limité à "&amp;FICHE!$C$13&amp;"€/jour","")</f>
        <v/>
      </c>
      <c r="AU277" s="618"/>
    </row>
    <row r="278" spans="1:54" ht="13.9" customHeight="1">
      <c r="A278" s="316"/>
      <c r="B278" s="346"/>
      <c r="C278" s="877" t="str">
        <f>IF('1C TSrécur9'!K$17&lt;&gt;0,'1C TSrécur9'!$B$12,"")</f>
        <v/>
      </c>
      <c r="D278" s="878"/>
      <c r="E278" s="879"/>
      <c r="F278" s="95" t="str">
        <f>IF(AND($C278='1C TSrécur9'!$B$12,'1C TSrécur9'!$B$16="récurrentes",'1C TSrécur9'!$K$17&lt;&gt;""),'1C TSrécur9'!$K$21,"")</f>
        <v/>
      </c>
      <c r="G278" s="237"/>
      <c r="H278" s="797">
        <v>0.21</v>
      </c>
      <c r="I278" s="799">
        <v>1</v>
      </c>
      <c r="J278" s="324"/>
      <c r="K278" s="782">
        <f t="shared" si="82"/>
        <v>0</v>
      </c>
      <c r="L278" s="545">
        <f>IF(OR('1C TSrécur9'!$B$12="",'1C TSrécur9'!K$30=0),0,IF(AND('1C TSrécur9'!$B$12&lt;&gt;"",$K$2="Pôle",'1C TSrécur9'!$C$12="OUI"),(('1C TSrécur9'!K$22+'1C TSrécur9'!K$23+'1C TSrécur9'!K$24+'1C TSrécur9'!K$25+'1C TSrécur9'!K$29)/'1C TSrécur9'!K$17),IF(AND('1C TSrécur9'!$B$12&lt;&gt;"",$K$2="Pôle",'1C TSrécur9'!$C$12="NON"),(('1C TSrécur9'!K$22+'1C TSrécur9'!K$23+'1C TSrécur9'!K$24+'1C TSrécur9'!K$25+'1C TSrécur9'!K$29)/'1C TSrécur9'!K$30),IF(AND('1C TSrécur9'!$B$12&lt;&gt;"",$K$2&lt;&gt;"Pôle",'1C TSrécur9'!$C$12="OUI"),(('1C TSrécur9'!K$22+'1C TSrécur9'!K$23+'1C TSrécur9'!K$24+'1C TSrécur9'!K$25+'1C TSrécur9'!K$26+'1C TSrécur9'!K$27+'1C TSrécur9'!K$28+'1C TSrécur9'!K$29)/'1C TSrécur9'!K$17),IF(AND('1C TSrécur9'!$B$12&lt;&gt;"",$K$2&lt;&gt;"Pôle",'1C TSrécur9'!$C$12="NON"),(('1C TSrécur9'!K$22+'1C TSrécur9'!K$23+'1C TSrécur9'!K$24+'1C TSrécur9'!K$25+'1C TSrécur9'!K$26+'1C TSrécur9'!K$27+'1C TSrécur9'!K$28+'1C TSrécur9'!K$29)/'1C TSrécur9'!K$30))))))</f>
        <v>0</v>
      </c>
      <c r="M278" s="545">
        <f>IF(OR('1C TSrécur9'!$B$12="",'1C TSrécur9'!K$30=0),0,IF(AND('1C TSrécur9'!$B$12&lt;&gt;"",$K$2="Pôle",'1C TSrécur9'!$C$12="OUI"),(('1C TSrécur9'!K$26+'1C TSrécur9'!K$27+'1C TSrécur9'!K$28)/'1C TSrécur9'!K$17),IF(AND('1C TSrécur9'!$B$12&lt;&gt;"",$K$2="Pôle",'1C TSrécur9'!$C$12="NON"),(('1C TSrécur9'!K$26+'1C TSrécur9'!K$27+'1C TSrécur9'!K$28)/'1C TSrécur9'!K$30),IF(AND('1C TSrécur9'!$B$12&lt;&gt;"",$K$2&lt;&gt;"Pôle"),0))))</f>
        <v>0</v>
      </c>
      <c r="N278" s="545">
        <f>IF(AND('1C TSrécur9'!$K$17&lt;&gt;0,'1C TSrécur9'!$K$30&lt;&gt;0),L278+M278,0)</f>
        <v>0</v>
      </c>
      <c r="O278" s="562" t="str">
        <f>IF(AND('1C TSrécur9'!K$17&lt;&gt;0,'1C TSrécur9'!$C$12="OUI"),'1C TSrécur9'!K$36/'1C TSrécur9'!K$17,"")</f>
        <v/>
      </c>
      <c r="P278" s="563" t="str">
        <f>IF(AND('1C TSrécur9'!K$17&lt;&gt;0,'1C TSrécur9'!$C$12="OUI"),'1C TSrécur9'!$K$37/'1C TSrécur9'!K$17,"")</f>
        <v/>
      </c>
      <c r="Q278" s="563" t="str">
        <f>IF(AND('1C TSrécur9'!K$17&lt;&gt;0,'1C TSrécur9'!$C$12="OUI"),'1C TSrécur9'!$K$38/'1C TSrécur9'!K$17,"")</f>
        <v/>
      </c>
      <c r="R278" s="563" t="str">
        <f>IF(AND('1C TSrécur9'!K$17&lt;&gt;0,'1C TSrécur9'!$C$12="OUI"),'1C TSrécur9'!$K$39/'1C TSrécur9'!K$17,"")</f>
        <v/>
      </c>
      <c r="S278" s="563" t="str">
        <f>IF(AND('1C TSrécur9'!K$17&lt;&gt;0,'1C TSrécur9'!$C$12="OUI"),'1C TSrécur9'!$K$40/'1C TSrécur9'!K$17,"")</f>
        <v/>
      </c>
      <c r="T278" s="563" t="str">
        <f>IF(AND('1C TSrécur9'!K$17&lt;&gt;0,'1C TSrécur9'!$C$12="OUI"),'1C TSrécur9'!$K$41/'1C TSrécur9'!K$17,"")</f>
        <v/>
      </c>
      <c r="U278" s="563" t="str">
        <f>IF(AND('1C TSrécur9'!K$17&lt;&gt;0,'1C TSrécur9'!$C$12="OUI"),'1C TSrécur9'!$K$42/'1C TSrécur9'!K$17,"")</f>
        <v/>
      </c>
      <c r="V278" s="563" t="str">
        <f>IF(AND('1C TSrécur9'!K$17&lt;&gt;0,'1C TSrécur9'!$C$12="OUI"),'1C TSrécur9'!$K$43/'1C TSrécur9'!K$17,"")</f>
        <v/>
      </c>
      <c r="W278" s="563" t="str">
        <f>IF(AND('1C TSrécur9'!K$17&lt;&gt;0,'1C TSrécur9'!$C$12="OUI"),'1C TSrécur9'!$K$44/'1C TSrécur9'!K$17,"")</f>
        <v/>
      </c>
      <c r="X278" s="563" t="str">
        <f>IF(AND('1C TSrécur9'!K$17&lt;&gt;0,'1C TSrécur9'!$C$12="OUI"),'1C TSrécur9'!$K$45/'1C TSrécur9'!K$17,"")</f>
        <v/>
      </c>
      <c r="Y278" s="563" t="str">
        <f>IF(AND('1C TSrécur9'!K$17&lt;&gt;0,'1C TSrécur9'!$C$12="OUI"),'1C TSrécur9'!$K$46/'1C TSrécur9'!K$17,"")</f>
        <v/>
      </c>
      <c r="Z278" s="563" t="str">
        <f>IF(AND('1C TSrécur9'!K$17&lt;&gt;0,'1C TSrécur9'!$C$12="OUI"),'1C TSrécur9'!$K$47/'1C TSrécur9'!K$17,"")</f>
        <v/>
      </c>
      <c r="AA278" s="563" t="str">
        <f>IF(AND('1C TSrécur9'!K$17&lt;&gt;0,'1C TSrécur9'!$C$12="OUI"),'1C TSrécur9'!$K$48/'1C TSrécur9'!K$17,"")</f>
        <v/>
      </c>
      <c r="AB278" s="563" t="str">
        <f>IF(AND('1C TSrécur9'!K$17&lt;&gt;0,'1C TSrécur9'!$C$12="OUI"),'1C TSrécur9'!$K$49/'1C TSrécur9'!K$17,"")</f>
        <v/>
      </c>
      <c r="AC278" s="563" t="str">
        <f>IF(AND('1C TSrécur9'!K$17&lt;&gt;0,'1C TSrécur9'!$C$12="OUI"),'1C TSrécur9'!$K$50/'1C TSrécur9'!K$17,"")</f>
        <v/>
      </c>
      <c r="AD278" s="563" t="str">
        <f>IF(AND('1C TSrécur9'!K$17&lt;&gt;0,'1C TSrécur9'!$C$12="OUI"),'1C TSrécur9'!$K$51/'1C TSrécur9'!K$17,"")</f>
        <v/>
      </c>
      <c r="AE278" s="563" t="str">
        <f>IF(AND('1C TSrécur9'!K$17&lt;&gt;0,'1C TSrécur9'!$C$12="OUI"),'1C TSrécur9'!$K$52/'1C TSrécur9'!K$17,"")</f>
        <v/>
      </c>
      <c r="AF278" s="563" t="str">
        <f>IF(AND('1C TSrécur9'!K$17&lt;&gt;0,'1C TSrécur9'!$C$12="OUI"),'1C TSrécur9'!$K$53/'1C TSrécur9'!K$17,"")</f>
        <v/>
      </c>
      <c r="AG278" s="563" t="str">
        <f>IF(AND('1C TSrécur9'!K$17&lt;&gt;0,'1C TSrécur9'!$C$12="OUI"),'1C TSrécur9'!$K$54/'1C TSrécur9'!K$17,"")</f>
        <v/>
      </c>
      <c r="AH278" s="563" t="str">
        <f>IF(AND('1C TSrécur9'!K$17&lt;&gt;0,'1C TSrécur9'!$C$12="OUI"),'1C TSrécur9'!$K$55/'1C TSrécur9'!K$17,"")</f>
        <v/>
      </c>
      <c r="AI278" s="563" t="str">
        <f>IF(AND('1C TSrécur9'!K$17&lt;&gt;0,'1C TSrécur9'!$C$12="OUI"),'1C TSrécur9'!$K$56/'1C TSrécur9'!K$17,"")</f>
        <v/>
      </c>
      <c r="AJ278" s="563" t="str">
        <f>IF(AND('1C TSrécur9'!K$17&lt;&gt;0,'1C TSrécur9'!$C$12="OUI"),'1C TSrécur9'!$K$57/'1C TSrécur9'!K$17,"")</f>
        <v/>
      </c>
      <c r="AK278" s="563">
        <f>IF(AND('1C TSrécur9'!K$17&lt;&gt;0,'1C TSrécur9'!$C$12="OUI"),'1C TSrécur9'!K$58/'1C TSrécur9'!K$17,0)</f>
        <v>0</v>
      </c>
      <c r="AL278" s="74">
        <f>IF(AND('1C TSrécur9'!$B$12&lt;&gt;"",'1C TSrécur9'!$C$12="OUI"),N278+AK278,N278)</f>
        <v>0</v>
      </c>
      <c r="AM278" s="352">
        <f t="shared" si="83"/>
        <v>0</v>
      </c>
      <c r="AN278" s="352">
        <f t="shared" si="84"/>
        <v>0</v>
      </c>
      <c r="AO278" s="353">
        <f t="shared" si="90"/>
        <v>0</v>
      </c>
      <c r="AP278" s="599">
        <f t="shared" si="91"/>
        <v>0</v>
      </c>
      <c r="AQ278" s="609">
        <f t="shared" si="89"/>
        <v>0</v>
      </c>
      <c r="AR278" s="605"/>
      <c r="AS278" s="104"/>
      <c r="AT278" s="211" t="str">
        <f>IF('1C TSrécur9'!K$17*FICHE!$C$13&lt;J278,"Forfait limité à "&amp;FICHE!$C$13&amp;"€/jour","")</f>
        <v/>
      </c>
      <c r="AU278" s="618"/>
    </row>
    <row r="279" spans="1:54" ht="13.9" customHeight="1">
      <c r="A279" s="316"/>
      <c r="B279" s="346"/>
      <c r="C279" s="877" t="str">
        <f>IF('1C TSrécur9'!L$17&lt;&gt;0,'1C TSrécur9'!$B$12,"")</f>
        <v/>
      </c>
      <c r="D279" s="878"/>
      <c r="E279" s="879"/>
      <c r="F279" s="95" t="str">
        <f>IF(AND($C279='1C TSrécur9'!$B$12,'1C TSrécur9'!$B$16="récurrentes",'1C TSrécur9'!$L$17&lt;&gt;""),'1C TSrécur9'!$L$21,"")</f>
        <v/>
      </c>
      <c r="G279" s="237"/>
      <c r="H279" s="797">
        <v>0.21</v>
      </c>
      <c r="I279" s="799">
        <v>1</v>
      </c>
      <c r="J279" s="324"/>
      <c r="K279" s="782">
        <f t="shared" si="82"/>
        <v>0</v>
      </c>
      <c r="L279" s="545">
        <f>IF(OR('1C TSrécur9'!$B$12="",'1C TSrécur9'!L$30=0),0,IF(AND('1C TSrécur9'!$B$12&lt;&gt;"",$K$2="Pôle",'1C TSrécur9'!$C$12="OUI"),(('1C TSrécur9'!L$22+'1C TSrécur9'!L$23+'1C TSrécur9'!L$24+'1C TSrécur9'!L$25+'1C TSrécur9'!L$29)/'1C TSrécur9'!L$17),IF(AND('1C TSrécur9'!$B$12&lt;&gt;"",$K$2="Pôle",'1C TSrécur9'!$C$12="NON"),(('1C TSrécur9'!L$22+'1C TSrécur9'!L$23+'1C TSrécur9'!L$24+'1C TSrécur9'!L$25+'1C TSrécur9'!L$29)/'1C TSrécur9'!L$30),IF(AND('1C TSrécur9'!$B$12&lt;&gt;"",$K$2&lt;&gt;"Pôle",'1C TSrécur9'!$C$12="OUI"),(('1C TSrécur9'!L$22+'1C TSrécur9'!L$23+'1C TSrécur9'!L$24+'1C TSrécur9'!L$25+'1C TSrécur9'!L$26+'1C TSrécur9'!L$27+'1C TSrécur9'!L$28+'1C TSrécur9'!L$29)/'1C TSrécur9'!L$17),IF(AND('1C TSrécur9'!$B$12&lt;&gt;"",$K$2&lt;&gt;"Pôle",'1C TSrécur9'!$C$12="NON"),(('1C TSrécur9'!L$22+'1C TSrécur9'!L$23+'1C TSrécur9'!L$24+'1C TSrécur9'!L$25+'1C TSrécur9'!L$26+'1C TSrécur9'!L$27+'1C TSrécur9'!L$28+'1C TSrécur9'!L$29)/'1C TSrécur9'!L$30))))))</f>
        <v>0</v>
      </c>
      <c r="M279" s="545">
        <f>IF(OR('1C TSrécur9'!$B$12="",'1C TSrécur9'!L$30=0),0,IF(AND('1C TSrécur9'!$B$12&lt;&gt;"",$K$2="Pôle",'1C TSrécur9'!$C$12="OUI"),(('1C TSrécur9'!L$26+'1C TSrécur9'!L$27+'1C TSrécur9'!L$28)/'1C TSrécur9'!L$17),IF(AND('1C TSrécur9'!$B$12&lt;&gt;"",$K$2="Pôle",'1C TSrécur9'!$C$12="NON"),(('1C TSrécur9'!L$26+'1C TSrécur9'!L$27+'1C TSrécur9'!L$28)/'1C TSrécur9'!L$30),IF(AND('1C TSrécur9'!$B$12&lt;&gt;"",$K$2&lt;&gt;"Pôle"),0))))</f>
        <v>0</v>
      </c>
      <c r="N279" s="545">
        <f>IF(AND('1C TSrécur9'!$L$17&lt;&gt;0,'1C TSrécur9'!$L$30&lt;&gt;0),L279+M279,0)</f>
        <v>0</v>
      </c>
      <c r="O279" s="562" t="str">
        <f>IF(AND('1C TSrécur9'!L$17&lt;&gt;0,'1C TSrécur9'!$C$12="OUI"),'1C TSrécur9'!L$36/'1C TSrécur9'!L$17,"")</f>
        <v/>
      </c>
      <c r="P279" s="563" t="str">
        <f>IF(AND('1C TSrécur9'!L$17&lt;&gt;0,'1C TSrécur9'!$C$12="OUI"),'1C TSrécur9'!$L$37/'1C TSrécur9'!L$17,"")</f>
        <v/>
      </c>
      <c r="Q279" s="563" t="str">
        <f>IF(AND('1C TSrécur9'!L$17&lt;&gt;0,'1C TSrécur9'!$C$12="OUI"),'1C TSrécur9'!$L$38/'1C TSrécur9'!L$17,"")</f>
        <v/>
      </c>
      <c r="R279" s="563" t="str">
        <f>IF(AND('1C TSrécur9'!L$17&lt;&gt;0,'1C TSrécur9'!$C$12="OUI"),'1C TSrécur9'!$L$39/'1C TSrécur9'!L$17,"")</f>
        <v/>
      </c>
      <c r="S279" s="563" t="str">
        <f>IF(AND('1C TSrécur9'!L$17&lt;&gt;0,'1C TSrécur9'!$C$12="OUI"),'1C TSrécur9'!$L$40/'1C TSrécur9'!L$17,"")</f>
        <v/>
      </c>
      <c r="T279" s="563" t="str">
        <f>IF(AND('1C TSrécur9'!L$17&lt;&gt;0,'1C TSrécur9'!$C$12="OUI"),'1C TSrécur9'!$L$41/'1C TSrécur9'!L$17,"")</f>
        <v/>
      </c>
      <c r="U279" s="563" t="str">
        <f>IF(AND('1C TSrécur9'!L$17&lt;&gt;0,'1C TSrécur9'!$C$12="OUI"),'1C TSrécur9'!$L$42/'1C TSrécur9'!L$17,"")</f>
        <v/>
      </c>
      <c r="V279" s="563" t="str">
        <f>IF(AND('1C TSrécur9'!L$17&lt;&gt;0,'1C TSrécur9'!$C$12="OUI"),'1C TSrécur9'!$L$43/'1C TSrécur9'!L$17,"")</f>
        <v/>
      </c>
      <c r="W279" s="563" t="str">
        <f>IF(AND('1C TSrécur9'!L$17&lt;&gt;0,'1C TSrécur9'!$C$12="OUI"),'1C TSrécur9'!$L$44/'1C TSrécur9'!L$17,"")</f>
        <v/>
      </c>
      <c r="X279" s="563" t="str">
        <f>IF(AND('1C TSrécur9'!L$17&lt;&gt;0,'1C TSrécur9'!$C$12="OUI"),'1C TSrécur9'!$L$45/'1C TSrécur9'!L$17,"")</f>
        <v/>
      </c>
      <c r="Y279" s="563" t="str">
        <f>IF(AND('1C TSrécur9'!L$17&lt;&gt;0,'1C TSrécur9'!$C$12="OUI"),'1C TSrécur9'!$L$46/'1C TSrécur9'!L$17,"")</f>
        <v/>
      </c>
      <c r="Z279" s="563" t="str">
        <f>IF(AND('1C TSrécur9'!L$17&lt;&gt;0,'1C TSrécur9'!$C$12="OUI"),'1C TSrécur9'!$L$47/'1C TSrécur9'!L$17,"")</f>
        <v/>
      </c>
      <c r="AA279" s="563" t="str">
        <f>IF(AND('1C TSrécur9'!L$17&lt;&gt;0,'1C TSrécur9'!$C$12="OUI"),'1C TSrécur9'!$L$48/'1C TSrécur9'!L$17,"")</f>
        <v/>
      </c>
      <c r="AB279" s="563" t="str">
        <f>IF(AND('1C TSrécur9'!L$17&lt;&gt;0,'1C TSrécur9'!$C$12="OUI"),'1C TSrécur9'!$L$49/'1C TSrécur9'!L$17,"")</f>
        <v/>
      </c>
      <c r="AC279" s="563" t="str">
        <f>IF(AND('1C TSrécur9'!L$17&lt;&gt;0,'1C TSrécur9'!$C$12="OUI"),'1C TSrécur9'!$L$50/'1C TSrécur9'!L$17,"")</f>
        <v/>
      </c>
      <c r="AD279" s="563" t="str">
        <f>IF(AND('1C TSrécur9'!L$17&lt;&gt;0,'1C TSrécur9'!$C$12="OUI"),'1C TSrécur9'!$L$51/'1C TSrécur9'!L$17,"")</f>
        <v/>
      </c>
      <c r="AE279" s="563" t="str">
        <f>IF(AND('1C TSrécur9'!L$17&lt;&gt;0,'1C TSrécur9'!$C$12="OUI"),'1C TSrécur9'!$L$52/'1C TSrécur9'!L$17,"")</f>
        <v/>
      </c>
      <c r="AF279" s="563" t="str">
        <f>IF(AND('1C TSrécur9'!L$17&lt;&gt;0,'1C TSrécur9'!$C$12="OUI"),'1C TSrécur9'!$L$53/'1C TSrécur9'!L$17,"")</f>
        <v/>
      </c>
      <c r="AG279" s="563" t="str">
        <f>IF(AND('1C TSrécur9'!L$17&lt;&gt;0,'1C TSrécur9'!$C$12="OUI"),'1C TSrécur9'!$L$54/'1C TSrécur9'!L$17,"")</f>
        <v/>
      </c>
      <c r="AH279" s="563" t="str">
        <f>IF(AND('1C TSrécur9'!L$17&lt;&gt;0,'1C TSrécur9'!$C$12="OUI"),'1C TSrécur9'!$L$55/'1C TSrécur9'!L$17,"")</f>
        <v/>
      </c>
      <c r="AI279" s="563" t="str">
        <f>IF(AND('1C TSrécur9'!L$17&lt;&gt;0,'1C TSrécur9'!$C$12="OUI"),'1C TSrécur9'!$L$56/'1C TSrécur9'!L$17,"")</f>
        <v/>
      </c>
      <c r="AJ279" s="563" t="str">
        <f>IF(AND('1C TSrécur9'!L$17&lt;&gt;0,'1C TSrécur9'!$C$12="OUI"),'1C TSrécur9'!$L$57/'1C TSrécur9'!L$17,"")</f>
        <v/>
      </c>
      <c r="AK279" s="563">
        <f>IF(AND('1C TSrécur9'!L$17&lt;&gt;0,'1C TSrécur9'!$C$12="OUI"),'1C TSrécur9'!L$58/'1C TSrécur9'!L$17,0)</f>
        <v>0</v>
      </c>
      <c r="AL279" s="74">
        <f>IF(AND('1C TSrécur9'!$B$12&lt;&gt;"",'1C TSrécur9'!$C$12="OUI"),N279+AK279,N279)</f>
        <v>0</v>
      </c>
      <c r="AM279" s="352">
        <f t="shared" si="83"/>
        <v>0</v>
      </c>
      <c r="AN279" s="352">
        <f t="shared" si="84"/>
        <v>0</v>
      </c>
      <c r="AO279" s="353">
        <f t="shared" si="90"/>
        <v>0</v>
      </c>
      <c r="AP279" s="599">
        <f t="shared" si="91"/>
        <v>0</v>
      </c>
      <c r="AQ279" s="609">
        <f t="shared" si="89"/>
        <v>0</v>
      </c>
      <c r="AR279" s="605"/>
      <c r="AS279" s="104"/>
      <c r="AT279" s="211" t="str">
        <f>IF('1C TSrécur9'!L$17*FICHE!$C$13&lt;J279,"Forfait limité à "&amp;FICHE!$C$13&amp;"€/jour","")</f>
        <v/>
      </c>
      <c r="AU279" s="618"/>
    </row>
    <row r="280" spans="1:54" ht="13.9" customHeight="1">
      <c r="A280" s="316"/>
      <c r="B280" s="346"/>
      <c r="C280" s="877" t="str">
        <f>IF('1C TSrécur9'!M$17&lt;&gt;0,'1C TSrécur9'!$B$12,"")</f>
        <v/>
      </c>
      <c r="D280" s="878"/>
      <c r="E280" s="879"/>
      <c r="F280" s="95" t="str">
        <f>IF(AND($C280='1C TSrécur9'!$B$12,'1C TSrécur9'!$B$16="récurrentes",'1C TSrécur9'!$M$17&lt;&gt;""),'1C TSrécur9'!$M$21,"")</f>
        <v/>
      </c>
      <c r="G280" s="237"/>
      <c r="H280" s="797">
        <v>0.21</v>
      </c>
      <c r="I280" s="799">
        <v>1</v>
      </c>
      <c r="J280" s="324"/>
      <c r="K280" s="782">
        <f t="shared" si="82"/>
        <v>0</v>
      </c>
      <c r="L280" s="545">
        <f>IF(OR('1C TSrécur9'!$B$12="",'1C TSrécur9'!M$30=0),0,IF(AND('1C TSrécur9'!$B$12&lt;&gt;"",$K$2="Pôle",'1C TSrécur9'!$C$12="OUI"),(('1C TSrécur9'!M$22+'1C TSrécur9'!M$23+'1C TSrécur9'!M$24+'1C TSrécur9'!M$25+'1C TSrécur9'!M$29)/'1C TSrécur9'!M$17),IF(AND('1C TSrécur9'!$B$12&lt;&gt;"",$K$2="Pôle",'1C TSrécur9'!$C$12="NON"),(('1C TSrécur9'!M$22+'1C TSrécur9'!M$23+'1C TSrécur9'!M$24+'1C TSrécur9'!M$25+'1C TSrécur9'!M$29)/'1C TSrécur9'!M$30),IF(AND('1C TSrécur9'!$B$12&lt;&gt;"",$K$2&lt;&gt;"Pôle",'1C TSrécur9'!$C$12="OUI"),(('1C TSrécur9'!M$22+'1C TSrécur9'!M$23+'1C TSrécur9'!M$24+'1C TSrécur9'!M$25+'1C TSrécur9'!M$26+'1C TSrécur9'!M$27+'1C TSrécur9'!M$28+'1C TSrécur9'!M$29)/'1C TSrécur9'!M$17),IF(AND('1C TSrécur9'!$B$12&lt;&gt;"",$K$2&lt;&gt;"Pôle",'1C TSrécur9'!$C$12="NON"),(('1C TSrécur9'!M$22+'1C TSrécur9'!M$23+'1C TSrécur9'!M$24+'1C TSrécur9'!M$25+'1C TSrécur9'!M$26+'1C TSrécur9'!M$27+'1C TSrécur9'!M$28+'1C TSrécur9'!M$29)/'1C TSrécur9'!M$30))))))</f>
        <v>0</v>
      </c>
      <c r="M280" s="545">
        <f>IF(OR('1C TSrécur9'!$B$12="",'1C TSrécur9'!M$30=0),0,IF(AND('1C TSrécur9'!$B$12&lt;&gt;"",$K$2="Pôle",'1C TSrécur9'!$C$12="OUI"),(('1C TSrécur9'!M$26+'1C TSrécur9'!M$27+'1C TSrécur9'!M$28)/'1C TSrécur9'!M$17),IF(AND('1C TSrécur9'!$B$12&lt;&gt;"",$K$2="Pôle",'1C TSrécur9'!$C$12="NON"),(('1C TSrécur9'!M$26+'1C TSrécur9'!M$27+'1C TSrécur9'!M$28)/'1C TSrécur9'!M$30),IF(AND('1C TSrécur9'!$B$12&lt;&gt;"",$K$2&lt;&gt;"Pôle"),0))))</f>
        <v>0</v>
      </c>
      <c r="N280" s="545">
        <f>IF(AND('1C TSrécur9'!$M$17&lt;&gt;0,'1C TSrécur9'!$M$30&lt;&gt;0),L280+M280,0)</f>
        <v>0</v>
      </c>
      <c r="O280" s="562" t="str">
        <f>IF(AND('1C TSrécur9'!M$17&lt;&gt;0,'1C TSrécur9'!$C$12="OUI"),'1C TSrécur9'!M$36/'1C TSrécur9'!M$17,"")</f>
        <v/>
      </c>
      <c r="P280" s="563" t="str">
        <f>IF(AND('1C TSrécur9'!M$17&lt;&gt;0,'1C TSrécur9'!$C$12="OUI"),'1C TSrécur9'!$M$37/'1C TSrécur9'!M$17,"")</f>
        <v/>
      </c>
      <c r="Q280" s="563" t="str">
        <f>IF(AND('1C TSrécur9'!M$17&lt;&gt;0,'1C TSrécur9'!$C$12="OUI"),'1C TSrécur9'!$M$38/'1C TSrécur9'!M$17,"")</f>
        <v/>
      </c>
      <c r="R280" s="563" t="str">
        <f>IF(AND('1C TSrécur9'!M$17&lt;&gt;0,'1C TSrécur9'!$C$12="OUI"),'1C TSrécur9'!$M$39/'1C TSrécur9'!M$17,"")</f>
        <v/>
      </c>
      <c r="S280" s="563" t="str">
        <f>IF(AND('1C TSrécur9'!M$17&lt;&gt;0,'1C TSrécur9'!$C$12="OUI"),'1C TSrécur9'!$M$40/'1C TSrécur9'!M$17,"")</f>
        <v/>
      </c>
      <c r="T280" s="563" t="str">
        <f>IF(AND('1C TSrécur9'!M$17&lt;&gt;0,'1C TSrécur9'!$C$12="OUI"),'1C TSrécur9'!$M$41/'1C TSrécur9'!M$17,"")</f>
        <v/>
      </c>
      <c r="U280" s="563" t="str">
        <f>IF(AND('1C TSrécur9'!M$17&lt;&gt;0,'1C TSrécur9'!$C$12="OUI"),'1C TSrécur9'!$M$42/'1C TSrécur9'!M$17,"")</f>
        <v/>
      </c>
      <c r="V280" s="563" t="str">
        <f>IF(AND('1C TSrécur9'!M$17&lt;&gt;0,'1C TSrécur9'!$C$12="OUI"),'1C TSrécur9'!$M$43/'1C TSrécur9'!M$17,"")</f>
        <v/>
      </c>
      <c r="W280" s="563" t="str">
        <f>IF(AND('1C TSrécur9'!M$17&lt;&gt;0,'1C TSrécur9'!$C$12="OUI"),'1C TSrécur9'!$M$44/'1C TSrécur9'!M$17,"")</f>
        <v/>
      </c>
      <c r="X280" s="563" t="str">
        <f>IF(AND('1C TSrécur9'!M$17&lt;&gt;0,'1C TSrécur9'!$C$12="OUI"),'1C TSrécur9'!$M$45/'1C TSrécur9'!M$17,"")</f>
        <v/>
      </c>
      <c r="Y280" s="563" t="str">
        <f>IF(AND('1C TSrécur9'!M$17&lt;&gt;0,'1C TSrécur9'!$C$12="OUI"),'1C TSrécur9'!$M$46/'1C TSrécur9'!M$17,"")</f>
        <v/>
      </c>
      <c r="Z280" s="563" t="str">
        <f>IF(AND('1C TSrécur9'!M$17&lt;&gt;0,'1C TSrécur9'!$C$12="OUI"),'1C TSrécur9'!$M$47/'1C TSrécur9'!M$17,"")</f>
        <v/>
      </c>
      <c r="AA280" s="563" t="str">
        <f>IF(AND('1C TSrécur9'!M$17&lt;&gt;0,'1C TSrécur9'!$C$12="OUI"),'1C TSrécur9'!$M$48/'1C TSrécur9'!M$17,"")</f>
        <v/>
      </c>
      <c r="AB280" s="563" t="str">
        <f>IF(AND('1C TSrécur9'!M$17&lt;&gt;0,'1C TSrécur9'!$C$12="OUI"),'1C TSrécur9'!$M$49/'1C TSrécur9'!M$17,"")</f>
        <v/>
      </c>
      <c r="AC280" s="563" t="str">
        <f>IF(AND('1C TSrécur9'!M$17&lt;&gt;0,'1C TSrécur9'!$C$12="OUI"),'1C TSrécur9'!$M$50/'1C TSrécur9'!M$17,"")</f>
        <v/>
      </c>
      <c r="AD280" s="563" t="str">
        <f>IF(AND('1C TSrécur9'!M$17&lt;&gt;0,'1C TSrécur9'!$C$12="OUI"),'1C TSrécur9'!$M$51/'1C TSrécur9'!M$17,"")</f>
        <v/>
      </c>
      <c r="AE280" s="563" t="str">
        <f>IF(AND('1C TSrécur9'!M$17&lt;&gt;0,'1C TSrécur9'!$C$12="OUI"),'1C TSrécur9'!$M$52/'1C TSrécur9'!M$17,"")</f>
        <v/>
      </c>
      <c r="AF280" s="563" t="str">
        <f>IF(AND('1C TSrécur9'!M$17&lt;&gt;0,'1C TSrécur9'!$C$12="OUI"),'1C TSrécur9'!$M$53/'1C TSrécur9'!M$17,"")</f>
        <v/>
      </c>
      <c r="AG280" s="563" t="str">
        <f>IF(AND('1C TSrécur9'!M$17&lt;&gt;0,'1C TSrécur9'!$C$12="OUI"),'1C TSrécur9'!$M$54/'1C TSrécur9'!M$17,"")</f>
        <v/>
      </c>
      <c r="AH280" s="563" t="str">
        <f>IF(AND('1C TSrécur9'!M$17&lt;&gt;0,'1C TSrécur9'!$C$12="OUI"),'1C TSrécur9'!$M$55/'1C TSrécur9'!M$17,"")</f>
        <v/>
      </c>
      <c r="AI280" s="563" t="str">
        <f>IF(AND('1C TSrécur9'!M$17&lt;&gt;0,'1C TSrécur9'!$C$12="OUI"),'1C TSrécur9'!$M$56/'1C TSrécur9'!M$17,"")</f>
        <v/>
      </c>
      <c r="AJ280" s="563" t="str">
        <f>IF(AND('1C TSrécur9'!M$17&lt;&gt;0,'1C TSrécur9'!$C$12="OUI"),'1C TSrécur9'!$M$57/'1C TSrécur9'!M$17,"")</f>
        <v/>
      </c>
      <c r="AK280" s="563">
        <f>IF(AND('1C TSrécur9'!M$17&lt;&gt;0,'1C TSrécur9'!$C$12="OUI"),'1C TSrécur9'!M$58/'1C TSrécur9'!M$17,0)</f>
        <v>0</v>
      </c>
      <c r="AL280" s="74">
        <f>IF(AND('1C TSrécur9'!$B$12&lt;&gt;"",'1C TSrécur9'!$C$12="OUI"),N280+AK280,N280)</f>
        <v>0</v>
      </c>
      <c r="AM280" s="352">
        <f t="shared" si="83"/>
        <v>0</v>
      </c>
      <c r="AN280" s="352">
        <f t="shared" si="84"/>
        <v>0</v>
      </c>
      <c r="AO280" s="353">
        <f t="shared" si="90"/>
        <v>0</v>
      </c>
      <c r="AP280" s="599">
        <f t="shared" si="91"/>
        <v>0</v>
      </c>
      <c r="AQ280" s="609">
        <f t="shared" si="89"/>
        <v>0</v>
      </c>
      <c r="AR280" s="605"/>
      <c r="AS280" s="104"/>
      <c r="AT280" s="211" t="str">
        <f>IF('1C TSrécur9'!M$17*FICHE!$C$13&lt;J280,"Forfait limité à "&amp;FICHE!$C$13&amp;"€/jour","")</f>
        <v/>
      </c>
      <c r="AU280" s="618"/>
    </row>
    <row r="281" spans="1:54" s="358" customFormat="1" ht="13.9" customHeight="1">
      <c r="A281" s="314"/>
      <c r="B281" s="347"/>
      <c r="C281" s="880" t="str">
        <f>IF('1C TSrécur9'!N$17&lt;&gt;0,'1C TSrécur9'!$B$12,"")</f>
        <v/>
      </c>
      <c r="D281" s="881"/>
      <c r="E281" s="882"/>
      <c r="F281" s="213" t="str">
        <f>IF(AND($C281='1C TSrécur9'!$B$12,'1C TSrécur9'!$B$16="récurrentes",'1C TSrécur9'!$N$17&lt;&gt;""),'1C TSrécur9'!$N$21,"")</f>
        <v/>
      </c>
      <c r="G281" s="238"/>
      <c r="H281" s="819">
        <v>0.21</v>
      </c>
      <c r="I281" s="820">
        <v>1</v>
      </c>
      <c r="J281" s="322"/>
      <c r="K281" s="821">
        <f t="shared" si="82"/>
        <v>0</v>
      </c>
      <c r="L281" s="559">
        <f>IF(OR('1C TSrécur9'!$B$12="",'1C TSrécur9'!N$30=0),0,IF(AND('1C TSrécur9'!$B$12&lt;&gt;"",$K$2="Pôle",'1C TSrécur9'!$C$12="OUI"),(('1C TSrécur9'!N$22+'1C TSrécur9'!N$23+'1C TSrécur9'!N$24+'1C TSrécur9'!N$25+'1C TSrécur9'!N$29)/'1C TSrécur9'!N$17),IF(AND('1C TSrécur9'!$B$12&lt;&gt;"",$K$2="Pôle",'1C TSrécur9'!$C$12="NON"),(('1C TSrécur9'!N$22+'1C TSrécur9'!N$23+'1C TSrécur9'!N$24+'1C TSrécur9'!N$25+'1C TSrécur9'!N$29)/'1C TSrécur9'!N$30),IF(AND('1C TSrécur9'!$B$12&lt;&gt;"",$K$2&lt;&gt;"Pôle",'1C TSrécur9'!$C$12="OUI"),(('1C TSrécur9'!N$22+'1C TSrécur9'!N$23+'1C TSrécur9'!N$24+'1C TSrécur9'!N$25+'1C TSrécur9'!N$26+'1C TSrécur9'!N$27+'1C TSrécur9'!N$28+'1C TSrécur9'!N$29)/'1C TSrécur9'!N$17),IF(AND('1C TSrécur9'!$B$12&lt;&gt;"",$K$2&lt;&gt;"Pôle",'1C TSrécur9'!$C$12="NON"),(('1C TSrécur9'!N$22+'1C TSrécur9'!N$23+'1C TSrécur9'!N$24+'1C TSrécur9'!N$25+'1C TSrécur9'!N$26+'1C TSrécur9'!N$27+'1C TSrécur9'!N$28+'1C TSrécur9'!N$29)/'1C TSrécur9'!N$30))))))</f>
        <v>0</v>
      </c>
      <c r="M281" s="559">
        <f>IF(OR('1C TSrécur9'!$B$12="",'1C TSrécur9'!N$30=0),0,IF(AND('1C TSrécur9'!$B$12&lt;&gt;"",$K$2="Pôle",'1C TSrécur9'!$C$12="OUI"),(('1C TSrécur9'!N$26+'1C TSrécur9'!N$27+'1C TSrécur9'!N$28)/'1C TSrécur9'!N$17),IF(AND('1C TSrécur9'!$B$12&lt;&gt;"",$K$2="Pôle",'1C TSrécur9'!$C$12="NON"),(('1C TSrécur9'!N$26+'1C TSrécur9'!N$27+'1C TSrécur9'!N$28)/'1C TSrécur9'!N$30),IF(AND('1C TSrécur9'!$B$12&lt;&gt;"",$K$2&lt;&gt;"Pôle"),0))))</f>
        <v>0</v>
      </c>
      <c r="N281" s="559">
        <f>IF(AND('1C TSrécur9'!$N$17&lt;&gt;0,'1C TSrécur9'!$N$30&lt;&gt;0),L281+M281,0)</f>
        <v>0</v>
      </c>
      <c r="O281" s="564" t="str">
        <f>IF(AND('1C TSrécur9'!N$17&lt;&gt;0,'1C TSrécur9'!$C$12="OUI"),'1C TSrécur9'!N$36/'1C TSrécur9'!N$17,"")</f>
        <v/>
      </c>
      <c r="P281" s="565" t="str">
        <f>IF(AND('1C TSrécur9'!N$17&lt;&gt;0,'1C TSrécur9'!$C$12="OUI"),'1C TSrécur9'!$N$37/'1C TSrécur9'!N$17,"")</f>
        <v/>
      </c>
      <c r="Q281" s="565" t="str">
        <f>IF(AND('1C TSrécur9'!N$17&lt;&gt;0,'1C TSrécur9'!$C$12="OUI"),'1C TSrécur9'!$N$38/'1C TSrécur9'!N$17,"")</f>
        <v/>
      </c>
      <c r="R281" s="565" t="str">
        <f>IF(AND('1C TSrécur9'!N$17&lt;&gt;0,'1C TSrécur9'!$C$12="OUI"),'1C TSrécur9'!$N$39/'1C TSrécur9'!N$17,"")</f>
        <v/>
      </c>
      <c r="S281" s="565" t="str">
        <f>IF(AND('1C TSrécur9'!N$17&lt;&gt;0,'1C TSrécur9'!$C$12="OUI"),'1C TSrécur9'!$N$40/'1C TSrécur9'!N$17,"")</f>
        <v/>
      </c>
      <c r="T281" s="565" t="str">
        <f>IF(AND('1C TSrécur9'!N$17&lt;&gt;0,'1C TSrécur9'!$C$12="OUI"),'1C TSrécur9'!$N$41/'1C TSrécur9'!N$17,"")</f>
        <v/>
      </c>
      <c r="U281" s="565" t="str">
        <f>IF(AND('1C TSrécur9'!N$17&lt;&gt;0,'1C TSrécur9'!$C$12="OUI"),'1C TSrécur9'!$N$42/'1C TSrécur9'!N$17,"")</f>
        <v/>
      </c>
      <c r="V281" s="565" t="str">
        <f>IF(AND('1C TSrécur9'!N$17&lt;&gt;0,'1C TSrécur9'!$C$12="OUI"),'1C TSrécur9'!$N$43/'1C TSrécur9'!N$17,"")</f>
        <v/>
      </c>
      <c r="W281" s="565" t="str">
        <f>IF(AND('1C TSrécur9'!N$17&lt;&gt;0,'1C TSrécur9'!$C$12="OUI"),'1C TSrécur9'!$N$44/'1C TSrécur9'!N$17,"")</f>
        <v/>
      </c>
      <c r="X281" s="565" t="str">
        <f>IF(AND('1C TSrécur9'!N$17&lt;&gt;0,'1C TSrécur9'!$C$12="OUI"),'1C TSrécur9'!$N$45/'1C TSrécur9'!N$17,"")</f>
        <v/>
      </c>
      <c r="Y281" s="565" t="str">
        <f>IF(AND('1C TSrécur9'!N$17&lt;&gt;0,'1C TSrécur9'!$C$12="OUI"),'1C TSrécur9'!$N$46/'1C TSrécur9'!N$17,"")</f>
        <v/>
      </c>
      <c r="Z281" s="565" t="str">
        <f>IF(AND('1C TSrécur9'!N$17&lt;&gt;0,'1C TSrécur9'!$C$12="OUI"),'1C TSrécur9'!$N$47/'1C TSrécur9'!N$17,"")</f>
        <v/>
      </c>
      <c r="AA281" s="565" t="str">
        <f>IF(AND('1C TSrécur9'!N$17&lt;&gt;0,'1C TSrécur9'!$C$12="OUI"),'1C TSrécur9'!$N$48/'1C TSrécur9'!N$17,"")</f>
        <v/>
      </c>
      <c r="AB281" s="565" t="str">
        <f>IF(AND('1C TSrécur9'!N$17&lt;&gt;0,'1C TSrécur9'!$C$12="OUI"),'1C TSrécur9'!$N$49/'1C TSrécur9'!N$17,"")</f>
        <v/>
      </c>
      <c r="AC281" s="565" t="str">
        <f>IF(AND('1C TSrécur9'!N$17&lt;&gt;0,'1C TSrécur9'!$C$12="OUI"),'1C TSrécur9'!$N$50/'1C TSrécur9'!N$17,"")</f>
        <v/>
      </c>
      <c r="AD281" s="565" t="str">
        <f>IF(AND('1C TSrécur9'!N$17&lt;&gt;0,'1C TSrécur9'!$C$12="OUI"),'1C TSrécur9'!$N$51/'1C TSrécur9'!N$17,"")</f>
        <v/>
      </c>
      <c r="AE281" s="565" t="str">
        <f>IF(AND('1C TSrécur9'!N$17&lt;&gt;0,'1C TSrécur9'!$C$12="OUI"),'1C TSrécur9'!$N$52/'1C TSrécur9'!N$17,"")</f>
        <v/>
      </c>
      <c r="AF281" s="565" t="str">
        <f>IF(AND('1C TSrécur9'!N$17&lt;&gt;0,'1C TSrécur9'!$C$12="OUI"),'1C TSrécur9'!$N$53/'1C TSrécur9'!N$17,"")</f>
        <v/>
      </c>
      <c r="AG281" s="565" t="str">
        <f>IF(AND('1C TSrécur9'!N$17&lt;&gt;0,'1C TSrécur9'!$C$12="OUI"),'1C TSrécur9'!$N$54/'1C TSrécur9'!N$17,"")</f>
        <v/>
      </c>
      <c r="AH281" s="565" t="str">
        <f>IF(AND('1C TSrécur9'!N$17&lt;&gt;0,'1C TSrécur9'!$C$12="OUI"),'1C TSrécur9'!$N$55/'1C TSrécur9'!N$17,"")</f>
        <v/>
      </c>
      <c r="AI281" s="565" t="str">
        <f>IF(AND('1C TSrécur9'!N$17&lt;&gt;0,'1C TSrécur9'!$C$12="OUI"),'1C TSrécur9'!$N$56/'1C TSrécur9'!N$17,"")</f>
        <v/>
      </c>
      <c r="AJ281" s="565" t="str">
        <f>IF(AND('1C TSrécur9'!N$17&lt;&gt;0,'1C TSrécur9'!$C$12="OUI"),'1C TSrécur9'!$N$57/'1C TSrécur9'!N$17,"")</f>
        <v/>
      </c>
      <c r="AK281" s="565">
        <f>IF(AND('1C TSrécur9'!N$17&lt;&gt;0,'1C TSrécur9'!$C$12="OUI"),'1C TSrécur9'!N$58/'1C TSrécur9'!N$17,0)</f>
        <v>0</v>
      </c>
      <c r="AL281" s="214">
        <f>IF(AND('1C TSrécur9'!$B$12&lt;&gt;"",'1C TSrécur9'!$C$12="OUI"),N281+AK281,N281)</f>
        <v>0</v>
      </c>
      <c r="AM281" s="354">
        <f t="shared" si="83"/>
        <v>0</v>
      </c>
      <c r="AN281" s="354">
        <f t="shared" si="84"/>
        <v>0</v>
      </c>
      <c r="AO281" s="355">
        <f t="shared" si="90"/>
        <v>0</v>
      </c>
      <c r="AP281" s="600">
        <f t="shared" si="91"/>
        <v>0</v>
      </c>
      <c r="AQ281" s="655">
        <f t="shared" si="89"/>
        <v>0</v>
      </c>
      <c r="AR281" s="570"/>
      <c r="AS281" s="215"/>
      <c r="AT281" s="216" t="str">
        <f>IF('1C TSrécur9'!N$17*FICHE!$C$13&lt;J281,"Forfait limité à "&amp;FICHE!$C$13&amp;"€/jour","")</f>
        <v/>
      </c>
      <c r="AU281" s="656"/>
      <c r="AX281" s="823"/>
      <c r="AY281" s="823"/>
      <c r="AZ281" s="823"/>
      <c r="BA281" s="823"/>
      <c r="BB281" s="823"/>
    </row>
    <row r="282" spans="1:54" ht="13.9" customHeight="1">
      <c r="A282" s="316"/>
      <c r="B282" s="346"/>
      <c r="C282" s="883" t="str">
        <f>IF('1C TSrécur10'!C$17&lt;&gt;0,'1C TSrécur10'!$B$12,"")</f>
        <v/>
      </c>
      <c r="D282" s="884"/>
      <c r="E282" s="885"/>
      <c r="F282" s="208" t="str">
        <f>IF(AND($C282='1C TSrécur10'!$B$12,'1C TSrécur10'!$B$16="récurrentes",'1C TSrécur10'!$C$17&lt;&gt;""),'1C TSrécur10'!$C$21,"")</f>
        <v/>
      </c>
      <c r="G282" s="239"/>
      <c r="H282" s="816">
        <v>0.21</v>
      </c>
      <c r="I282" s="817">
        <v>1</v>
      </c>
      <c r="J282" s="324"/>
      <c r="K282" s="818">
        <f t="shared" si="82"/>
        <v>0</v>
      </c>
      <c r="L282" s="561">
        <f>IF(OR('1C TSrécur10'!$B$12="",'1C TSrécur10'!C$30=0),0,IF(AND('1C TSrécur10'!$B$12&lt;&gt;"",$K$2="Pôle",'1C TSrécur10'!$C$12="OUI"),(('1C TSrécur10'!C$22+'1C TSrécur10'!C$23+'1C TSrécur10'!C$24+'1C TSrécur10'!C$25+'1C TSrécur10'!C$29)/'1C TSrécur10'!C$17),IF(AND('1C TSrécur10'!$B$12&lt;&gt;"",$K$2="Pôle",'1C TSrécur10'!$C$12="NON"),(('1C TSrécur10'!C$22+'1C TSrécur10'!C$23+'1C TSrécur10'!C$24+'1C TSrécur10'!C$25+'1C TSrécur10'!C$29)/'1C TSrécur10'!C$30),IF(AND('1C TSrécur10'!$B$12&lt;&gt;"",$K$2&lt;&gt;"Pôle",'1C TSrécur10'!$C$12="OUI"),(('1C TSrécur10'!C$22+'1C TSrécur10'!C$23+'1C TSrécur10'!C$24+'1C TSrécur10'!C$25+'1C TSrécur10'!C$26+'1C TSrécur10'!C$27+'1C TSrécur10'!C$28+'1C TSrécur10'!C$29)/'1C TSrécur10'!C$17),IF(AND('1C TSrécur10'!$B$12&lt;&gt;"",$K$2&lt;&gt;"Pôle",'1C TSrécur10'!$C$12="NON"),(('1C TSrécur10'!C$22+'1C TSrécur10'!C$23+'1C TSrécur10'!C$24+'1C TSrécur10'!C$25+'1C TSrécur10'!C$26+'1C TSrécur10'!C$27+'1C TSrécur10'!C$28+'1C TSrécur10'!C$29)/'1C TSrécur10'!C$30))))))</f>
        <v>0</v>
      </c>
      <c r="M282" s="561">
        <f>IF(OR('1C TSrécur10'!$B$12="",'1C TSrécur10'!C$30=0),0,IF(AND('1C TSrécur10'!$B$12&lt;&gt;"",$K$2="Pôle",'1C TSrécur10'!$C$12="OUI"),(('1C TSrécur10'!C$26+'1C TSrécur10'!C$27+'1C TSrécur10'!C$28)/'1C TSrécur10'!C$17),IF(AND('1C TSrécur10'!$B$12&lt;&gt;"",$K$2="Pôle",'1C TSrécur10'!$C$12="NON"),(('1C TSrécur10'!C$26+'1C TSrécur10'!C$27+'1C TSrécur10'!C$28)/'1C TSrécur10'!C$30),IF(AND('1C TSrécur10'!$B$12&lt;&gt;"",$K$2&lt;&gt;"Pôle"),0))))</f>
        <v>0</v>
      </c>
      <c r="N282" s="561">
        <f>IF(AND('1C TSrécur10'!$C$17&lt;&gt;0,'1C TSrécur10'!$C$30&lt;&gt;0),L282+M282,0)</f>
        <v>0</v>
      </c>
      <c r="O282" s="566" t="str">
        <f>IF(AND('1C TSrécur10'!C$17&lt;&gt;0,'1C TSrécur10'!$C$12="OUI"),'1C TSrécur10'!C$36/'1C TSrécur10'!C$17,"")</f>
        <v/>
      </c>
      <c r="P282" s="567" t="str">
        <f>IF(AND('1C TSrécur10'!C$17&lt;&gt;0,'1C TSrécur10'!$C$12="OUI"),'1C TSrécur10'!$C$37/'1C TSrécur10'!C$17,"")</f>
        <v/>
      </c>
      <c r="Q282" s="567" t="str">
        <f>IF(AND('1C TSrécur10'!C$17&lt;&gt;0,'1C TSrécur10'!$C$12="OUI"),'1C TSrécur10'!$C$38/'1C TSrécur10'!C$17,"")</f>
        <v/>
      </c>
      <c r="R282" s="567" t="str">
        <f>IF(AND('1C TSrécur10'!C$17&lt;&gt;0,'1C TSrécur10'!$C$12="OUI"),'1C TSrécur10'!$C$39/'1C TSrécur10'!C$17,"")</f>
        <v/>
      </c>
      <c r="S282" s="567" t="str">
        <f>IF(AND('1C TSrécur10'!C$17&lt;&gt;0,'1C TSrécur10'!$C$12="OUI"),'1C TSrécur10'!$C$40/'1C TSrécur10'!C$17,"")</f>
        <v/>
      </c>
      <c r="T282" s="567" t="str">
        <f>IF(AND('1C TSrécur10'!C$17&lt;&gt;0,'1C TSrécur10'!$C$12="OUI"),'1C TSrécur10'!$C$41/'1C TSrécur10'!C$17,"")</f>
        <v/>
      </c>
      <c r="U282" s="567" t="str">
        <f>IF(AND('1C TSrécur10'!C$17&lt;&gt;0,'1C TSrécur10'!$C$12="OUI"),'1C TSrécur10'!$C$42/'1C TSrécur10'!C$17,"")</f>
        <v/>
      </c>
      <c r="V282" s="567" t="str">
        <f>IF(AND('1C TSrécur10'!C$17&lt;&gt;0,'1C TSrécur10'!$C$12="OUI"),'1C TSrécur10'!$C$43/'1C TSrécur10'!C$17,"")</f>
        <v/>
      </c>
      <c r="W282" s="567" t="str">
        <f>IF(AND('1C TSrécur10'!C$17&lt;&gt;0,'1C TSrécur10'!$C$12="OUI"),'1C TSrécur10'!$C$44/'1C TSrécur10'!C$17,"")</f>
        <v/>
      </c>
      <c r="X282" s="567" t="str">
        <f>IF(AND('1C TSrécur10'!C$17&lt;&gt;0,'1C TSrécur10'!$C$12="OUI"),'1C TSrécur10'!$C$45/'1C TSrécur10'!C$17,"")</f>
        <v/>
      </c>
      <c r="Y282" s="567" t="str">
        <f>IF(AND('1C TSrécur10'!C$17&lt;&gt;0,'1C TSrécur10'!$C$12="OUI"),'1C TSrécur10'!$C$46/'1C TSrécur10'!C$17,"")</f>
        <v/>
      </c>
      <c r="Z282" s="567" t="str">
        <f>IF(AND('1C TSrécur10'!C$17&lt;&gt;0,'1C TSrécur10'!$C$12="OUI"),'1C TSrécur10'!$C$47/'1C TSrécur10'!C$17,"")</f>
        <v/>
      </c>
      <c r="AA282" s="567" t="str">
        <f>IF(AND('1C TSrécur10'!C$17&lt;&gt;0,'1C TSrécur10'!$C$12="OUI"),'1C TSrécur10'!$C$48/'1C TSrécur10'!C$17,"")</f>
        <v/>
      </c>
      <c r="AB282" s="567" t="str">
        <f>IF(AND('1C TSrécur10'!C$17&lt;&gt;0,'1C TSrécur10'!$C$12="OUI"),'1C TSrécur10'!$C$49/'1C TSrécur10'!C$17,"")</f>
        <v/>
      </c>
      <c r="AC282" s="567" t="str">
        <f>IF(AND('1C TSrécur10'!C$17&lt;&gt;0,'1C TSrécur10'!$C$12="OUI"),'1C TSrécur10'!$C$50/'1C TSrécur10'!C$17,"")</f>
        <v/>
      </c>
      <c r="AD282" s="567" t="str">
        <f>IF(AND('1C TSrécur10'!C$17&lt;&gt;0,'1C TSrécur10'!$C$12="OUI"),'1C TSrécur10'!$C$51/'1C TSrécur10'!C$17,"")</f>
        <v/>
      </c>
      <c r="AE282" s="567" t="str">
        <f>IF(AND('1C TSrécur10'!C$17&lt;&gt;0,'1C TSrécur10'!$C$12="OUI"),'1C TSrécur10'!$C$52/'1C TSrécur10'!C$17,"")</f>
        <v/>
      </c>
      <c r="AF282" s="567" t="str">
        <f>IF(AND('1C TSrécur10'!C$17&lt;&gt;0,'1C TSrécur10'!$C$12="OUI"),'1C TSrécur10'!$C$53/'1C TSrécur10'!C$17,"")</f>
        <v/>
      </c>
      <c r="AG282" s="567" t="str">
        <f>IF(AND('1C TSrécur10'!C$17&lt;&gt;0,'1C TSrécur10'!$C$12="OUI"),'1C TSrécur10'!$C$54/'1C TSrécur10'!C$17,"")</f>
        <v/>
      </c>
      <c r="AH282" s="567" t="str">
        <f>IF(AND('1C TSrécur10'!C$17&lt;&gt;0,'1C TSrécur10'!$C$12="OUI"),'1C TSrécur10'!$C$55/'1C TSrécur10'!C$17,"")</f>
        <v/>
      </c>
      <c r="AI282" s="567" t="str">
        <f>IF(AND('1C TSrécur10'!C$17&lt;&gt;0,'1C TSrécur10'!$C$12="OUI"),'1C TSrécur10'!$C$56/'1C TSrécur10'!C$17,"")</f>
        <v/>
      </c>
      <c r="AJ282" s="567" t="str">
        <f>IF(AND('1C TSrécur10'!C$17&lt;&gt;0,'1C TSrécur10'!$C$12="OUI"),'1C TSrécur10'!$C$57/'1C TSrécur10'!C$17,"")</f>
        <v/>
      </c>
      <c r="AK282" s="567">
        <f>IF(AND('1C TSrécur10'!C$17&lt;&gt;0,'1C TSrécur10'!$C$12="OUI"),'1C TSrécur10'!C$58/'1C TSrécur10'!C$17,0)</f>
        <v>0</v>
      </c>
      <c r="AL282" s="74">
        <f>IF(AND('1C TSrécur10'!$B$12&lt;&gt;"",'1C TSrécur10'!$C$12="OUI"),N282+AK282,N282)</f>
        <v>0</v>
      </c>
      <c r="AM282" s="356">
        <f t="shared" si="83"/>
        <v>0</v>
      </c>
      <c r="AN282" s="356">
        <f t="shared" si="84"/>
        <v>0</v>
      </c>
      <c r="AO282" s="357">
        <f>AM282+AN282</f>
        <v>0</v>
      </c>
      <c r="AP282" s="601">
        <f>AM282-AR282</f>
        <v>0</v>
      </c>
      <c r="AQ282" s="610">
        <f t="shared" si="89"/>
        <v>0</v>
      </c>
      <c r="AR282" s="606"/>
      <c r="AS282" s="210"/>
      <c r="AT282" s="211" t="str">
        <f>IF('1C TSrécur10'!C$17*FICHE!$C$13&lt;J282,"Forfait limité à "&amp;FICHE!$C$13&amp;"€/jour","")</f>
        <v/>
      </c>
      <c r="AU282" s="617"/>
    </row>
    <row r="283" spans="1:54" ht="13.9" customHeight="1">
      <c r="A283" s="316"/>
      <c r="B283" s="346"/>
      <c r="C283" s="877" t="str">
        <f>IF('1C TSrécur10'!D$17&lt;&gt;0,'1C TSrécur10'!$B$12,"")</f>
        <v/>
      </c>
      <c r="D283" s="878"/>
      <c r="E283" s="879"/>
      <c r="F283" s="95" t="str">
        <f>IF(AND($C283='1C TSrécur10'!$B$12,'1C TSrécur10'!$B$16="récurrentes",'1C TSrécur10'!$D$17&lt;&gt;""),'1C TSrécur10'!$D$21,"")</f>
        <v/>
      </c>
      <c r="G283" s="237"/>
      <c r="H283" s="797">
        <v>0.21</v>
      </c>
      <c r="I283" s="799">
        <v>1</v>
      </c>
      <c r="J283" s="324"/>
      <c r="K283" s="782">
        <f t="shared" si="82"/>
        <v>0</v>
      </c>
      <c r="L283" s="545">
        <f>IF(OR('1C TSrécur10'!$B$12="",'1C TSrécur10'!D$30=0),0,IF(AND('1C TSrécur10'!$B$12&lt;&gt;"",$K$2="Pôle",'1C TSrécur10'!$C$12="OUI"),(('1C TSrécur10'!D$22+'1C TSrécur10'!D$23+'1C TSrécur10'!D$24+'1C TSrécur10'!D$25+'1C TSrécur10'!D$29)/'1C TSrécur10'!D$17),IF(AND('1C TSrécur10'!$B$12&lt;&gt;"",$K$2="Pôle",'1C TSrécur10'!$C$12="NON"),(('1C TSrécur10'!D$22+'1C TSrécur10'!D$23+'1C TSrécur10'!D$24+'1C TSrécur10'!D$25+'1C TSrécur10'!D$29)/'1C TSrécur10'!D$30),IF(AND('1C TSrécur10'!$B$12&lt;&gt;"",$K$2&lt;&gt;"Pôle",'1C TSrécur10'!$C$12="OUI"),(('1C TSrécur10'!D$22+'1C TSrécur10'!D$23+'1C TSrécur10'!D$24+'1C TSrécur10'!D$25+'1C TSrécur10'!D$26+'1C TSrécur10'!D$27+'1C TSrécur10'!D$28+'1C TSrécur10'!D$29)/'1C TSrécur10'!D$17),IF(AND('1C TSrécur10'!$B$12&lt;&gt;"",$K$2&lt;&gt;"Pôle",'1C TSrécur10'!$C$12="NON"),(('1C TSrécur10'!D$22+'1C TSrécur10'!D$23+'1C TSrécur10'!D$24+'1C TSrécur10'!D$25+'1C TSrécur10'!D$26+'1C TSrécur10'!D$27+'1C TSrécur10'!D$28+'1C TSrécur10'!D$29)/'1C TSrécur10'!D$30))))))</f>
        <v>0</v>
      </c>
      <c r="M283" s="545">
        <f>IF(OR('1C TSrécur10'!$B$12="",'1C TSrécur10'!D$30=0),0,IF(AND('1C TSrécur10'!$B$12&lt;&gt;"",$K$2="Pôle",'1C TSrécur10'!$C$12="OUI"),(('1C TSrécur10'!D$26+'1C TSrécur10'!D$27+'1C TSrécur10'!D$28)/'1C TSrécur10'!D$17),IF(AND('1C TSrécur10'!$B$12&lt;&gt;"",$K$2="Pôle",'1C TSrécur10'!$C$12="NON"),(('1C TSrécur10'!D$26+'1C TSrécur10'!D$27+'1C TSrécur10'!D$28)/'1C TSrécur10'!D$30),IF(AND('1C TSrécur10'!$B$12&lt;&gt;"",$K$2&lt;&gt;"Pôle"),0))))</f>
        <v>0</v>
      </c>
      <c r="N283" s="545">
        <f>IF(AND('1C TSrécur10'!$D$17&lt;&gt;0,'1C TSrécur10'!$D$30&lt;&gt;0),L283+M283,0)</f>
        <v>0</v>
      </c>
      <c r="O283" s="562" t="str">
        <f>IF(AND('1C TSrécur10'!D$17&lt;&gt;0,'1C TSrécur10'!$C$12="OUI"),'1C TSrécur10'!D$36/'1C TSrécur10'!D$17,"")</f>
        <v/>
      </c>
      <c r="P283" s="563" t="str">
        <f>IF(AND('1C TSrécur10'!D$17&lt;&gt;0,'1C TSrécur10'!$C$12="OUI"),'1C TSrécur10'!$D$37/'1C TSrécur10'!D$17,"")</f>
        <v/>
      </c>
      <c r="Q283" s="563" t="str">
        <f>IF(AND('1C TSrécur10'!D$17&lt;&gt;0,'1C TSrécur10'!$C$12="OUI"),'1C TSrécur10'!$D$38/'1C TSrécur10'!D$17,"")</f>
        <v/>
      </c>
      <c r="R283" s="563" t="str">
        <f>IF(AND('1C TSrécur10'!D$17&lt;&gt;0,'1C TSrécur10'!$C$12="OUI"),'1C TSrécur10'!$D$39/'1C TSrécur10'!D$17,"")</f>
        <v/>
      </c>
      <c r="S283" s="563" t="str">
        <f>IF(AND('1C TSrécur10'!D$17&lt;&gt;0,'1C TSrécur10'!$C$12="OUI"),'1C TSrécur10'!$D$40/'1C TSrécur10'!D$17,"")</f>
        <v/>
      </c>
      <c r="T283" s="563" t="str">
        <f>IF(AND('1C TSrécur10'!D$17&lt;&gt;0,'1C TSrécur10'!$C$12="OUI"),'1C TSrécur10'!$D$41/'1C TSrécur10'!D$17,"")</f>
        <v/>
      </c>
      <c r="U283" s="563" t="str">
        <f>IF(AND('1C TSrécur10'!D$17&lt;&gt;0,'1C TSrécur10'!$C$12="OUI"),'1C TSrécur10'!$D$42/'1C TSrécur10'!D$17,"")</f>
        <v/>
      </c>
      <c r="V283" s="563" t="str">
        <f>IF(AND('1C TSrécur10'!D$17&lt;&gt;0,'1C TSrécur10'!$C$12="OUI"),'1C TSrécur10'!$D$43/'1C TSrécur10'!D$17,"")</f>
        <v/>
      </c>
      <c r="W283" s="563" t="str">
        <f>IF(AND('1C TSrécur10'!D$17&lt;&gt;0,'1C TSrécur10'!$C$12="OUI"),'1C TSrécur10'!$D$44/'1C TSrécur10'!D$17,"")</f>
        <v/>
      </c>
      <c r="X283" s="563" t="str">
        <f>IF(AND('1C TSrécur10'!D$17&lt;&gt;0,'1C TSrécur10'!$C$12="OUI"),'1C TSrécur10'!$D$45/'1C TSrécur10'!D$17,"")</f>
        <v/>
      </c>
      <c r="Y283" s="563" t="str">
        <f>IF(AND('1C TSrécur10'!D$17&lt;&gt;0,'1C TSrécur10'!$C$12="OUI"),'1C TSrécur10'!$D$46/'1C TSrécur10'!D$17,"")</f>
        <v/>
      </c>
      <c r="Z283" s="563" t="str">
        <f>IF(AND('1C TSrécur10'!D$17&lt;&gt;0,'1C TSrécur10'!$C$12="OUI"),'1C TSrécur10'!$D$47/'1C TSrécur10'!D$17,"")</f>
        <v/>
      </c>
      <c r="AA283" s="563" t="str">
        <f>IF(AND('1C TSrécur10'!D$17&lt;&gt;0,'1C TSrécur10'!$C$12="OUI"),'1C TSrécur10'!$D$48/'1C TSrécur10'!D$17,"")</f>
        <v/>
      </c>
      <c r="AB283" s="563" t="str">
        <f>IF(AND('1C TSrécur10'!D$17&lt;&gt;0,'1C TSrécur10'!$C$12="OUI"),'1C TSrécur10'!$D$49/'1C TSrécur10'!D$17,"")</f>
        <v/>
      </c>
      <c r="AC283" s="563" t="str">
        <f>IF(AND('1C TSrécur10'!D$17&lt;&gt;0,'1C TSrécur10'!$C$12="OUI"),'1C TSrécur10'!$D$50/'1C TSrécur10'!D$17,"")</f>
        <v/>
      </c>
      <c r="AD283" s="563" t="str">
        <f>IF(AND('1C TSrécur10'!D$17&lt;&gt;0,'1C TSrécur10'!$C$12="OUI"),'1C TSrécur10'!$D$51/'1C TSrécur10'!D$17,"")</f>
        <v/>
      </c>
      <c r="AE283" s="563" t="str">
        <f>IF(AND('1C TSrécur10'!D$17&lt;&gt;0,'1C TSrécur10'!$C$12="OUI"),'1C TSrécur10'!$D$52/'1C TSrécur10'!D$17,"")</f>
        <v/>
      </c>
      <c r="AF283" s="563" t="str">
        <f>IF(AND('1C TSrécur10'!D$17&lt;&gt;0,'1C TSrécur10'!$C$12="OUI"),'1C TSrécur10'!$D$53/'1C TSrécur10'!D$17,"")</f>
        <v/>
      </c>
      <c r="AG283" s="563" t="str">
        <f>IF(AND('1C TSrécur10'!D$17&lt;&gt;0,'1C TSrécur10'!$C$12="OUI"),'1C TSrécur10'!$D$54/'1C TSrécur10'!D$17,"")</f>
        <v/>
      </c>
      <c r="AH283" s="563" t="str">
        <f>IF(AND('1C TSrécur10'!D$17&lt;&gt;0,'1C TSrécur10'!$C$12="OUI"),'1C TSrécur10'!$D$55/'1C TSrécur10'!D$17,"")</f>
        <v/>
      </c>
      <c r="AI283" s="563" t="str">
        <f>IF(AND('1C TSrécur10'!D$17&lt;&gt;0,'1C TSrécur10'!$C$12="OUI"),'1C TSrécur10'!$D$56/'1C TSrécur10'!D$17,"")</f>
        <v/>
      </c>
      <c r="AJ283" s="563" t="str">
        <f>IF(AND('1C TSrécur10'!D$17&lt;&gt;0,'1C TSrécur10'!$C$12="OUI"),'1C TSrécur10'!$D$57/'1C TSrécur10'!D$17,"")</f>
        <v/>
      </c>
      <c r="AK283" s="563">
        <f>IF(AND('1C TSrécur10'!D$17&lt;&gt;0,'1C TSrécur10'!$C$12="OUI"),'1C TSrécur10'!D$58/'1C TSrécur10'!D$17,0)</f>
        <v>0</v>
      </c>
      <c r="AL283" s="74">
        <f>IF(AND('1C TSrécur10'!$B$12&lt;&gt;"",'1C TSrécur10'!$C$12="OUI"),N283+AK283,N283)</f>
        <v>0</v>
      </c>
      <c r="AM283" s="352">
        <f t="shared" si="83"/>
        <v>0</v>
      </c>
      <c r="AN283" s="352">
        <f t="shared" si="84"/>
        <v>0</v>
      </c>
      <c r="AO283" s="353">
        <f t="shared" ref="AO283:AO293" si="92">AM283+AN283</f>
        <v>0</v>
      </c>
      <c r="AP283" s="599">
        <f t="shared" ref="AP283:AP293" si="93">AM283-AR283</f>
        <v>0</v>
      </c>
      <c r="AQ283" s="609">
        <f t="shared" si="89"/>
        <v>0</v>
      </c>
      <c r="AR283" s="605"/>
      <c r="AS283" s="104"/>
      <c r="AT283" s="211" t="str">
        <f>IF('1C TSrécur10'!D$17*FICHE!$C$13&lt;J283,"Forfait limité à "&amp;FICHE!$C$13&amp;"€/jour","")</f>
        <v/>
      </c>
      <c r="AU283" s="618"/>
    </row>
    <row r="284" spans="1:54" ht="13.9" customHeight="1">
      <c r="A284" s="316"/>
      <c r="B284" s="346"/>
      <c r="C284" s="877" t="str">
        <f>IF('1C TSrécur10'!E$17&lt;&gt;0,'1C TSrécur10'!$B$12,"")</f>
        <v/>
      </c>
      <c r="D284" s="878"/>
      <c r="E284" s="879"/>
      <c r="F284" s="95" t="str">
        <f>IF(AND($C284='1C TSrécur10'!$B$12,'1C TSrécur10'!$B$16="récurrentes",'1C TSrécur10'!$E$17&lt;&gt;""),'1C TSrécur10'!$E$21,"")</f>
        <v/>
      </c>
      <c r="G284" s="237"/>
      <c r="H284" s="797">
        <v>0.21</v>
      </c>
      <c r="I284" s="799">
        <v>1</v>
      </c>
      <c r="J284" s="324"/>
      <c r="K284" s="782">
        <f t="shared" si="82"/>
        <v>0</v>
      </c>
      <c r="L284" s="545">
        <f>IF(OR('1C TSrécur10'!$B$12="",'1C TSrécur10'!E$30=0),0,IF(AND('1C TSrécur10'!$B$12&lt;&gt;"",$K$2="Pôle",'1C TSrécur10'!$C$12="OUI"),(('1C TSrécur10'!E$22+'1C TSrécur10'!E$23+'1C TSrécur10'!E$24+'1C TSrécur10'!E$25+'1C TSrécur10'!E$29)/'1C TSrécur10'!E$17),IF(AND('1C TSrécur10'!$B$12&lt;&gt;"",$K$2="Pôle",'1C TSrécur10'!$C$12="NON"),(('1C TSrécur10'!E$22+'1C TSrécur10'!E$23+'1C TSrécur10'!E$24+'1C TSrécur10'!E$25+'1C TSrécur10'!E$29)/'1C TSrécur10'!E$30),IF(AND('1C TSrécur10'!$B$12&lt;&gt;"",$K$2&lt;&gt;"Pôle",'1C TSrécur10'!$C$12="OUI"),(('1C TSrécur10'!E$22+'1C TSrécur10'!E$23+'1C TSrécur10'!E$24+'1C TSrécur10'!E$25+'1C TSrécur10'!E$26+'1C TSrécur10'!E$27+'1C TSrécur10'!E$28+'1C TSrécur10'!E$29)/'1C TSrécur10'!E$17),IF(AND('1C TSrécur10'!$B$12&lt;&gt;"",$K$2&lt;&gt;"Pôle",'1C TSrécur10'!$C$12="NON"),(('1C TSrécur10'!E$22+'1C TSrécur10'!E$23+'1C TSrécur10'!E$24+'1C TSrécur10'!E$25+'1C TSrécur10'!E$26+'1C TSrécur10'!E$27+'1C TSrécur10'!E$28+'1C TSrécur10'!E$29)/'1C TSrécur10'!E$30))))))</f>
        <v>0</v>
      </c>
      <c r="M284" s="545">
        <f>IF(OR('1C TSrécur10'!$B$12="",'1C TSrécur10'!E$30=0),0,IF(AND('1C TSrécur10'!$B$12&lt;&gt;"",$K$2="Pôle",'1C TSrécur10'!$C$12="OUI"),(('1C TSrécur10'!E$26+'1C TSrécur10'!E$27+'1C TSrécur10'!E$28)/'1C TSrécur10'!E$17),IF(AND('1C TSrécur10'!$B$12&lt;&gt;"",$K$2="Pôle",'1C TSrécur10'!$C$12="NON"),(('1C TSrécur10'!E$26+'1C TSrécur10'!E$27+'1C TSrécur10'!E$28)/'1C TSrécur10'!E$30),IF(AND('1C TSrécur10'!$B$12&lt;&gt;"",$K$2&lt;&gt;"Pôle"),0))))</f>
        <v>0</v>
      </c>
      <c r="N284" s="545">
        <f>IF(AND('1C TSrécur10'!$E$17&lt;&gt;0,'1C TSrécur10'!$E$30&lt;&gt;0),L284+M284,0)</f>
        <v>0</v>
      </c>
      <c r="O284" s="562" t="str">
        <f>IF(AND('1C TSrécur10'!E$17&lt;&gt;0,'1C TSrécur10'!$C$12="OUI"),'1C TSrécur10'!E$36/'1C TSrécur10'!E$17,"")</f>
        <v/>
      </c>
      <c r="P284" s="563" t="str">
        <f>IF(AND('1C TSrécur10'!E$17&lt;&gt;0,'1C TSrécur10'!$C$12="OUI"),'1C TSrécur10'!$E$37/'1C TSrécur10'!E$17,"")</f>
        <v/>
      </c>
      <c r="Q284" s="563" t="str">
        <f>IF(AND('1C TSrécur10'!E$17&lt;&gt;0,'1C TSrécur10'!$C$12="OUI"),'1C TSrécur10'!$E$38/'1C TSrécur10'!E$17,"")</f>
        <v/>
      </c>
      <c r="R284" s="563" t="str">
        <f>IF(AND('1C TSrécur10'!E$17&lt;&gt;0,'1C TSrécur10'!$C$12="OUI"),'1C TSrécur10'!$E$39/'1C TSrécur10'!E$17,"")</f>
        <v/>
      </c>
      <c r="S284" s="563" t="str">
        <f>IF(AND('1C TSrécur10'!E$17&lt;&gt;0,'1C TSrécur10'!$C$12="OUI"),'1C TSrécur10'!$E$40/'1C TSrécur10'!E$17,"")</f>
        <v/>
      </c>
      <c r="T284" s="563" t="str">
        <f>IF(AND('1C TSrécur10'!E$17&lt;&gt;0,'1C TSrécur10'!$C$12="OUI"),'1C TSrécur10'!$E$41/'1C TSrécur10'!E$17,"")</f>
        <v/>
      </c>
      <c r="U284" s="563" t="str">
        <f>IF(AND('1C TSrécur10'!E$17&lt;&gt;0,'1C TSrécur10'!$C$12="OUI"),'1C TSrécur10'!$E$42/'1C TSrécur10'!E$17,"")</f>
        <v/>
      </c>
      <c r="V284" s="563" t="str">
        <f>IF(AND('1C TSrécur10'!E$17&lt;&gt;0,'1C TSrécur10'!$C$12="OUI"),'1C TSrécur10'!$E$43/'1C TSrécur10'!E$17,"")</f>
        <v/>
      </c>
      <c r="W284" s="563" t="str">
        <f>IF(AND('1C TSrécur10'!E$17&lt;&gt;0,'1C TSrécur10'!$C$12="OUI"),'1C TSrécur10'!$E$44/'1C TSrécur10'!E$17,"")</f>
        <v/>
      </c>
      <c r="X284" s="563" t="str">
        <f>IF(AND('1C TSrécur10'!E$17&lt;&gt;0,'1C TSrécur10'!$C$12="OUI"),'1C TSrécur10'!$E$45/'1C TSrécur10'!E$17,"")</f>
        <v/>
      </c>
      <c r="Y284" s="563" t="str">
        <f>IF(AND('1C TSrécur10'!E$17&lt;&gt;0,'1C TSrécur10'!$C$12="OUI"),'1C TSrécur10'!$E$46/'1C TSrécur10'!E$17,"")</f>
        <v/>
      </c>
      <c r="Z284" s="563" t="str">
        <f>IF(AND('1C TSrécur10'!E$17&lt;&gt;0,'1C TSrécur10'!$C$12="OUI"),'1C TSrécur10'!$E$47/'1C TSrécur10'!E$17,"")</f>
        <v/>
      </c>
      <c r="AA284" s="563" t="str">
        <f>IF(AND('1C TSrécur10'!E$17&lt;&gt;0,'1C TSrécur10'!$C$12="OUI"),'1C TSrécur10'!$E$48/'1C TSrécur10'!E$17,"")</f>
        <v/>
      </c>
      <c r="AB284" s="563" t="str">
        <f>IF(AND('1C TSrécur10'!E$17&lt;&gt;0,'1C TSrécur10'!$C$12="OUI"),'1C TSrécur10'!$E$49/'1C TSrécur10'!E$17,"")</f>
        <v/>
      </c>
      <c r="AC284" s="563" t="str">
        <f>IF(AND('1C TSrécur10'!E$17&lt;&gt;0,'1C TSrécur10'!$C$12="OUI"),'1C TSrécur10'!$E$50/'1C TSrécur10'!E$17,"")</f>
        <v/>
      </c>
      <c r="AD284" s="563" t="str">
        <f>IF(AND('1C TSrécur10'!E$17&lt;&gt;0,'1C TSrécur10'!$C$12="OUI"),'1C TSrécur10'!$E$51/'1C TSrécur10'!E$17,"")</f>
        <v/>
      </c>
      <c r="AE284" s="563" t="str">
        <f>IF(AND('1C TSrécur10'!E$17&lt;&gt;0,'1C TSrécur10'!$C$12="OUI"),'1C TSrécur10'!$E$52/'1C TSrécur10'!E$17,"")</f>
        <v/>
      </c>
      <c r="AF284" s="563" t="str">
        <f>IF(AND('1C TSrécur10'!E$17&lt;&gt;0,'1C TSrécur10'!$C$12="OUI"),'1C TSrécur10'!$E$53/'1C TSrécur10'!E$17,"")</f>
        <v/>
      </c>
      <c r="AG284" s="563" t="str">
        <f>IF(AND('1C TSrécur10'!E$17&lt;&gt;0,'1C TSrécur10'!$C$12="OUI"),'1C TSrécur10'!$E$54/'1C TSrécur10'!E$17,"")</f>
        <v/>
      </c>
      <c r="AH284" s="563" t="str">
        <f>IF(AND('1C TSrécur10'!E$17&lt;&gt;0,'1C TSrécur10'!$C$12="OUI"),'1C TSrécur10'!$E$55/'1C TSrécur10'!E$17,"")</f>
        <v/>
      </c>
      <c r="AI284" s="563" t="str">
        <f>IF(AND('1C TSrécur10'!E$17&lt;&gt;0,'1C TSrécur10'!$C$12="OUI"),'1C TSrécur10'!$E$56/'1C TSrécur10'!E$17,"")</f>
        <v/>
      </c>
      <c r="AJ284" s="563" t="str">
        <f>IF(AND('1C TSrécur10'!E$17&lt;&gt;0,'1C TSrécur10'!$C$12="OUI"),'1C TSrécur10'!$E$57/'1C TSrécur10'!E$17,"")</f>
        <v/>
      </c>
      <c r="AK284" s="563">
        <f>IF(AND('1C TSrécur10'!E$17&lt;&gt;0,'1C TSrécur10'!$C$12="OUI"),'1C TSrécur10'!E$58/'1C TSrécur10'!E$17,0)</f>
        <v>0</v>
      </c>
      <c r="AL284" s="74">
        <f>IF(AND('1C TSrécur10'!$B$12&lt;&gt;"",'1C TSrécur10'!$C$12="OUI"),N284+AK284,N284)</f>
        <v>0</v>
      </c>
      <c r="AM284" s="352">
        <f t="shared" si="83"/>
        <v>0</v>
      </c>
      <c r="AN284" s="352">
        <f t="shared" si="84"/>
        <v>0</v>
      </c>
      <c r="AO284" s="353">
        <f t="shared" si="92"/>
        <v>0</v>
      </c>
      <c r="AP284" s="599">
        <f t="shared" si="93"/>
        <v>0</v>
      </c>
      <c r="AQ284" s="609">
        <f t="shared" si="89"/>
        <v>0</v>
      </c>
      <c r="AR284" s="605"/>
      <c r="AS284" s="104"/>
      <c r="AT284" s="211" t="str">
        <f>IF('1C TSrécur10'!E$17*FICHE!$C$13&lt;J284,"Forfait limité à "&amp;FICHE!$C$13&amp;"€/jour","")</f>
        <v/>
      </c>
      <c r="AU284" s="618"/>
    </row>
    <row r="285" spans="1:54" ht="13.9" customHeight="1">
      <c r="A285" s="316"/>
      <c r="B285" s="346"/>
      <c r="C285" s="877" t="str">
        <f>IF('1C TSrécur10'!F$17&lt;&gt;0,'1C TSrécur10'!$B$12,"")</f>
        <v/>
      </c>
      <c r="D285" s="878"/>
      <c r="E285" s="879"/>
      <c r="F285" s="95" t="str">
        <f>IF(AND($C285='1C TSrécur10'!$B$12,'1C TSrécur10'!$B$16="récurrentes",'1C TSrécur10'!$F$17&lt;&gt;""),'1C TSrécur10'!$F$21,"")</f>
        <v/>
      </c>
      <c r="G285" s="237"/>
      <c r="H285" s="797">
        <v>0.21</v>
      </c>
      <c r="I285" s="799">
        <v>1</v>
      </c>
      <c r="J285" s="324"/>
      <c r="K285" s="782">
        <f t="shared" si="82"/>
        <v>0</v>
      </c>
      <c r="L285" s="545">
        <f>IF(OR('1C TSrécur10'!$B$12="",'1C TSrécur10'!F$30=0),0,IF(AND('1C TSrécur10'!$B$12&lt;&gt;"",$K$2="Pôle",'1C TSrécur10'!$C$12="OUI"),(('1C TSrécur10'!F$22+'1C TSrécur10'!F$23+'1C TSrécur10'!F$24+'1C TSrécur10'!F$25+'1C TSrécur10'!F$29)/'1C TSrécur10'!F$17),IF(AND('1C TSrécur10'!$B$12&lt;&gt;"",$K$2="Pôle",'1C TSrécur10'!$C$12="NON"),(('1C TSrécur10'!F$22+'1C TSrécur10'!F$23+'1C TSrécur10'!F$24+'1C TSrécur10'!F$25+'1C TSrécur10'!F$29)/'1C TSrécur10'!F$30),IF(AND('1C TSrécur10'!$B$12&lt;&gt;"",$K$2&lt;&gt;"Pôle",'1C TSrécur10'!$C$12="OUI"),(('1C TSrécur10'!F$22+'1C TSrécur10'!F$23+'1C TSrécur10'!F$24+'1C TSrécur10'!F$25+'1C TSrécur10'!F$26+'1C TSrécur10'!F$27+'1C TSrécur10'!F$28+'1C TSrécur10'!F$29)/'1C TSrécur10'!F$17),IF(AND('1C TSrécur10'!$B$12&lt;&gt;"",$K$2&lt;&gt;"Pôle",'1C TSrécur10'!$C$12="NON"),(('1C TSrécur10'!F$22+'1C TSrécur10'!F$23+'1C TSrécur10'!F$24+'1C TSrécur10'!F$25+'1C TSrécur10'!F$26+'1C TSrécur10'!F$27+'1C TSrécur10'!F$28+'1C TSrécur10'!F$29)/'1C TSrécur10'!F$30))))))</f>
        <v>0</v>
      </c>
      <c r="M285" s="545">
        <f>IF(OR('1C TSrécur10'!$B$12="",'1C TSrécur10'!F$30=0),0,IF(AND('1C TSrécur10'!$B$12&lt;&gt;"",$K$2="Pôle",'1C TSrécur10'!$C$12="OUI"),(('1C TSrécur10'!F$26+'1C TSrécur10'!F$27+'1C TSrécur10'!F$28)/'1C TSrécur10'!F$17),IF(AND('1C TSrécur10'!$B$12&lt;&gt;"",$K$2="Pôle",'1C TSrécur10'!$C$12="NON"),(('1C TSrécur10'!F$26+'1C TSrécur10'!F$27+'1C TSrécur10'!F$28)/'1C TSrécur10'!F$30),IF(AND('1C TSrécur10'!$B$12&lt;&gt;"",$K$2&lt;&gt;"Pôle"),0))))</f>
        <v>0</v>
      </c>
      <c r="N285" s="545">
        <f>IF(AND('1C TSrécur10'!$F$17&lt;&gt;0,'1C TSrécur10'!$F$30&lt;&gt;0),L285+M285,0)</f>
        <v>0</v>
      </c>
      <c r="O285" s="562" t="str">
        <f>IF(AND('1C TSrécur10'!F$17&lt;&gt;0,'1C TSrécur10'!$C$12="OUI"),'1C TSrécur10'!F$36/'1C TSrécur10'!F$17,"")</f>
        <v/>
      </c>
      <c r="P285" s="563" t="str">
        <f>IF(AND('1C TSrécur10'!F$17&lt;&gt;0,'1C TSrécur10'!$C$12="OUI"),'1C TSrécur10'!$F$37/'1C TSrécur10'!F$17,"")</f>
        <v/>
      </c>
      <c r="Q285" s="563" t="str">
        <f>IF(AND('1C TSrécur10'!F$17&lt;&gt;0,'1C TSrécur10'!$C$12="OUI"),'1C TSrécur10'!$F$38/'1C TSrécur10'!F$17,"")</f>
        <v/>
      </c>
      <c r="R285" s="563" t="str">
        <f>IF(AND('1C TSrécur10'!F$17&lt;&gt;0,'1C TSrécur10'!$C$12="OUI"),'1C TSrécur10'!$F$39/'1C TSrécur10'!F$17,"")</f>
        <v/>
      </c>
      <c r="S285" s="563" t="str">
        <f>IF(AND('1C TSrécur10'!F$17&lt;&gt;0,'1C TSrécur10'!$C$12="OUI"),'1C TSrécur10'!$F$40/'1C TSrécur10'!F$17,"")</f>
        <v/>
      </c>
      <c r="T285" s="563" t="str">
        <f>IF(AND('1C TSrécur10'!F$17&lt;&gt;0,'1C TSrécur10'!$C$12="OUI"),'1C TSrécur10'!$F$41/'1C TSrécur10'!F$17,"")</f>
        <v/>
      </c>
      <c r="U285" s="563" t="str">
        <f>IF(AND('1C TSrécur10'!F$17&lt;&gt;0,'1C TSrécur10'!$C$12="OUI"),'1C TSrécur10'!$F$42/'1C TSrécur10'!F$17,"")</f>
        <v/>
      </c>
      <c r="V285" s="563" t="str">
        <f>IF(AND('1C TSrécur10'!F$17&lt;&gt;0,'1C TSrécur10'!$C$12="OUI"),'1C TSrécur10'!$F$43/'1C TSrécur10'!F$17,"")</f>
        <v/>
      </c>
      <c r="W285" s="563" t="str">
        <f>IF(AND('1C TSrécur10'!F$17&lt;&gt;0,'1C TSrécur10'!$C$12="OUI"),'1C TSrécur10'!$F$44/'1C TSrécur10'!F$17,"")</f>
        <v/>
      </c>
      <c r="X285" s="563" t="str">
        <f>IF(AND('1C TSrécur10'!F$17&lt;&gt;0,'1C TSrécur10'!$C$12="OUI"),'1C TSrécur10'!$F$45/'1C TSrécur10'!F$17,"")</f>
        <v/>
      </c>
      <c r="Y285" s="563" t="str">
        <f>IF(AND('1C TSrécur10'!F$17&lt;&gt;0,'1C TSrécur10'!$C$12="OUI"),'1C TSrécur10'!$F$46/'1C TSrécur10'!F$17,"")</f>
        <v/>
      </c>
      <c r="Z285" s="563" t="str">
        <f>IF(AND('1C TSrécur10'!F$17&lt;&gt;0,'1C TSrécur10'!$C$12="OUI"),'1C TSrécur10'!$F$47/'1C TSrécur10'!F$17,"")</f>
        <v/>
      </c>
      <c r="AA285" s="563" t="str">
        <f>IF(AND('1C TSrécur10'!F$17&lt;&gt;0,'1C TSrécur10'!$C$12="OUI"),'1C TSrécur10'!$F$48/'1C TSrécur10'!F$17,"")</f>
        <v/>
      </c>
      <c r="AB285" s="563" t="str">
        <f>IF(AND('1C TSrécur10'!F$17&lt;&gt;0,'1C TSrécur10'!$C$12="OUI"),'1C TSrécur10'!$F$49/'1C TSrécur10'!F$17,"")</f>
        <v/>
      </c>
      <c r="AC285" s="563" t="str">
        <f>IF(AND('1C TSrécur10'!F$17&lt;&gt;0,'1C TSrécur10'!$C$12="OUI"),'1C TSrécur10'!$F$50/'1C TSrécur10'!F$17,"")</f>
        <v/>
      </c>
      <c r="AD285" s="563" t="str">
        <f>IF(AND('1C TSrécur10'!F$17&lt;&gt;0,'1C TSrécur10'!$C$12="OUI"),'1C TSrécur10'!$F$51/'1C TSrécur10'!F$17,"")</f>
        <v/>
      </c>
      <c r="AE285" s="563" t="str">
        <f>IF(AND('1C TSrécur10'!F$17&lt;&gt;0,'1C TSrécur10'!$C$12="OUI"),'1C TSrécur10'!$F$52/'1C TSrécur10'!F$17,"")</f>
        <v/>
      </c>
      <c r="AF285" s="563" t="str">
        <f>IF(AND('1C TSrécur10'!F$17&lt;&gt;0,'1C TSrécur10'!$C$12="OUI"),'1C TSrécur10'!$F$53/'1C TSrécur10'!F$17,"")</f>
        <v/>
      </c>
      <c r="AG285" s="563" t="str">
        <f>IF(AND('1C TSrécur10'!F$17&lt;&gt;0,'1C TSrécur10'!$C$12="OUI"),'1C TSrécur10'!$F$54/'1C TSrécur10'!F$17,"")</f>
        <v/>
      </c>
      <c r="AH285" s="563" t="str">
        <f>IF(AND('1C TSrécur10'!F$17&lt;&gt;0,'1C TSrécur10'!$C$12="OUI"),'1C TSrécur10'!$F$55/'1C TSrécur10'!F$17,"")</f>
        <v/>
      </c>
      <c r="AI285" s="563" t="str">
        <f>IF(AND('1C TSrécur10'!F$17&lt;&gt;0,'1C TSrécur10'!$C$12="OUI"),'1C TSrécur10'!$F$56/'1C TSrécur10'!F$17,"")</f>
        <v/>
      </c>
      <c r="AJ285" s="563" t="str">
        <f>IF(AND('1C TSrécur10'!F$17&lt;&gt;0,'1C TSrécur10'!$C$12="OUI"),'1C TSrécur10'!$F$57/'1C TSrécur10'!F$17,"")</f>
        <v/>
      </c>
      <c r="AK285" s="563">
        <f>IF(AND('1C TSrécur10'!F$17&lt;&gt;0,'1C TSrécur10'!$C$12="OUI"),'1C TSrécur10'!F$58/'1C TSrécur10'!F$17,0)</f>
        <v>0</v>
      </c>
      <c r="AL285" s="74">
        <f>IF(AND('1C TSrécur10'!$B$12&lt;&gt;"",'1C TSrécur10'!$C$12="OUI"),N285+AK285,N285)</f>
        <v>0</v>
      </c>
      <c r="AM285" s="352">
        <f t="shared" si="83"/>
        <v>0</v>
      </c>
      <c r="AN285" s="352">
        <f t="shared" si="84"/>
        <v>0</v>
      </c>
      <c r="AO285" s="353">
        <f t="shared" si="92"/>
        <v>0</v>
      </c>
      <c r="AP285" s="599">
        <f t="shared" si="93"/>
        <v>0</v>
      </c>
      <c r="AQ285" s="609">
        <f t="shared" si="89"/>
        <v>0</v>
      </c>
      <c r="AR285" s="605"/>
      <c r="AS285" s="104"/>
      <c r="AT285" s="211" t="str">
        <f>IF('1C TSrécur10'!F$17*FICHE!$C$13&lt;J285,"Forfait limité à "&amp;FICHE!$C$13&amp;"€/jour","")</f>
        <v/>
      </c>
      <c r="AU285" s="618"/>
    </row>
    <row r="286" spans="1:54" ht="13.9" customHeight="1">
      <c r="A286" s="316"/>
      <c r="B286" s="346"/>
      <c r="C286" s="877" t="str">
        <f>IF('1C TSrécur10'!G$17&lt;&gt;0,'1C TSrécur10'!$B$12,"")</f>
        <v/>
      </c>
      <c r="D286" s="878"/>
      <c r="E286" s="879"/>
      <c r="F286" s="95" t="str">
        <f>IF(AND($C286='1C TSrécur10'!$B$12,'1C TSrécur10'!$B$16="récurrentes",'1C TSrécur10'!$G$17&lt;&gt;""),'1C TSrécur10'!$G$21,"")</f>
        <v/>
      </c>
      <c r="G286" s="237"/>
      <c r="H286" s="797">
        <v>0.21</v>
      </c>
      <c r="I286" s="799">
        <v>1</v>
      </c>
      <c r="J286" s="324"/>
      <c r="K286" s="782">
        <f t="shared" si="82"/>
        <v>0</v>
      </c>
      <c r="L286" s="545">
        <f>IF(OR('1C TSrécur10'!$B$12="",'1C TSrécur10'!G$30=0),0,IF(AND('1C TSrécur10'!$B$12&lt;&gt;"",$K$2="Pôle",'1C TSrécur10'!$C$12="OUI"),(('1C TSrécur10'!G$22+'1C TSrécur10'!G$23+'1C TSrécur10'!G$24+'1C TSrécur10'!G$25+'1C TSrécur10'!G$29)/'1C TSrécur10'!G$17),IF(AND('1C TSrécur10'!$B$12&lt;&gt;"",$K$2="Pôle",'1C TSrécur10'!$C$12="NON"),(('1C TSrécur10'!G$22+'1C TSrécur10'!G$23+'1C TSrécur10'!G$24+'1C TSrécur10'!G$25+'1C TSrécur10'!G$29)/'1C TSrécur10'!G$30),IF(AND('1C TSrécur10'!$B$12&lt;&gt;"",$K$2&lt;&gt;"Pôle",'1C TSrécur10'!$C$12="OUI"),(('1C TSrécur10'!G$22+'1C TSrécur10'!G$23+'1C TSrécur10'!G$24+'1C TSrécur10'!G$25+'1C TSrécur10'!G$26+'1C TSrécur10'!G$27+'1C TSrécur10'!G$28+'1C TSrécur10'!G$29)/'1C TSrécur10'!G$17),IF(AND('1C TSrécur10'!$B$12&lt;&gt;"",$K$2&lt;&gt;"Pôle",'1C TSrécur10'!$C$12="NON"),(('1C TSrécur10'!G$22+'1C TSrécur10'!G$23+'1C TSrécur10'!G$24+'1C TSrécur10'!G$25+'1C TSrécur10'!G$26+'1C TSrécur10'!G$27+'1C TSrécur10'!G$28+'1C TSrécur10'!G$29)/'1C TSrécur10'!G$30))))))</f>
        <v>0</v>
      </c>
      <c r="M286" s="545">
        <f>IF(OR('1C TSrécur10'!$B$12="",'1C TSrécur10'!G$30=0),0,IF(AND('1C TSrécur10'!$B$12&lt;&gt;"",$K$2="Pôle",'1C TSrécur10'!$C$12="OUI"),(('1C TSrécur10'!G$26+'1C TSrécur10'!G$27+'1C TSrécur10'!G$28)/'1C TSrécur10'!G$17),IF(AND('1C TSrécur10'!$B$12&lt;&gt;"",$K$2="Pôle",'1C TSrécur10'!$C$12="NON"),(('1C TSrécur10'!G$26+'1C TSrécur10'!G$27+'1C TSrécur10'!G$28)/'1C TSrécur10'!G$30),IF(AND('1C TSrécur10'!$B$12&lt;&gt;"",$K$2&lt;&gt;"Pôle"),0))))</f>
        <v>0</v>
      </c>
      <c r="N286" s="545">
        <f>IF(AND('1C TSrécur10'!$G$17&lt;&gt;0,'1C TSrécur10'!$G$30&lt;&gt;0),L286+M286,0)</f>
        <v>0</v>
      </c>
      <c r="O286" s="562" t="str">
        <f>IF(AND('1C TSrécur10'!G$17&lt;&gt;0,'1C TSrécur10'!$C$12="OUI"),'1C TSrécur10'!G$36/'1C TSrécur10'!G$17,"")</f>
        <v/>
      </c>
      <c r="P286" s="563" t="str">
        <f>IF(AND('1C TSrécur10'!G$17&lt;&gt;0,'1C TSrécur10'!$C$12="OUI"),'1C TSrécur10'!$G$37/'1C TSrécur10'!G$17,"")</f>
        <v/>
      </c>
      <c r="Q286" s="563" t="str">
        <f>IF(AND('1C TSrécur10'!G$17&lt;&gt;0,'1C TSrécur10'!$C$12="OUI"),'1C TSrécur10'!$G$38/'1C TSrécur10'!G$17,"")</f>
        <v/>
      </c>
      <c r="R286" s="563" t="str">
        <f>IF(AND('1C TSrécur10'!G$17&lt;&gt;0,'1C TSrécur10'!$C$12="OUI"),'1C TSrécur10'!$G$39/'1C TSrécur10'!G$17,"")</f>
        <v/>
      </c>
      <c r="S286" s="563" t="str">
        <f>IF(AND('1C TSrécur10'!G$17&lt;&gt;0,'1C TSrécur10'!$C$12="OUI"),'1C TSrécur10'!$G$40/'1C TSrécur10'!G$17,"")</f>
        <v/>
      </c>
      <c r="T286" s="563" t="str">
        <f>IF(AND('1C TSrécur10'!G$17&lt;&gt;0,'1C TSrécur10'!$C$12="OUI"),'1C TSrécur10'!$G$41/'1C TSrécur10'!G$17,"")</f>
        <v/>
      </c>
      <c r="U286" s="563" t="str">
        <f>IF(AND('1C TSrécur10'!G$17&lt;&gt;0,'1C TSrécur10'!$C$12="OUI"),'1C TSrécur10'!$G$42/'1C TSrécur10'!G$17,"")</f>
        <v/>
      </c>
      <c r="V286" s="563" t="str">
        <f>IF(AND('1C TSrécur10'!G$17&lt;&gt;0,'1C TSrécur10'!$C$12="OUI"),'1C TSrécur10'!$G$43/'1C TSrécur10'!G$17,"")</f>
        <v/>
      </c>
      <c r="W286" s="563" t="str">
        <f>IF(AND('1C TSrécur10'!G$17&lt;&gt;0,'1C TSrécur10'!$C$12="OUI"),'1C TSrécur10'!$G$44/'1C TSrécur10'!G$17,"")</f>
        <v/>
      </c>
      <c r="X286" s="563" t="str">
        <f>IF(AND('1C TSrécur10'!G$17&lt;&gt;0,'1C TSrécur10'!$C$12="OUI"),'1C TSrécur10'!$G$45/'1C TSrécur10'!G$17,"")</f>
        <v/>
      </c>
      <c r="Y286" s="563" t="str">
        <f>IF(AND('1C TSrécur10'!G$17&lt;&gt;0,'1C TSrécur10'!$C$12="OUI"),'1C TSrécur10'!$G$46/'1C TSrécur10'!G$17,"")</f>
        <v/>
      </c>
      <c r="Z286" s="563" t="str">
        <f>IF(AND('1C TSrécur10'!G$17&lt;&gt;0,'1C TSrécur10'!$C$12="OUI"),'1C TSrécur10'!$G$47/'1C TSrécur10'!G$17,"")</f>
        <v/>
      </c>
      <c r="AA286" s="563" t="str">
        <f>IF(AND('1C TSrécur10'!G$17&lt;&gt;0,'1C TSrécur10'!$C$12="OUI"),'1C TSrécur10'!$G$48/'1C TSrécur10'!G$17,"")</f>
        <v/>
      </c>
      <c r="AB286" s="563" t="str">
        <f>IF(AND('1C TSrécur10'!G$17&lt;&gt;0,'1C TSrécur10'!$C$12="OUI"),'1C TSrécur10'!$G$49/'1C TSrécur10'!G$17,"")</f>
        <v/>
      </c>
      <c r="AC286" s="563" t="str">
        <f>IF(AND('1C TSrécur10'!G$17&lt;&gt;0,'1C TSrécur10'!$C$12="OUI"),'1C TSrécur10'!$G$50/'1C TSrécur10'!G$17,"")</f>
        <v/>
      </c>
      <c r="AD286" s="563" t="str">
        <f>IF(AND('1C TSrécur10'!G$17&lt;&gt;0,'1C TSrécur10'!$C$12="OUI"),'1C TSrécur10'!$G$51/'1C TSrécur10'!G$17,"")</f>
        <v/>
      </c>
      <c r="AE286" s="563" t="str">
        <f>IF(AND('1C TSrécur10'!G$17&lt;&gt;0,'1C TSrécur10'!$C$12="OUI"),'1C TSrécur10'!$G$52/'1C TSrécur10'!G$17,"")</f>
        <v/>
      </c>
      <c r="AF286" s="563" t="str">
        <f>IF(AND('1C TSrécur10'!G$17&lt;&gt;0,'1C TSrécur10'!$C$12="OUI"),'1C TSrécur10'!$G$53/'1C TSrécur10'!G$17,"")</f>
        <v/>
      </c>
      <c r="AG286" s="563" t="str">
        <f>IF(AND('1C TSrécur10'!G$17&lt;&gt;0,'1C TSrécur10'!$C$12="OUI"),'1C TSrécur10'!$G$54/'1C TSrécur10'!G$17,"")</f>
        <v/>
      </c>
      <c r="AH286" s="563" t="str">
        <f>IF(AND('1C TSrécur10'!G$17&lt;&gt;0,'1C TSrécur10'!$C$12="OUI"),'1C TSrécur10'!$G$55/'1C TSrécur10'!G$17,"")</f>
        <v/>
      </c>
      <c r="AI286" s="563" t="str">
        <f>IF(AND('1C TSrécur10'!G$17&lt;&gt;0,'1C TSrécur10'!$C$12="OUI"),'1C TSrécur10'!$G$56/'1C TSrécur10'!G$17,"")</f>
        <v/>
      </c>
      <c r="AJ286" s="563" t="str">
        <f>IF(AND('1C TSrécur10'!G$17&lt;&gt;0,'1C TSrécur10'!$C$12="OUI"),'1C TSrécur10'!$G$57/'1C TSrécur10'!G$17,"")</f>
        <v/>
      </c>
      <c r="AK286" s="563">
        <f>IF(AND('1C TSrécur10'!G$17&lt;&gt;0,'1C TSrécur10'!$C$12="OUI"),'1C TSrécur10'!G$58/'1C TSrécur10'!G$17,0)</f>
        <v>0</v>
      </c>
      <c r="AL286" s="74">
        <f>IF(AND('1C TSrécur10'!$B$12&lt;&gt;"",'1C TSrécur10'!$C$12="OUI"),N286+AK286,N286)</f>
        <v>0</v>
      </c>
      <c r="AM286" s="352">
        <f t="shared" si="83"/>
        <v>0</v>
      </c>
      <c r="AN286" s="352">
        <f t="shared" si="84"/>
        <v>0</v>
      </c>
      <c r="AO286" s="353">
        <f t="shared" si="92"/>
        <v>0</v>
      </c>
      <c r="AP286" s="599">
        <f t="shared" si="93"/>
        <v>0</v>
      </c>
      <c r="AQ286" s="609">
        <f t="shared" si="89"/>
        <v>0</v>
      </c>
      <c r="AR286" s="605"/>
      <c r="AS286" s="104"/>
      <c r="AT286" s="211" t="str">
        <f>IF('1C TSrécur10'!G$17*FICHE!$C$13&lt;J286,"Forfait limité à "&amp;FICHE!$C$13&amp;"€/jour","")</f>
        <v/>
      </c>
      <c r="AU286" s="618"/>
    </row>
    <row r="287" spans="1:54" ht="13.9" customHeight="1">
      <c r="A287" s="316"/>
      <c r="B287" s="346"/>
      <c r="C287" s="877" t="str">
        <f>IF('1C TSrécur10'!H$17&lt;&gt;0,'1C TSrécur10'!$B$12,"")</f>
        <v/>
      </c>
      <c r="D287" s="878"/>
      <c r="E287" s="879"/>
      <c r="F287" s="95" t="str">
        <f>IF(AND($C287='1C TSrécur10'!$B$12,'1C TSrécur10'!$B$16="récurrentes",'1C TSrécur10'!$H$17&lt;&gt;""),'1C TSrécur10'!$H$21,"")</f>
        <v/>
      </c>
      <c r="G287" s="237"/>
      <c r="H287" s="797">
        <v>0.21</v>
      </c>
      <c r="I287" s="799">
        <v>1</v>
      </c>
      <c r="J287" s="324"/>
      <c r="K287" s="782">
        <f t="shared" si="82"/>
        <v>0</v>
      </c>
      <c r="L287" s="545">
        <f>IF(OR('1C TSrécur10'!$B$12="",'1C TSrécur10'!H$30=0),0,IF(AND('1C TSrécur10'!$B$12&lt;&gt;"",$K$2="Pôle",'1C TSrécur10'!$C$12="OUI"),(('1C TSrécur10'!H$22+'1C TSrécur10'!H$23+'1C TSrécur10'!H$24+'1C TSrécur10'!H$25+'1C TSrécur10'!H$29)/'1C TSrécur10'!H$17),IF(AND('1C TSrécur10'!$B$12&lt;&gt;"",$K$2="Pôle",'1C TSrécur10'!$C$12="NON"),(('1C TSrécur10'!H$22+'1C TSrécur10'!H$23+'1C TSrécur10'!H$24+'1C TSrécur10'!H$25+'1C TSrécur10'!H$29)/'1C TSrécur10'!H$30),IF(AND('1C TSrécur10'!$B$12&lt;&gt;"",$K$2&lt;&gt;"Pôle",'1C TSrécur10'!$C$12="OUI"),(('1C TSrécur10'!H$22+'1C TSrécur10'!H$23+'1C TSrécur10'!H$24+'1C TSrécur10'!H$25+'1C TSrécur10'!H$26+'1C TSrécur10'!H$27+'1C TSrécur10'!H$28+'1C TSrécur10'!H$29)/'1C TSrécur10'!H$17),IF(AND('1C TSrécur10'!$B$12&lt;&gt;"",$K$2&lt;&gt;"Pôle",'1C TSrécur10'!$C$12="NON"),(('1C TSrécur10'!H$22+'1C TSrécur10'!H$23+'1C TSrécur10'!H$24+'1C TSrécur10'!H$25+'1C TSrécur10'!H$26+'1C TSrécur10'!H$27+'1C TSrécur10'!H$28+'1C TSrécur10'!H$29)/'1C TSrécur10'!H$30))))))</f>
        <v>0</v>
      </c>
      <c r="M287" s="545">
        <f>IF(OR('1C TSrécur10'!$B$12="",'1C TSrécur10'!H$30=0),0,IF(AND('1C TSrécur10'!$B$12&lt;&gt;"",$K$2="Pôle",'1C TSrécur10'!$C$12="OUI"),(('1C TSrécur10'!H$26+'1C TSrécur10'!H$27+'1C TSrécur10'!H$28)/'1C TSrécur10'!H$17),IF(AND('1C TSrécur10'!$B$12&lt;&gt;"",$K$2="Pôle",'1C TSrécur10'!$C$12="NON"),(('1C TSrécur10'!H$26+'1C TSrécur10'!H$27+'1C TSrécur10'!H$28)/'1C TSrécur10'!H$30),IF(AND('1C TSrécur10'!$B$12&lt;&gt;"",$K$2&lt;&gt;"Pôle"),0))))</f>
        <v>0</v>
      </c>
      <c r="N287" s="545">
        <f>IF(AND('1C TSrécur10'!$H$17&lt;&gt;0,'1C TSrécur10'!$H$30&lt;&gt;0),L287+M287,0)</f>
        <v>0</v>
      </c>
      <c r="O287" s="562" t="str">
        <f>IF(AND('1C TSrécur10'!H$17&lt;&gt;0,'1C TSrécur10'!$C$12="OUI"),'1C TSrécur10'!H$36/'1C TSrécur10'!H$17,"")</f>
        <v/>
      </c>
      <c r="P287" s="563" t="str">
        <f>IF(AND('1C TSrécur10'!H$17&lt;&gt;0,'1C TSrécur10'!$C$12="OUI"),'1C TSrécur10'!$H$37/'1C TSrécur10'!H$17,"")</f>
        <v/>
      </c>
      <c r="Q287" s="563" t="str">
        <f>IF(AND('1C TSrécur10'!H$17&lt;&gt;0,'1C TSrécur10'!$C$12="OUI"),'1C TSrécur10'!$H$38/'1C TSrécur10'!H$17,"")</f>
        <v/>
      </c>
      <c r="R287" s="563" t="str">
        <f>IF(AND('1C TSrécur10'!H$17&lt;&gt;0,'1C TSrécur10'!$C$12="OUI"),'1C TSrécur10'!$H$39/'1C TSrécur10'!H$17,"")</f>
        <v/>
      </c>
      <c r="S287" s="563" t="str">
        <f>IF(AND('1C TSrécur10'!H$17&lt;&gt;0,'1C TSrécur10'!$C$12="OUI"),'1C TSrécur10'!$H$40/'1C TSrécur10'!H$17,"")</f>
        <v/>
      </c>
      <c r="T287" s="563" t="str">
        <f>IF(AND('1C TSrécur10'!H$17&lt;&gt;0,'1C TSrécur10'!$C$12="OUI"),'1C TSrécur10'!$H$41/'1C TSrécur10'!H$17,"")</f>
        <v/>
      </c>
      <c r="U287" s="563" t="str">
        <f>IF(AND('1C TSrécur10'!H$17&lt;&gt;0,'1C TSrécur10'!$C$12="OUI"),'1C TSrécur10'!$H$42/'1C TSrécur10'!H$17,"")</f>
        <v/>
      </c>
      <c r="V287" s="563" t="str">
        <f>IF(AND('1C TSrécur10'!H$17&lt;&gt;0,'1C TSrécur10'!$C$12="OUI"),'1C TSrécur10'!$H$43/'1C TSrécur10'!H$17,"")</f>
        <v/>
      </c>
      <c r="W287" s="563" t="str">
        <f>IF(AND('1C TSrécur10'!H$17&lt;&gt;0,'1C TSrécur10'!$C$12="OUI"),'1C TSrécur10'!$H$44/'1C TSrécur10'!H$17,"")</f>
        <v/>
      </c>
      <c r="X287" s="563" t="str">
        <f>IF(AND('1C TSrécur10'!H$17&lt;&gt;0,'1C TSrécur10'!$C$12="OUI"),'1C TSrécur10'!$H$45/'1C TSrécur10'!H$17,"")</f>
        <v/>
      </c>
      <c r="Y287" s="563" t="str">
        <f>IF(AND('1C TSrécur10'!H$17&lt;&gt;0,'1C TSrécur10'!$C$12="OUI"),'1C TSrécur10'!$H$46/'1C TSrécur10'!H$17,"")</f>
        <v/>
      </c>
      <c r="Z287" s="563" t="str">
        <f>IF(AND('1C TSrécur10'!H$17&lt;&gt;0,'1C TSrécur10'!$C$12="OUI"),'1C TSrécur10'!$H$47/'1C TSrécur10'!H$17,"")</f>
        <v/>
      </c>
      <c r="AA287" s="563" t="str">
        <f>IF(AND('1C TSrécur10'!H$17&lt;&gt;0,'1C TSrécur10'!$C$12="OUI"),'1C TSrécur10'!$H$48/'1C TSrécur10'!H$17,"")</f>
        <v/>
      </c>
      <c r="AB287" s="563" t="str">
        <f>IF(AND('1C TSrécur10'!H$17&lt;&gt;0,'1C TSrécur10'!$C$12="OUI"),'1C TSrécur10'!$H$49/'1C TSrécur10'!H$17,"")</f>
        <v/>
      </c>
      <c r="AC287" s="563" t="str">
        <f>IF(AND('1C TSrécur10'!H$17&lt;&gt;0,'1C TSrécur10'!$C$12="OUI"),'1C TSrécur10'!$H$50/'1C TSrécur10'!H$17,"")</f>
        <v/>
      </c>
      <c r="AD287" s="563" t="str">
        <f>IF(AND('1C TSrécur10'!H$17&lt;&gt;0,'1C TSrécur10'!$C$12="OUI"),'1C TSrécur10'!$H$51/'1C TSrécur10'!H$17,"")</f>
        <v/>
      </c>
      <c r="AE287" s="563" t="str">
        <f>IF(AND('1C TSrécur10'!H$17&lt;&gt;0,'1C TSrécur10'!$C$12="OUI"),'1C TSrécur10'!$H$52/'1C TSrécur10'!H$17,"")</f>
        <v/>
      </c>
      <c r="AF287" s="563" t="str">
        <f>IF(AND('1C TSrécur10'!H$17&lt;&gt;0,'1C TSrécur10'!$C$12="OUI"),'1C TSrécur10'!$H$53/'1C TSrécur10'!H$17,"")</f>
        <v/>
      </c>
      <c r="AG287" s="563" t="str">
        <f>IF(AND('1C TSrécur10'!H$17&lt;&gt;0,'1C TSrécur10'!$C$12="OUI"),'1C TSrécur10'!$H$54/'1C TSrécur10'!H$17,"")</f>
        <v/>
      </c>
      <c r="AH287" s="563" t="str">
        <f>IF(AND('1C TSrécur10'!H$17&lt;&gt;0,'1C TSrécur10'!$C$12="OUI"),'1C TSrécur10'!$H$55/'1C TSrécur10'!H$17,"")</f>
        <v/>
      </c>
      <c r="AI287" s="563" t="str">
        <f>IF(AND('1C TSrécur10'!H$17&lt;&gt;0,'1C TSrécur10'!$C$12="OUI"),'1C TSrécur10'!$H$56/'1C TSrécur10'!H$17,"")</f>
        <v/>
      </c>
      <c r="AJ287" s="563" t="str">
        <f>IF(AND('1C TSrécur10'!H$17&lt;&gt;0,'1C TSrécur10'!$C$12="OUI"),'1C TSrécur10'!$H$57/'1C TSrécur10'!H$17,"")</f>
        <v/>
      </c>
      <c r="AK287" s="563">
        <f>IF(AND('1C TSrécur10'!H$17&lt;&gt;0,'1C TSrécur10'!$C$12="OUI"),'1C TSrécur10'!H$58/'1C TSrécur10'!H$17,0)</f>
        <v>0</v>
      </c>
      <c r="AL287" s="74">
        <f>IF(AND('1C TSrécur10'!$B$12&lt;&gt;"",'1C TSrécur10'!$C$12="OUI"),N287+AK287,N287)</f>
        <v>0</v>
      </c>
      <c r="AM287" s="352">
        <f t="shared" si="83"/>
        <v>0</v>
      </c>
      <c r="AN287" s="352">
        <f t="shared" si="84"/>
        <v>0</v>
      </c>
      <c r="AO287" s="353">
        <f t="shared" si="92"/>
        <v>0</v>
      </c>
      <c r="AP287" s="599">
        <f t="shared" si="93"/>
        <v>0</v>
      </c>
      <c r="AQ287" s="609">
        <f t="shared" ref="AQ287:AQ317" si="94">IF(M287=0,0,AN287-AS287)</f>
        <v>0</v>
      </c>
      <c r="AR287" s="605"/>
      <c r="AS287" s="104"/>
      <c r="AT287" s="211" t="str">
        <f>IF('1C TSrécur10'!H$17*FICHE!$C$13&lt;J287,"Forfait limité à "&amp;FICHE!$C$13&amp;"€/jour","")</f>
        <v/>
      </c>
      <c r="AU287" s="618"/>
    </row>
    <row r="288" spans="1:54" ht="13.9" customHeight="1">
      <c r="A288" s="316"/>
      <c r="B288" s="346"/>
      <c r="C288" s="877" t="str">
        <f>IF('1C TSrécur10'!I$17&lt;&gt;0,'1C TSrécur10'!$B$12,"")</f>
        <v/>
      </c>
      <c r="D288" s="878"/>
      <c r="E288" s="879"/>
      <c r="F288" s="95" t="str">
        <f>IF(AND($C288='1C TSrécur10'!$B$12,'1C TSrécur10'!$B$16="récurrentes",'1C TSrécur10'!$I$17&lt;&gt;""),'1C TSrécur10'!$I$21,"")</f>
        <v/>
      </c>
      <c r="G288" s="237"/>
      <c r="H288" s="797">
        <v>0.21</v>
      </c>
      <c r="I288" s="799">
        <v>1</v>
      </c>
      <c r="J288" s="324"/>
      <c r="K288" s="782">
        <f t="shared" si="82"/>
        <v>0</v>
      </c>
      <c r="L288" s="545">
        <f>IF(OR('1C TSrécur10'!$B$12="",'1C TSrécur10'!I$30=0),0,IF(AND('1C TSrécur10'!$B$12&lt;&gt;"",$K$2="Pôle",'1C TSrécur10'!$C$12="OUI"),(('1C TSrécur10'!I$22+'1C TSrécur10'!I$23+'1C TSrécur10'!I$24+'1C TSrécur10'!I$25+'1C TSrécur10'!I$29)/'1C TSrécur10'!I$17),IF(AND('1C TSrécur10'!$B$12&lt;&gt;"",$K$2="Pôle",'1C TSrécur10'!$C$12="NON"),(('1C TSrécur10'!I$22+'1C TSrécur10'!I$23+'1C TSrécur10'!I$24+'1C TSrécur10'!I$25+'1C TSrécur10'!I$29)/'1C TSrécur10'!I$30),IF(AND('1C TSrécur10'!$B$12&lt;&gt;"",$K$2&lt;&gt;"Pôle",'1C TSrécur10'!$C$12="OUI"),(('1C TSrécur10'!I$22+'1C TSrécur10'!I$23+'1C TSrécur10'!I$24+'1C TSrécur10'!I$25+'1C TSrécur10'!I$26+'1C TSrécur10'!I$27+'1C TSrécur10'!I$28+'1C TSrécur10'!I$29)/'1C TSrécur10'!I$17),IF(AND('1C TSrécur10'!$B$12&lt;&gt;"",$K$2&lt;&gt;"Pôle",'1C TSrécur10'!$C$12="NON"),(('1C TSrécur10'!I$22+'1C TSrécur10'!I$23+'1C TSrécur10'!I$24+'1C TSrécur10'!I$25+'1C TSrécur10'!I$26+'1C TSrécur10'!I$27+'1C TSrécur10'!I$28+'1C TSrécur10'!I$29)/'1C TSrécur10'!I$30))))))</f>
        <v>0</v>
      </c>
      <c r="M288" s="545">
        <f>IF(OR('1C TSrécur10'!$B$12="",'1C TSrécur10'!I$30=0),0,IF(AND('1C TSrécur10'!$B$12&lt;&gt;"",$K$2="Pôle",'1C TSrécur10'!$C$12="OUI"),(('1C TSrécur10'!I$26+'1C TSrécur10'!I$27+'1C TSrécur10'!I$28)/'1C TSrécur10'!I$17),IF(AND('1C TSrécur10'!$B$12&lt;&gt;"",$K$2="Pôle",'1C TSrécur10'!$C$12="NON"),(('1C TSrécur10'!I$26+'1C TSrécur10'!I$27+'1C TSrécur10'!I$28)/'1C TSrécur10'!I$30),IF(AND('1C TSrécur10'!$B$12&lt;&gt;"",$K$2&lt;&gt;"Pôle"),0))))</f>
        <v>0</v>
      </c>
      <c r="N288" s="545">
        <f>IF(AND('1C TSrécur10'!$I$17&lt;&gt;0,'1C TSrécur10'!$I$30&lt;&gt;0),L288+M288,0)</f>
        <v>0</v>
      </c>
      <c r="O288" s="562" t="str">
        <f>IF(AND('1C TSrécur10'!I$17&lt;&gt;0,'1C TSrécur10'!$C$12="OUI"),'1C TSrécur10'!I$36/'1C TSrécur10'!I$17,"")</f>
        <v/>
      </c>
      <c r="P288" s="563" t="str">
        <f>IF(AND('1C TSrécur10'!I$17&lt;&gt;0,'1C TSrécur10'!$C$12="OUI"),'1C TSrécur10'!$I$37/'1C TSrécur10'!I$17,"")</f>
        <v/>
      </c>
      <c r="Q288" s="563" t="str">
        <f>IF(AND('1C TSrécur10'!I$17&lt;&gt;0,'1C TSrécur10'!$C$12="OUI"),'1C TSrécur10'!$I$38/'1C TSrécur10'!I$17,"")</f>
        <v/>
      </c>
      <c r="R288" s="563" t="str">
        <f>IF(AND('1C TSrécur10'!I$17&lt;&gt;0,'1C TSrécur10'!$C$12="OUI"),'1C TSrécur10'!$I$39/'1C TSrécur10'!I$17,"")</f>
        <v/>
      </c>
      <c r="S288" s="563" t="str">
        <f>IF(AND('1C TSrécur10'!I$17&lt;&gt;0,'1C TSrécur10'!$C$12="OUI"),'1C TSrécur10'!$I$40/'1C TSrécur10'!I$17,"")</f>
        <v/>
      </c>
      <c r="T288" s="563" t="str">
        <f>IF(AND('1C TSrécur10'!I$17&lt;&gt;0,'1C TSrécur10'!$C$12="OUI"),'1C TSrécur10'!$I$41/'1C TSrécur10'!I$17,"")</f>
        <v/>
      </c>
      <c r="U288" s="563" t="str">
        <f>IF(AND('1C TSrécur10'!I$17&lt;&gt;0,'1C TSrécur10'!$C$12="OUI"),'1C TSrécur10'!$I$42/'1C TSrécur10'!I$17,"")</f>
        <v/>
      </c>
      <c r="V288" s="563" t="str">
        <f>IF(AND('1C TSrécur10'!I$17&lt;&gt;0,'1C TSrécur10'!$C$12="OUI"),'1C TSrécur10'!$I$43/'1C TSrécur10'!I$17,"")</f>
        <v/>
      </c>
      <c r="W288" s="563" t="str">
        <f>IF(AND('1C TSrécur10'!I$17&lt;&gt;0,'1C TSrécur10'!$C$12="OUI"),'1C TSrécur10'!$I$44/'1C TSrécur10'!I$17,"")</f>
        <v/>
      </c>
      <c r="X288" s="563" t="str">
        <f>IF(AND('1C TSrécur10'!I$17&lt;&gt;0,'1C TSrécur10'!$C$12="OUI"),'1C TSrécur10'!$I$45/'1C TSrécur10'!I$17,"")</f>
        <v/>
      </c>
      <c r="Y288" s="563" t="str">
        <f>IF(AND('1C TSrécur10'!I$17&lt;&gt;0,'1C TSrécur10'!$C$12="OUI"),'1C TSrécur10'!$I$46/'1C TSrécur10'!I$17,"")</f>
        <v/>
      </c>
      <c r="Z288" s="563" t="str">
        <f>IF(AND('1C TSrécur10'!I$17&lt;&gt;0,'1C TSrécur10'!$C$12="OUI"),'1C TSrécur10'!$I$47/'1C TSrécur10'!I$17,"")</f>
        <v/>
      </c>
      <c r="AA288" s="563" t="str">
        <f>IF(AND('1C TSrécur10'!I$17&lt;&gt;0,'1C TSrécur10'!$C$12="OUI"),'1C TSrécur10'!$I$48/'1C TSrécur10'!I$17,"")</f>
        <v/>
      </c>
      <c r="AB288" s="563" t="str">
        <f>IF(AND('1C TSrécur10'!I$17&lt;&gt;0,'1C TSrécur10'!$C$12="OUI"),'1C TSrécur10'!$I$49/'1C TSrécur10'!I$17,"")</f>
        <v/>
      </c>
      <c r="AC288" s="563" t="str">
        <f>IF(AND('1C TSrécur10'!I$17&lt;&gt;0,'1C TSrécur10'!$C$12="OUI"),'1C TSrécur10'!$I$50/'1C TSrécur10'!I$17,"")</f>
        <v/>
      </c>
      <c r="AD288" s="563" t="str">
        <f>IF(AND('1C TSrécur10'!I$17&lt;&gt;0,'1C TSrécur10'!$C$12="OUI"),'1C TSrécur10'!$I$51/'1C TSrécur10'!I$17,"")</f>
        <v/>
      </c>
      <c r="AE288" s="563" t="str">
        <f>IF(AND('1C TSrécur10'!I$17&lt;&gt;0,'1C TSrécur10'!$C$12="OUI"),'1C TSrécur10'!$I$52/'1C TSrécur10'!I$17,"")</f>
        <v/>
      </c>
      <c r="AF288" s="563" t="str">
        <f>IF(AND('1C TSrécur10'!I$17&lt;&gt;0,'1C TSrécur10'!$C$12="OUI"),'1C TSrécur10'!$I$53/'1C TSrécur10'!I$17,"")</f>
        <v/>
      </c>
      <c r="AG288" s="563" t="str">
        <f>IF(AND('1C TSrécur10'!I$17&lt;&gt;0,'1C TSrécur10'!$C$12="OUI"),'1C TSrécur10'!$I$54/'1C TSrécur10'!I$17,"")</f>
        <v/>
      </c>
      <c r="AH288" s="563" t="str">
        <f>IF(AND('1C TSrécur10'!I$17&lt;&gt;0,'1C TSrécur10'!$C$12="OUI"),'1C TSrécur10'!$I$55/'1C TSrécur10'!I$17,"")</f>
        <v/>
      </c>
      <c r="AI288" s="563" t="str">
        <f>IF(AND('1C TSrécur10'!I$17&lt;&gt;0,'1C TSrécur10'!$C$12="OUI"),'1C TSrécur10'!$I$56/'1C TSrécur10'!I$17,"")</f>
        <v/>
      </c>
      <c r="AJ288" s="563" t="str">
        <f>IF(AND('1C TSrécur10'!I$17&lt;&gt;0,'1C TSrécur10'!$C$12="OUI"),'1C TSrécur10'!$I$57/'1C TSrécur10'!I$17,"")</f>
        <v/>
      </c>
      <c r="AK288" s="563">
        <f>IF(AND('1C TSrécur10'!I$17&lt;&gt;0,'1C TSrécur10'!$C$12="OUI"),'1C TSrécur10'!I$58/'1C TSrécur10'!I$17,0)</f>
        <v>0</v>
      </c>
      <c r="AL288" s="74">
        <f>IF(AND('1C TSrécur10'!$B$12&lt;&gt;"",'1C TSrécur10'!$C$12="OUI"),N288+AK288,N288)</f>
        <v>0</v>
      </c>
      <c r="AM288" s="352">
        <f t="shared" si="83"/>
        <v>0</v>
      </c>
      <c r="AN288" s="352">
        <f t="shared" si="84"/>
        <v>0</v>
      </c>
      <c r="AO288" s="353">
        <f t="shared" si="92"/>
        <v>0</v>
      </c>
      <c r="AP288" s="599">
        <f t="shared" si="93"/>
        <v>0</v>
      </c>
      <c r="AQ288" s="609">
        <f t="shared" si="94"/>
        <v>0</v>
      </c>
      <c r="AR288" s="605"/>
      <c r="AS288" s="104"/>
      <c r="AT288" s="211" t="str">
        <f>IF('1C TSrécur10'!I$17*FICHE!$C$13&lt;J288,"Forfait limité à "&amp;FICHE!$C$13&amp;"€/jour","")</f>
        <v/>
      </c>
      <c r="AU288" s="618"/>
    </row>
    <row r="289" spans="1:54" ht="13.9" customHeight="1">
      <c r="A289" s="316"/>
      <c r="B289" s="346"/>
      <c r="C289" s="877" t="str">
        <f>IF('1C TSrécur10'!J$17&lt;&gt;0,'1C TSrécur10'!$B$12,"")</f>
        <v/>
      </c>
      <c r="D289" s="878"/>
      <c r="E289" s="879"/>
      <c r="F289" s="95" t="str">
        <f>IF(AND($C289='1C TSrécur10'!$B$12,'1C TSrécur10'!$B$16="récurrentes",'1C TSrécur10'!K$17&lt;&gt;""),'1C TSrécur10'!K$21,"")</f>
        <v/>
      </c>
      <c r="G289" s="237"/>
      <c r="H289" s="797">
        <v>0.21</v>
      </c>
      <c r="I289" s="799">
        <v>1</v>
      </c>
      <c r="J289" s="324"/>
      <c r="K289" s="782">
        <f t="shared" si="82"/>
        <v>0</v>
      </c>
      <c r="L289" s="545">
        <f>IF(OR('1C TSrécur10'!$B$12="",'1C TSrécur10'!J$30=0),0,IF(AND('1C TSrécur10'!$B$12&lt;&gt;"",$K$2="Pôle",'1C TSrécur10'!$C$12="OUI"),(('1C TSrécur10'!J$22+'1C TSrécur10'!J$23+'1C TSrécur10'!J$24+'1C TSrécur10'!J$25+'1C TSrécur10'!J$29)/'1C TSrécur10'!J$17),IF(AND('1C TSrécur10'!$B$12&lt;&gt;"",$K$2="Pôle",'1C TSrécur10'!$C$12="NON"),(('1C TSrécur10'!J$22+'1C TSrécur10'!J$23+'1C TSrécur10'!J$24+'1C TSrécur10'!J$25+'1C TSrécur10'!J$29)/'1C TSrécur10'!J$30),IF(AND('1C TSrécur10'!$B$12&lt;&gt;"",$K$2&lt;&gt;"Pôle",'1C TSrécur10'!$C$12="OUI"),(('1C TSrécur10'!J$22+'1C TSrécur10'!J$23+'1C TSrécur10'!J$24+'1C TSrécur10'!J$25+'1C TSrécur10'!J$26+'1C TSrécur10'!J$27+'1C TSrécur10'!J$28+'1C TSrécur10'!J$29)/'1C TSrécur10'!J$17),IF(AND('1C TSrécur10'!$B$12&lt;&gt;"",$K$2&lt;&gt;"Pôle",'1C TSrécur10'!$C$12="NON"),(('1C TSrécur10'!J$22+'1C TSrécur10'!J$23+'1C TSrécur10'!J$24+'1C TSrécur10'!J$25+'1C TSrécur10'!J$26+'1C TSrécur10'!J$27+'1C TSrécur10'!J$28+'1C TSrécur10'!J$29)/'1C TSrécur10'!J$30))))))</f>
        <v>0</v>
      </c>
      <c r="M289" s="545">
        <f>IF(OR('1C TSrécur10'!$B$12="",'1C TSrécur10'!J$30=0),0,IF(AND('1C TSrécur10'!$B$12&lt;&gt;"",$K$2="Pôle",'1C TSrécur10'!$C$12="OUI"),(('1C TSrécur10'!J$26+'1C TSrécur10'!J$27+'1C TSrécur10'!J$28)/'1C TSrécur10'!J$17),IF(AND('1C TSrécur10'!$B$12&lt;&gt;"",$K$2="Pôle",'1C TSrécur10'!$C$12="NON"),(('1C TSrécur10'!J$26+'1C TSrécur10'!J$27+'1C TSrécur10'!J$28)/'1C TSrécur10'!J$30),IF(AND('1C TSrécur10'!$B$12&lt;&gt;"",$K$2&lt;&gt;"Pôle"),0))))</f>
        <v>0</v>
      </c>
      <c r="N289" s="545">
        <f>IF(AND('1C TSrécur10'!$J$17&lt;&gt;0,'1C TSrécur10'!$J$30&lt;&gt;0),L289+M289,0)</f>
        <v>0</v>
      </c>
      <c r="O289" s="562" t="str">
        <f>IF(AND('1C TSrécur10'!J$17&lt;&gt;0,'1C TSrécur10'!$C$12="OUI"),'1C TSrécur10'!J$36/'1C TSrécur10'!J$17,"")</f>
        <v/>
      </c>
      <c r="P289" s="563" t="str">
        <f>IF(AND('1C TSrécur10'!J$17&lt;&gt;0,'1C TSrécur10'!$C$12="OUI"),'1C TSrécur10'!$J$37/'1C TSrécur10'!J$17,"")</f>
        <v/>
      </c>
      <c r="Q289" s="563" t="str">
        <f>IF(AND('1C TSrécur10'!J$17&lt;&gt;0,'1C TSrécur10'!$C$12="OUI"),'1C TSrécur10'!$J$38/'1C TSrécur10'!J$17,"")</f>
        <v/>
      </c>
      <c r="R289" s="563" t="str">
        <f>IF(AND('1C TSrécur10'!J$17&lt;&gt;0,'1C TSrécur10'!$C$12="OUI"),'1C TSrécur10'!$J$39/'1C TSrécur10'!J$17,"")</f>
        <v/>
      </c>
      <c r="S289" s="563" t="str">
        <f>IF(AND('1C TSrécur10'!J$17&lt;&gt;0,'1C TSrécur10'!$C$12="OUI"),'1C TSrécur10'!$J$40/'1C TSrécur10'!J$17,"")</f>
        <v/>
      </c>
      <c r="T289" s="563" t="str">
        <f>IF(AND('1C TSrécur10'!J$17&lt;&gt;0,'1C TSrécur10'!$C$12="OUI"),'1C TSrécur10'!$J$41/'1C TSrécur10'!J$17,"")</f>
        <v/>
      </c>
      <c r="U289" s="563" t="str">
        <f>IF(AND('1C TSrécur10'!J$17&lt;&gt;0,'1C TSrécur10'!$C$12="OUI"),'1C TSrécur10'!$J$42/'1C TSrécur10'!J$17,"")</f>
        <v/>
      </c>
      <c r="V289" s="563" t="str">
        <f>IF(AND('1C TSrécur10'!J$17&lt;&gt;0,'1C TSrécur10'!$C$12="OUI"),'1C TSrécur10'!$J$43/'1C TSrécur10'!J$17,"")</f>
        <v/>
      </c>
      <c r="W289" s="563" t="str">
        <f>IF(AND('1C TSrécur10'!J$17&lt;&gt;0,'1C TSrécur10'!$C$12="OUI"),'1C TSrécur10'!$J$44/'1C TSrécur10'!J$17,"")</f>
        <v/>
      </c>
      <c r="X289" s="563" t="str">
        <f>IF(AND('1C TSrécur10'!J$17&lt;&gt;0,'1C TSrécur10'!$C$12="OUI"),'1C TSrécur10'!$J$45/'1C TSrécur10'!J$17,"")</f>
        <v/>
      </c>
      <c r="Y289" s="563" t="str">
        <f>IF(AND('1C TSrécur10'!J$17&lt;&gt;0,'1C TSrécur10'!$C$12="OUI"),'1C TSrécur10'!$J$46/'1C TSrécur10'!J$17,"")</f>
        <v/>
      </c>
      <c r="Z289" s="563" t="str">
        <f>IF(AND('1C TSrécur10'!J$17&lt;&gt;0,'1C TSrécur10'!$C$12="OUI"),'1C TSrécur10'!$J$47/'1C TSrécur10'!J$17,"")</f>
        <v/>
      </c>
      <c r="AA289" s="563" t="str">
        <f>IF(AND('1C TSrécur10'!J$17&lt;&gt;0,'1C TSrécur10'!$C$12="OUI"),'1C TSrécur10'!$J$48/'1C TSrécur10'!J$17,"")</f>
        <v/>
      </c>
      <c r="AB289" s="563" t="str">
        <f>IF(AND('1C TSrécur10'!J$17&lt;&gt;0,'1C TSrécur10'!$C$12="OUI"),'1C TSrécur10'!$J$49/'1C TSrécur10'!J$17,"")</f>
        <v/>
      </c>
      <c r="AC289" s="563" t="str">
        <f>IF(AND('1C TSrécur10'!J$17&lt;&gt;0,'1C TSrécur10'!$C$12="OUI"),'1C TSrécur10'!$J$50/'1C TSrécur10'!J$17,"")</f>
        <v/>
      </c>
      <c r="AD289" s="563" t="str">
        <f>IF(AND('1C TSrécur10'!J$17&lt;&gt;0,'1C TSrécur10'!$C$12="OUI"),'1C TSrécur10'!$J$51/'1C TSrécur10'!J$17,"")</f>
        <v/>
      </c>
      <c r="AE289" s="563" t="str">
        <f>IF(AND('1C TSrécur10'!J$17&lt;&gt;0,'1C TSrécur10'!$C$12="OUI"),'1C TSrécur10'!$J$52/'1C TSrécur10'!J$17,"")</f>
        <v/>
      </c>
      <c r="AF289" s="563" t="str">
        <f>IF(AND('1C TSrécur10'!J$17&lt;&gt;0,'1C TSrécur10'!$C$12="OUI"),'1C TSrécur10'!$J$53/'1C TSrécur10'!J$17,"")</f>
        <v/>
      </c>
      <c r="AG289" s="563" t="str">
        <f>IF(AND('1C TSrécur10'!J$17&lt;&gt;0,'1C TSrécur10'!$C$12="OUI"),'1C TSrécur10'!$J$54/'1C TSrécur10'!J$17,"")</f>
        <v/>
      </c>
      <c r="AH289" s="563" t="str">
        <f>IF(AND('1C TSrécur10'!J$17&lt;&gt;0,'1C TSrécur10'!$C$12="OUI"),'1C TSrécur10'!$J$55/'1C TSrécur10'!J$17,"")</f>
        <v/>
      </c>
      <c r="AI289" s="563" t="str">
        <f>IF(AND('1C TSrécur10'!J$17&lt;&gt;0,'1C TSrécur10'!$C$12="OUI"),'1C TSrécur10'!$J$56/'1C TSrécur10'!J$17,"")</f>
        <v/>
      </c>
      <c r="AJ289" s="563" t="str">
        <f>IF(AND('1C TSrécur10'!J$17&lt;&gt;0,'1C TSrécur10'!$C$12="OUI"),'1C TSrécur10'!$J$57/'1C TSrécur10'!J$17,"")</f>
        <v/>
      </c>
      <c r="AK289" s="563">
        <f>IF(AND('1C TSrécur10'!J$17&lt;&gt;0,'1C TSrécur10'!$C$12="OUI"),'1C TSrécur10'!J$58/'1C TSrécur10'!J$17,0)</f>
        <v>0</v>
      </c>
      <c r="AL289" s="74">
        <f>IF(AND('1C TSrécur10'!$B$12&lt;&gt;"",'1C TSrécur10'!$C$12="OUI"),N289+AK289,N289)</f>
        <v>0</v>
      </c>
      <c r="AM289" s="352">
        <f t="shared" si="83"/>
        <v>0</v>
      </c>
      <c r="AN289" s="352">
        <f t="shared" si="84"/>
        <v>0</v>
      </c>
      <c r="AO289" s="353">
        <f t="shared" si="92"/>
        <v>0</v>
      </c>
      <c r="AP289" s="599">
        <f t="shared" si="93"/>
        <v>0</v>
      </c>
      <c r="AQ289" s="609">
        <f t="shared" si="94"/>
        <v>0</v>
      </c>
      <c r="AR289" s="605"/>
      <c r="AS289" s="104"/>
      <c r="AT289" s="211" t="str">
        <f>IF('1C TSrécur10'!J$17*FICHE!$C$13&lt;J289,"Forfait limité à "&amp;FICHE!$C$13&amp;"€/jour","")</f>
        <v/>
      </c>
      <c r="AU289" s="618"/>
    </row>
    <row r="290" spans="1:54" ht="13.9" customHeight="1">
      <c r="A290" s="316"/>
      <c r="B290" s="346"/>
      <c r="C290" s="877" t="str">
        <f>IF('1C TSrécur10'!K$17&lt;&gt;0,'1C TSrécur10'!$B$12,"")</f>
        <v/>
      </c>
      <c r="D290" s="878"/>
      <c r="E290" s="879"/>
      <c r="F290" s="95" t="str">
        <f>IF(AND($C290='1C TSrécur10'!$B$12,'1C TSrécur10'!$B$16="récurrentes",'1C TSrécur10'!$K$17&lt;&gt;""),'1C TSrécur10'!$K$21,"")</f>
        <v/>
      </c>
      <c r="G290" s="237"/>
      <c r="H290" s="797">
        <v>0.21</v>
      </c>
      <c r="I290" s="799">
        <v>1</v>
      </c>
      <c r="J290" s="324"/>
      <c r="K290" s="782">
        <f t="shared" si="82"/>
        <v>0</v>
      </c>
      <c r="L290" s="545">
        <f>IF(OR('1C TSrécur10'!$B$12="",'1C TSrécur10'!K$30=0),0,IF(AND('1C TSrécur10'!$B$12&lt;&gt;"",$K$2="Pôle",'1C TSrécur10'!$C$12="OUI"),(('1C TSrécur10'!K$22+'1C TSrécur10'!K$23+'1C TSrécur10'!K$24+'1C TSrécur10'!K$25+'1C TSrécur10'!K$29)/'1C TSrécur10'!K$17),IF(AND('1C TSrécur10'!$B$12&lt;&gt;"",$K$2="Pôle",'1C TSrécur10'!$C$12="NON"),(('1C TSrécur10'!K$22+'1C TSrécur10'!K$23+'1C TSrécur10'!K$24+'1C TSrécur10'!K$25+'1C TSrécur10'!K$29)/'1C TSrécur10'!K$30),IF(AND('1C TSrécur10'!$B$12&lt;&gt;"",$K$2&lt;&gt;"Pôle",'1C TSrécur10'!$C$12="OUI"),(('1C TSrécur10'!K$22+'1C TSrécur10'!K$23+'1C TSrécur10'!K$24+'1C TSrécur10'!K$25+'1C TSrécur10'!K$26+'1C TSrécur10'!K$27+'1C TSrécur10'!K$28+'1C TSrécur10'!K$29)/'1C TSrécur10'!K$17),IF(AND('1C TSrécur10'!$B$12&lt;&gt;"",$K$2&lt;&gt;"Pôle",'1C TSrécur10'!$C$12="NON"),(('1C TSrécur10'!K$22+'1C TSrécur10'!K$23+'1C TSrécur10'!K$24+'1C TSrécur10'!K$25+'1C TSrécur10'!K$26+'1C TSrécur10'!K$27+'1C TSrécur10'!K$28+'1C TSrécur10'!K$29)/'1C TSrécur10'!K$30))))))</f>
        <v>0</v>
      </c>
      <c r="M290" s="545">
        <f>IF(OR('1C TSrécur10'!$B$12="",'1C TSrécur10'!K$30=0),0,IF(AND('1C TSrécur10'!$B$12&lt;&gt;"",$K$2="Pôle",'1C TSrécur10'!$C$12="OUI"),(('1C TSrécur10'!K$26+'1C TSrécur10'!K$27+'1C TSrécur10'!K$28)/'1C TSrécur10'!K$17),IF(AND('1C TSrécur10'!$B$12&lt;&gt;"",$K$2="Pôle",'1C TSrécur10'!$C$12="NON"),(('1C TSrécur10'!K$26+'1C TSrécur10'!K$27+'1C TSrécur10'!K$28)/'1C TSrécur10'!K$30),IF(AND('1C TSrécur10'!$B$12&lt;&gt;"",$K$2&lt;&gt;"Pôle"),0))))</f>
        <v>0</v>
      </c>
      <c r="N290" s="545">
        <f>IF(AND('1C TSrécur10'!$K$17&lt;&gt;0,'1C TSrécur10'!$K$30&lt;&gt;0),L290+M290,0)</f>
        <v>0</v>
      </c>
      <c r="O290" s="562" t="str">
        <f>IF(AND('1C TSrécur10'!K$17&lt;&gt;0,'1C TSrécur10'!$C$12="OUI"),'1C TSrécur10'!K$36/'1C TSrécur10'!K$17,"")</f>
        <v/>
      </c>
      <c r="P290" s="563" t="str">
        <f>IF(AND('1C TSrécur10'!K$17&lt;&gt;0,'1C TSrécur10'!$C$12="OUI"),'1C TSrécur10'!$K$37/'1C TSrécur10'!K$17,"")</f>
        <v/>
      </c>
      <c r="Q290" s="563" t="str">
        <f>IF(AND('1C TSrécur10'!K$17&lt;&gt;0,'1C TSrécur10'!$C$12="OUI"),'1C TSrécur10'!$K$38/'1C TSrécur10'!K$17,"")</f>
        <v/>
      </c>
      <c r="R290" s="563" t="str">
        <f>IF(AND('1C TSrécur10'!K$17&lt;&gt;0,'1C TSrécur10'!$C$12="OUI"),'1C TSrécur10'!$K$39/'1C TSrécur10'!K$17,"")</f>
        <v/>
      </c>
      <c r="S290" s="563" t="str">
        <f>IF(AND('1C TSrécur10'!K$17&lt;&gt;0,'1C TSrécur10'!$C$12="OUI"),'1C TSrécur10'!$K$40/'1C TSrécur10'!K$17,"")</f>
        <v/>
      </c>
      <c r="T290" s="563" t="str">
        <f>IF(AND('1C TSrécur10'!K$17&lt;&gt;0,'1C TSrécur10'!$C$12="OUI"),'1C TSrécur10'!$K$41/'1C TSrécur10'!K$17,"")</f>
        <v/>
      </c>
      <c r="U290" s="563" t="str">
        <f>IF(AND('1C TSrécur10'!K$17&lt;&gt;0,'1C TSrécur10'!$C$12="OUI"),'1C TSrécur10'!$K$42/'1C TSrécur10'!K$17,"")</f>
        <v/>
      </c>
      <c r="V290" s="563" t="str">
        <f>IF(AND('1C TSrécur10'!K$17&lt;&gt;0,'1C TSrécur10'!$C$12="OUI"),'1C TSrécur10'!$K$43/'1C TSrécur10'!K$17,"")</f>
        <v/>
      </c>
      <c r="W290" s="563" t="str">
        <f>IF(AND('1C TSrécur10'!K$17&lt;&gt;0,'1C TSrécur10'!$C$12="OUI"),'1C TSrécur10'!$K$44/'1C TSrécur10'!K$17,"")</f>
        <v/>
      </c>
      <c r="X290" s="563" t="str">
        <f>IF(AND('1C TSrécur10'!K$17&lt;&gt;0,'1C TSrécur10'!$C$12="OUI"),'1C TSrécur10'!$K$45/'1C TSrécur10'!K$17,"")</f>
        <v/>
      </c>
      <c r="Y290" s="563" t="str">
        <f>IF(AND('1C TSrécur10'!K$17&lt;&gt;0,'1C TSrécur10'!$C$12="OUI"),'1C TSrécur10'!$K$46/'1C TSrécur10'!K$17,"")</f>
        <v/>
      </c>
      <c r="Z290" s="563" t="str">
        <f>IF(AND('1C TSrécur10'!K$17&lt;&gt;0,'1C TSrécur10'!$C$12="OUI"),'1C TSrécur10'!$K$47/'1C TSrécur10'!K$17,"")</f>
        <v/>
      </c>
      <c r="AA290" s="563" t="str">
        <f>IF(AND('1C TSrécur10'!K$17&lt;&gt;0,'1C TSrécur10'!$C$12="OUI"),'1C TSrécur10'!$K$48/'1C TSrécur10'!K$17,"")</f>
        <v/>
      </c>
      <c r="AB290" s="563" t="str">
        <f>IF(AND('1C TSrécur10'!K$17&lt;&gt;0,'1C TSrécur10'!$C$12="OUI"),'1C TSrécur10'!$K$49/'1C TSrécur10'!K$17,"")</f>
        <v/>
      </c>
      <c r="AC290" s="563" t="str">
        <f>IF(AND('1C TSrécur10'!K$17&lt;&gt;0,'1C TSrécur10'!$C$12="OUI"),'1C TSrécur10'!$K$50/'1C TSrécur10'!K$17,"")</f>
        <v/>
      </c>
      <c r="AD290" s="563" t="str">
        <f>IF(AND('1C TSrécur10'!K$17&lt;&gt;0,'1C TSrécur10'!$C$12="OUI"),'1C TSrécur10'!$K$51/'1C TSrécur10'!K$17,"")</f>
        <v/>
      </c>
      <c r="AE290" s="563" t="str">
        <f>IF(AND('1C TSrécur10'!K$17&lt;&gt;0,'1C TSrécur10'!$C$12="OUI"),'1C TSrécur10'!$K$52/'1C TSrécur10'!K$17,"")</f>
        <v/>
      </c>
      <c r="AF290" s="563" t="str">
        <f>IF(AND('1C TSrécur10'!K$17&lt;&gt;0,'1C TSrécur10'!$C$12="OUI"),'1C TSrécur10'!$K$53/'1C TSrécur10'!K$17,"")</f>
        <v/>
      </c>
      <c r="AG290" s="563" t="str">
        <f>IF(AND('1C TSrécur10'!K$17&lt;&gt;0,'1C TSrécur10'!$C$12="OUI"),'1C TSrécur10'!$K$54/'1C TSrécur10'!K$17,"")</f>
        <v/>
      </c>
      <c r="AH290" s="563" t="str">
        <f>IF(AND('1C TSrécur10'!K$17&lt;&gt;0,'1C TSrécur10'!$C$12="OUI"),'1C TSrécur10'!$K$55/'1C TSrécur10'!K$17,"")</f>
        <v/>
      </c>
      <c r="AI290" s="563" t="str">
        <f>IF(AND('1C TSrécur10'!K$17&lt;&gt;0,'1C TSrécur10'!$C$12="OUI"),'1C TSrécur10'!$K$56/'1C TSrécur10'!K$17,"")</f>
        <v/>
      </c>
      <c r="AJ290" s="563" t="str">
        <f>IF(AND('1C TSrécur10'!K$17&lt;&gt;0,'1C TSrécur10'!$C$12="OUI"),'1C TSrécur10'!$K$57/'1C TSrécur10'!K$17,"")</f>
        <v/>
      </c>
      <c r="AK290" s="563">
        <f>IF(AND('1C TSrécur10'!K$17&lt;&gt;0,'1C TSrécur10'!$C$12="OUI"),'1C TSrécur10'!K$58/'1C TSrécur10'!K$17,0)</f>
        <v>0</v>
      </c>
      <c r="AL290" s="74">
        <f>IF(AND('1C TSrécur10'!$B$12&lt;&gt;"",'1C TSrécur10'!$C$12="OUI"),N290+AK290,N290)</f>
        <v>0</v>
      </c>
      <c r="AM290" s="352">
        <f t="shared" si="83"/>
        <v>0</v>
      </c>
      <c r="AN290" s="352">
        <f t="shared" si="84"/>
        <v>0</v>
      </c>
      <c r="AO290" s="353">
        <f t="shared" si="92"/>
        <v>0</v>
      </c>
      <c r="AP290" s="599">
        <f t="shared" si="93"/>
        <v>0</v>
      </c>
      <c r="AQ290" s="609">
        <f t="shared" si="94"/>
        <v>0</v>
      </c>
      <c r="AR290" s="605"/>
      <c r="AS290" s="104"/>
      <c r="AT290" s="211" t="str">
        <f>IF('1C TSrécur10'!K$17*FICHE!$C$13&lt;J290,"Forfait limité à "&amp;FICHE!$C$13&amp;"€/jour","")</f>
        <v/>
      </c>
      <c r="AU290" s="618"/>
    </row>
    <row r="291" spans="1:54" ht="13.9" customHeight="1">
      <c r="A291" s="316"/>
      <c r="B291" s="346"/>
      <c r="C291" s="877" t="str">
        <f>IF('1C TSrécur10'!L$17&lt;&gt;0,'1C TSrécur10'!$B$12,"")</f>
        <v/>
      </c>
      <c r="D291" s="878"/>
      <c r="E291" s="879"/>
      <c r="F291" s="95" t="str">
        <f>IF(AND($C291='1C TSrécur10'!$B$12,'1C TSrécur10'!$B$16="récurrentes",'1C TSrécur10'!$L$17&lt;&gt;""),'1C TSrécur10'!$L$21,"")</f>
        <v/>
      </c>
      <c r="G291" s="237"/>
      <c r="H291" s="797">
        <v>0.21</v>
      </c>
      <c r="I291" s="799">
        <v>1</v>
      </c>
      <c r="J291" s="324"/>
      <c r="K291" s="782">
        <f t="shared" si="82"/>
        <v>0</v>
      </c>
      <c r="L291" s="545">
        <f>IF(OR('1C TSrécur10'!$B$12="",'1C TSrécur10'!L$30=0),0,IF(AND('1C TSrécur10'!$B$12&lt;&gt;"",$K$2="Pôle",'1C TSrécur10'!$C$12="OUI"),(('1C TSrécur10'!L$22+'1C TSrécur10'!L$23+'1C TSrécur10'!L$24+'1C TSrécur10'!L$25+'1C TSrécur10'!L$29)/'1C TSrécur10'!L$17),IF(AND('1C TSrécur10'!$B$12&lt;&gt;"",$K$2="Pôle",'1C TSrécur10'!$C$12="NON"),(('1C TSrécur10'!L$22+'1C TSrécur10'!L$23+'1C TSrécur10'!L$24+'1C TSrécur10'!L$25+'1C TSrécur10'!L$29)/'1C TSrécur10'!L$30),IF(AND('1C TSrécur10'!$B$12&lt;&gt;"",$K$2&lt;&gt;"Pôle",'1C TSrécur10'!$C$12="OUI"),(('1C TSrécur10'!L$22+'1C TSrécur10'!L$23+'1C TSrécur10'!L$24+'1C TSrécur10'!L$25+'1C TSrécur10'!L$26+'1C TSrécur10'!L$27+'1C TSrécur10'!L$28+'1C TSrécur10'!L$29)/'1C TSrécur10'!L$17),IF(AND('1C TSrécur10'!$B$12&lt;&gt;"",$K$2&lt;&gt;"Pôle",'1C TSrécur10'!$C$12="NON"),(('1C TSrécur10'!L$22+'1C TSrécur10'!L$23+'1C TSrécur10'!L$24+'1C TSrécur10'!L$25+'1C TSrécur10'!L$26+'1C TSrécur10'!L$27+'1C TSrécur10'!L$28+'1C TSrécur10'!L$29)/'1C TSrécur10'!L$30))))))</f>
        <v>0</v>
      </c>
      <c r="M291" s="545">
        <f>IF(OR('1C TSrécur10'!$B$12="",'1C TSrécur10'!L$30=0),0,IF(AND('1C TSrécur10'!$B$12&lt;&gt;"",$K$2="Pôle",'1C TSrécur10'!$C$12="OUI"),(('1C TSrécur10'!L$26+'1C TSrécur10'!L$27+'1C TSrécur10'!L$28)/'1C TSrécur10'!L$17),IF(AND('1C TSrécur10'!$B$12&lt;&gt;"",$K$2="Pôle",'1C TSrécur10'!$C$12="NON"),(('1C TSrécur10'!L$26+'1C TSrécur10'!L$27+'1C TSrécur10'!L$28)/'1C TSrécur10'!L$30),IF(AND('1C TSrécur10'!$B$12&lt;&gt;"",$K$2&lt;&gt;"Pôle"),0))))</f>
        <v>0</v>
      </c>
      <c r="N291" s="545">
        <f>IF(AND('1C TSrécur10'!$L$17&lt;&gt;0,'1C TSrécur10'!$L$30&lt;&gt;0),L291+M291,0)</f>
        <v>0</v>
      </c>
      <c r="O291" s="562" t="str">
        <f>IF(AND('1C TSrécur10'!L$17&lt;&gt;0,'1C TSrécur10'!$C$12="OUI"),'1C TSrécur10'!L$36/'1C TSrécur10'!L$17,"")</f>
        <v/>
      </c>
      <c r="P291" s="563" t="str">
        <f>IF(AND('1C TSrécur10'!L$17&lt;&gt;0,'1C TSrécur10'!$C$12="OUI"),'1C TSrécur10'!$L$37/'1C TSrécur10'!L$17,"")</f>
        <v/>
      </c>
      <c r="Q291" s="563" t="str">
        <f>IF(AND('1C TSrécur10'!L$17&lt;&gt;0,'1C TSrécur10'!$C$12="OUI"),'1C TSrécur10'!$L$38/'1C TSrécur10'!L$17,"")</f>
        <v/>
      </c>
      <c r="R291" s="563" t="str">
        <f>IF(AND('1C TSrécur10'!L$17&lt;&gt;0,'1C TSrécur10'!$C$12="OUI"),'1C TSrécur10'!$L$39/'1C TSrécur10'!L$17,"")</f>
        <v/>
      </c>
      <c r="S291" s="563" t="str">
        <f>IF(AND('1C TSrécur10'!L$17&lt;&gt;0,'1C TSrécur10'!$C$12="OUI"),'1C TSrécur10'!$L$40/'1C TSrécur10'!L$17,"")</f>
        <v/>
      </c>
      <c r="T291" s="563" t="str">
        <f>IF(AND('1C TSrécur10'!L$17&lt;&gt;0,'1C TSrécur10'!$C$12="OUI"),'1C TSrécur10'!$L$41/'1C TSrécur10'!L$17,"")</f>
        <v/>
      </c>
      <c r="U291" s="563" t="str">
        <f>IF(AND('1C TSrécur10'!L$17&lt;&gt;0,'1C TSrécur10'!$C$12="OUI"),'1C TSrécur10'!$L$42/'1C TSrécur10'!L$17,"")</f>
        <v/>
      </c>
      <c r="V291" s="563" t="str">
        <f>IF(AND('1C TSrécur10'!L$17&lt;&gt;0,'1C TSrécur10'!$C$12="OUI"),'1C TSrécur10'!$L$43/'1C TSrécur10'!L$17,"")</f>
        <v/>
      </c>
      <c r="W291" s="563" t="str">
        <f>IF(AND('1C TSrécur10'!L$17&lt;&gt;0,'1C TSrécur10'!$C$12="OUI"),'1C TSrécur10'!$L$44/'1C TSrécur10'!L$17,"")</f>
        <v/>
      </c>
      <c r="X291" s="563" t="str">
        <f>IF(AND('1C TSrécur10'!L$17&lt;&gt;0,'1C TSrécur10'!$C$12="OUI"),'1C TSrécur10'!$L$45/'1C TSrécur10'!L$17,"")</f>
        <v/>
      </c>
      <c r="Y291" s="563" t="str">
        <f>IF(AND('1C TSrécur10'!L$17&lt;&gt;0,'1C TSrécur10'!$C$12="OUI"),'1C TSrécur10'!$L$46/'1C TSrécur10'!L$17,"")</f>
        <v/>
      </c>
      <c r="Z291" s="563" t="str">
        <f>IF(AND('1C TSrécur10'!L$17&lt;&gt;0,'1C TSrécur10'!$C$12="OUI"),'1C TSrécur10'!$L$47/'1C TSrécur10'!L$17,"")</f>
        <v/>
      </c>
      <c r="AA291" s="563" t="str">
        <f>IF(AND('1C TSrécur10'!L$17&lt;&gt;0,'1C TSrécur10'!$C$12="OUI"),'1C TSrécur10'!$L$48/'1C TSrécur10'!L$17,"")</f>
        <v/>
      </c>
      <c r="AB291" s="563" t="str">
        <f>IF(AND('1C TSrécur10'!L$17&lt;&gt;0,'1C TSrécur10'!$C$12="OUI"),'1C TSrécur10'!$L$49/'1C TSrécur10'!L$17,"")</f>
        <v/>
      </c>
      <c r="AC291" s="563" t="str">
        <f>IF(AND('1C TSrécur10'!L$17&lt;&gt;0,'1C TSrécur10'!$C$12="OUI"),'1C TSrécur10'!$L$50/'1C TSrécur10'!L$17,"")</f>
        <v/>
      </c>
      <c r="AD291" s="563" t="str">
        <f>IF(AND('1C TSrécur10'!L$17&lt;&gt;0,'1C TSrécur10'!$C$12="OUI"),'1C TSrécur10'!$L$51/'1C TSrécur10'!L$17,"")</f>
        <v/>
      </c>
      <c r="AE291" s="563" t="str">
        <f>IF(AND('1C TSrécur10'!L$17&lt;&gt;0,'1C TSrécur10'!$C$12="OUI"),'1C TSrécur10'!$L$52/'1C TSrécur10'!L$17,"")</f>
        <v/>
      </c>
      <c r="AF291" s="563" t="str">
        <f>IF(AND('1C TSrécur10'!L$17&lt;&gt;0,'1C TSrécur10'!$C$12="OUI"),'1C TSrécur10'!$L$53/'1C TSrécur10'!L$17,"")</f>
        <v/>
      </c>
      <c r="AG291" s="563" t="str">
        <f>IF(AND('1C TSrécur10'!L$17&lt;&gt;0,'1C TSrécur10'!$C$12="OUI"),'1C TSrécur10'!$L$54/'1C TSrécur10'!L$17,"")</f>
        <v/>
      </c>
      <c r="AH291" s="563" t="str">
        <f>IF(AND('1C TSrécur10'!L$17&lt;&gt;0,'1C TSrécur10'!$C$12="OUI"),'1C TSrécur10'!$L$55/'1C TSrécur10'!L$17,"")</f>
        <v/>
      </c>
      <c r="AI291" s="563" t="str">
        <f>IF(AND('1C TSrécur10'!L$17&lt;&gt;0,'1C TSrécur10'!$C$12="OUI"),'1C TSrécur10'!$L$56/'1C TSrécur10'!L$17,"")</f>
        <v/>
      </c>
      <c r="AJ291" s="563" t="str">
        <f>IF(AND('1C TSrécur10'!L$17&lt;&gt;0,'1C TSrécur10'!$C$12="OUI"),'1C TSrécur10'!$L$57/'1C TSrécur10'!L$17,"")</f>
        <v/>
      </c>
      <c r="AK291" s="563">
        <f>IF(AND('1C TSrécur10'!L$17&lt;&gt;0,'1C TSrécur10'!$C$12="OUI"),'1C TSrécur10'!L$58/'1C TSrécur10'!L$17,0)</f>
        <v>0</v>
      </c>
      <c r="AL291" s="74">
        <f>IF(AND('1C TSrécur10'!$B$12&lt;&gt;"",'1C TSrécur10'!$C$12="OUI"),N291+AK291,N291)</f>
        <v>0</v>
      </c>
      <c r="AM291" s="352">
        <f t="shared" si="83"/>
        <v>0</v>
      </c>
      <c r="AN291" s="352">
        <f t="shared" si="84"/>
        <v>0</v>
      </c>
      <c r="AO291" s="353">
        <f t="shared" si="92"/>
        <v>0</v>
      </c>
      <c r="AP291" s="599">
        <f t="shared" si="93"/>
        <v>0</v>
      </c>
      <c r="AQ291" s="609">
        <f t="shared" si="94"/>
        <v>0</v>
      </c>
      <c r="AR291" s="605"/>
      <c r="AS291" s="104"/>
      <c r="AT291" s="211" t="str">
        <f>IF('1C TSrécur10'!L$17*FICHE!$C$13&lt;J291,"Forfait limité à "&amp;FICHE!$C$13&amp;"€/jour","")</f>
        <v/>
      </c>
      <c r="AU291" s="618"/>
    </row>
    <row r="292" spans="1:54" ht="13.9" customHeight="1">
      <c r="A292" s="316"/>
      <c r="B292" s="346"/>
      <c r="C292" s="877" t="str">
        <f>IF('1C TSrécur10'!M$17&lt;&gt;0,'1C TSrécur10'!$B$12,"")</f>
        <v/>
      </c>
      <c r="D292" s="878"/>
      <c r="E292" s="879"/>
      <c r="F292" s="95" t="str">
        <f>IF(AND($C292='1C TSrécur10'!$B$12,'1C TSrécur10'!$B$16="récurrentes",'1C TSrécur10'!$M$17&lt;&gt;""),'1C TSrécur10'!$M$21,"")</f>
        <v/>
      </c>
      <c r="G292" s="237"/>
      <c r="H292" s="797">
        <v>0.21</v>
      </c>
      <c r="I292" s="799">
        <v>1</v>
      </c>
      <c r="J292" s="324"/>
      <c r="K292" s="782">
        <f t="shared" si="82"/>
        <v>0</v>
      </c>
      <c r="L292" s="545">
        <f>IF(OR('1C TSrécur10'!$B$12="",'1C TSrécur10'!M$30=0),0,IF(AND('1C TSrécur10'!$B$12&lt;&gt;"",$K$2="Pôle",'1C TSrécur10'!$C$12="OUI"),(('1C TSrécur10'!M$22+'1C TSrécur10'!M$23+'1C TSrécur10'!M$24+'1C TSrécur10'!M$25+'1C TSrécur10'!M$29)/'1C TSrécur10'!M$17),IF(AND('1C TSrécur10'!$B$12&lt;&gt;"",$K$2="Pôle",'1C TSrécur10'!$C$12="NON"),(('1C TSrécur10'!M$22+'1C TSrécur10'!M$23+'1C TSrécur10'!M$24+'1C TSrécur10'!M$25+'1C TSrécur10'!M$29)/'1C TSrécur10'!M$30),IF(AND('1C TSrécur10'!$B$12&lt;&gt;"",$K$2&lt;&gt;"Pôle",'1C TSrécur10'!$C$12="OUI"),(('1C TSrécur10'!M$22+'1C TSrécur10'!M$23+'1C TSrécur10'!M$24+'1C TSrécur10'!M$25+'1C TSrécur10'!M$26+'1C TSrécur10'!M$27+'1C TSrécur10'!M$28+'1C TSrécur10'!M$29)/'1C TSrécur10'!M$17),IF(AND('1C TSrécur10'!$B$12&lt;&gt;"",$K$2&lt;&gt;"Pôle",'1C TSrécur10'!$C$12="NON"),(('1C TSrécur10'!M$22+'1C TSrécur10'!M$23+'1C TSrécur10'!M$24+'1C TSrécur10'!M$25+'1C TSrécur10'!M$26+'1C TSrécur10'!M$27+'1C TSrécur10'!M$28+'1C TSrécur10'!M$29)/'1C TSrécur10'!M$30))))))</f>
        <v>0</v>
      </c>
      <c r="M292" s="545">
        <f>IF(OR('1C TSrécur10'!$B$12="",'1C TSrécur10'!M$30=0),0,IF(AND('1C TSrécur10'!$B$12&lt;&gt;"",$K$2="Pôle",'1C TSrécur10'!$C$12="OUI"),(('1C TSrécur10'!M$26+'1C TSrécur10'!M$27+'1C TSrécur10'!M$28)/'1C TSrécur10'!M$17),IF(AND('1C TSrécur10'!$B$12&lt;&gt;"",$K$2="Pôle",'1C TSrécur10'!$C$12="NON"),(('1C TSrécur10'!M$26+'1C TSrécur10'!M$27+'1C TSrécur10'!M$28)/'1C TSrécur10'!M$30),IF(AND('1C TSrécur10'!$B$12&lt;&gt;"",$K$2&lt;&gt;"Pôle"),0))))</f>
        <v>0</v>
      </c>
      <c r="N292" s="545">
        <f>IF(AND('1C TSrécur10'!$M$17&lt;&gt;0,'1C TSrécur10'!$M$30&lt;&gt;0),L292+M292,0)</f>
        <v>0</v>
      </c>
      <c r="O292" s="562" t="str">
        <f>IF(AND('1C TSrécur10'!M$17&lt;&gt;0,'1C TSrécur10'!$C$12="OUI"),'1C TSrécur10'!M$36/'1C TSrécur10'!M$17,"")</f>
        <v/>
      </c>
      <c r="P292" s="563" t="str">
        <f>IF(AND('1C TSrécur10'!M$17&lt;&gt;0,'1C TSrécur10'!$C$12="OUI"),'1C TSrécur10'!$M$37/'1C TSrécur10'!M$17,"")</f>
        <v/>
      </c>
      <c r="Q292" s="563" t="str">
        <f>IF(AND('1C TSrécur10'!M$17&lt;&gt;0,'1C TSrécur10'!$C$12="OUI"),'1C TSrécur10'!$M$38/'1C TSrécur10'!M$17,"")</f>
        <v/>
      </c>
      <c r="R292" s="563" t="str">
        <f>IF(AND('1C TSrécur10'!M$17&lt;&gt;0,'1C TSrécur10'!$C$12="OUI"),'1C TSrécur10'!$M$39/'1C TSrécur10'!M$17,"")</f>
        <v/>
      </c>
      <c r="S292" s="563" t="str">
        <f>IF(AND('1C TSrécur10'!M$17&lt;&gt;0,'1C TSrécur10'!$C$12="OUI"),'1C TSrécur10'!$M$40/'1C TSrécur10'!M$17,"")</f>
        <v/>
      </c>
      <c r="T292" s="563" t="str">
        <f>IF(AND('1C TSrécur10'!M$17&lt;&gt;0,'1C TSrécur10'!$C$12="OUI"),'1C TSrécur10'!$M$41/'1C TSrécur10'!M$17,"")</f>
        <v/>
      </c>
      <c r="U292" s="563" t="str">
        <f>IF(AND('1C TSrécur10'!M$17&lt;&gt;0,'1C TSrécur10'!$C$12="OUI"),'1C TSrécur10'!$M$42/'1C TSrécur10'!M$17,"")</f>
        <v/>
      </c>
      <c r="V292" s="563" t="str">
        <f>IF(AND('1C TSrécur10'!M$17&lt;&gt;0,'1C TSrécur10'!$C$12="OUI"),'1C TSrécur10'!$M$43/'1C TSrécur10'!M$17,"")</f>
        <v/>
      </c>
      <c r="W292" s="563" t="str">
        <f>IF(AND('1C TSrécur10'!M$17&lt;&gt;0,'1C TSrécur10'!$C$12="OUI"),'1C TSrécur10'!$M$44/'1C TSrécur10'!M$17,"")</f>
        <v/>
      </c>
      <c r="X292" s="563" t="str">
        <f>IF(AND('1C TSrécur10'!M$17&lt;&gt;0,'1C TSrécur10'!$C$12="OUI"),'1C TSrécur10'!$M$45/'1C TSrécur10'!M$17,"")</f>
        <v/>
      </c>
      <c r="Y292" s="563" t="str">
        <f>IF(AND('1C TSrécur10'!M$17&lt;&gt;0,'1C TSrécur10'!$C$12="OUI"),'1C TSrécur10'!$M$46/'1C TSrécur10'!M$17,"")</f>
        <v/>
      </c>
      <c r="Z292" s="563" t="str">
        <f>IF(AND('1C TSrécur10'!M$17&lt;&gt;0,'1C TSrécur10'!$C$12="OUI"),'1C TSrécur10'!$M$47/'1C TSrécur10'!M$17,"")</f>
        <v/>
      </c>
      <c r="AA292" s="563" t="str">
        <f>IF(AND('1C TSrécur10'!M$17&lt;&gt;0,'1C TSrécur10'!$C$12="OUI"),'1C TSrécur10'!$M$48/'1C TSrécur10'!M$17,"")</f>
        <v/>
      </c>
      <c r="AB292" s="563" t="str">
        <f>IF(AND('1C TSrécur10'!M$17&lt;&gt;0,'1C TSrécur10'!$C$12="OUI"),'1C TSrécur10'!$M$49/'1C TSrécur10'!M$17,"")</f>
        <v/>
      </c>
      <c r="AC292" s="563" t="str">
        <f>IF(AND('1C TSrécur10'!M$17&lt;&gt;0,'1C TSrécur10'!$C$12="OUI"),'1C TSrécur10'!$M$50/'1C TSrécur10'!M$17,"")</f>
        <v/>
      </c>
      <c r="AD292" s="563" t="str">
        <f>IF(AND('1C TSrécur10'!M$17&lt;&gt;0,'1C TSrécur10'!$C$12="OUI"),'1C TSrécur10'!$M$51/'1C TSrécur10'!M$17,"")</f>
        <v/>
      </c>
      <c r="AE292" s="563" t="str">
        <f>IF(AND('1C TSrécur10'!M$17&lt;&gt;0,'1C TSrécur10'!$C$12="OUI"),'1C TSrécur10'!$M$52/'1C TSrécur10'!M$17,"")</f>
        <v/>
      </c>
      <c r="AF292" s="563" t="str">
        <f>IF(AND('1C TSrécur10'!M$17&lt;&gt;0,'1C TSrécur10'!$C$12="OUI"),'1C TSrécur10'!$M$53/'1C TSrécur10'!M$17,"")</f>
        <v/>
      </c>
      <c r="AG292" s="563" t="str">
        <f>IF(AND('1C TSrécur10'!M$17&lt;&gt;0,'1C TSrécur10'!$C$12="OUI"),'1C TSrécur10'!$M$54/'1C TSrécur10'!M$17,"")</f>
        <v/>
      </c>
      <c r="AH292" s="563" t="str">
        <f>IF(AND('1C TSrécur10'!M$17&lt;&gt;0,'1C TSrécur10'!$C$12="OUI"),'1C TSrécur10'!$M$55/'1C TSrécur10'!M$17,"")</f>
        <v/>
      </c>
      <c r="AI292" s="563" t="str">
        <f>IF(AND('1C TSrécur10'!M$17&lt;&gt;0,'1C TSrécur10'!$C$12="OUI"),'1C TSrécur10'!$M$56/'1C TSrécur10'!M$17,"")</f>
        <v/>
      </c>
      <c r="AJ292" s="563" t="str">
        <f>IF(AND('1C TSrécur10'!M$17&lt;&gt;0,'1C TSrécur10'!$C$12="OUI"),'1C TSrécur10'!$M$57/'1C TSrécur10'!M$17,"")</f>
        <v/>
      </c>
      <c r="AK292" s="563">
        <f>IF(AND('1C TSrécur10'!M$17&lt;&gt;0,'1C TSrécur10'!$C$12="OUI"),'1C TSrécur10'!M$58/'1C TSrécur10'!M$17,0)</f>
        <v>0</v>
      </c>
      <c r="AL292" s="74">
        <f>IF(AND('1C TSrécur10'!$B$12&lt;&gt;"",'1C TSrécur10'!$C$12="OUI"),N292+AK292,N292)</f>
        <v>0</v>
      </c>
      <c r="AM292" s="352">
        <f t="shared" si="83"/>
        <v>0</v>
      </c>
      <c r="AN292" s="352">
        <f t="shared" si="84"/>
        <v>0</v>
      </c>
      <c r="AO292" s="353">
        <f t="shared" si="92"/>
        <v>0</v>
      </c>
      <c r="AP292" s="599">
        <f t="shared" si="93"/>
        <v>0</v>
      </c>
      <c r="AQ292" s="609">
        <f t="shared" si="94"/>
        <v>0</v>
      </c>
      <c r="AR292" s="605"/>
      <c r="AS292" s="104"/>
      <c r="AT292" s="211" t="str">
        <f>IF('1C TSrécur10'!M$17*FICHE!$C$13&lt;J292,"Forfait limité à "&amp;FICHE!$C$13&amp;"€/jour","")</f>
        <v/>
      </c>
      <c r="AU292" s="618"/>
    </row>
    <row r="293" spans="1:54" s="358" customFormat="1" ht="13.9" customHeight="1">
      <c r="A293" s="314"/>
      <c r="B293" s="347"/>
      <c r="C293" s="880" t="str">
        <f>IF('1C TSrécur10'!N$17&lt;&gt;0,'1C TSrécur10'!$B$12,"")</f>
        <v/>
      </c>
      <c r="D293" s="881"/>
      <c r="E293" s="882"/>
      <c r="F293" s="213" t="str">
        <f>IF(AND($C293='1C TSrécur10'!$B$12,'1C TSrécur10'!$B$16="récurrentes",'1C TSrécur10'!$N$17&lt;&gt;""),'1C TSrécur10'!$N$21,"")</f>
        <v/>
      </c>
      <c r="G293" s="238"/>
      <c r="H293" s="819">
        <v>0.21</v>
      </c>
      <c r="I293" s="820">
        <v>1</v>
      </c>
      <c r="J293" s="322"/>
      <c r="K293" s="821">
        <f t="shared" si="82"/>
        <v>0</v>
      </c>
      <c r="L293" s="559">
        <f>IF(OR('1C TSrécur10'!$B$12="",'1C TSrécur10'!N$30=0),0,IF(AND('1C TSrécur10'!$B$12&lt;&gt;"",$K$2="Pôle",'1C TSrécur10'!$C$12="OUI"),(('1C TSrécur10'!N$22+'1C TSrécur10'!N$23+'1C TSrécur10'!N$24+'1C TSrécur10'!N$25+'1C TSrécur10'!N$29)/'1C TSrécur10'!N$17),IF(AND('1C TSrécur10'!$B$12&lt;&gt;"",$K$2="Pôle",'1C TSrécur10'!$C$12="NON"),(('1C TSrécur10'!N$22+'1C TSrécur10'!N$23+'1C TSrécur10'!N$24+'1C TSrécur10'!N$25+'1C TSrécur10'!N$29)/'1C TSrécur10'!N$30),IF(AND('1C TSrécur10'!$B$12&lt;&gt;"",$K$2&lt;&gt;"Pôle",'1C TSrécur10'!$C$12="OUI"),(('1C TSrécur10'!N$22+'1C TSrécur10'!N$23+'1C TSrécur10'!N$24+'1C TSrécur10'!N$25+'1C TSrécur10'!N$26+'1C TSrécur10'!N$27+'1C TSrécur10'!N$28+'1C TSrécur10'!N$29)/'1C TSrécur10'!N$17),IF(AND('1C TSrécur10'!$B$12&lt;&gt;"",$K$2&lt;&gt;"Pôle",'1C TSrécur10'!$C$12="NON"),(('1C TSrécur10'!N$22+'1C TSrécur10'!N$23+'1C TSrécur10'!N$24+'1C TSrécur10'!N$25+'1C TSrécur10'!N$26+'1C TSrécur10'!N$27+'1C TSrécur10'!N$28+'1C TSrécur10'!N$29)/'1C TSrécur10'!N$30))))))</f>
        <v>0</v>
      </c>
      <c r="M293" s="559">
        <f>IF(OR('1C TSrécur10'!$B$12="",'1C TSrécur10'!N$30=0),0,IF(AND('1C TSrécur10'!$B$12&lt;&gt;"",$K$2="Pôle",'1C TSrécur10'!$C$12="OUI"),(('1C TSrécur10'!N$26+'1C TSrécur10'!N$27+'1C TSrécur10'!N$28)/'1C TSrécur10'!N$17),IF(AND('1C TSrécur10'!$B$12&lt;&gt;"",$K$2="Pôle",'1C TSrécur10'!$C$12="NON"),(('1C TSrécur10'!N$26+'1C TSrécur10'!N$27+'1C TSrécur10'!N$28)/'1C TSrécur10'!N$30),IF(AND('1C TSrécur10'!$B$12&lt;&gt;"",$K$2&lt;&gt;"Pôle"),0))))</f>
        <v>0</v>
      </c>
      <c r="N293" s="559">
        <f>IF(AND('1C TSrécur10'!$N$17&lt;&gt;0,'1C TSrécur10'!$N$30&lt;&gt;0),L293+M293,0)</f>
        <v>0</v>
      </c>
      <c r="O293" s="564" t="str">
        <f>IF(AND('1C TSrécur10'!N$17&lt;&gt;0,'1C TSrécur10'!$C$12="OUI"),'1C TSrécur10'!N$36/'1C TSrécur10'!N$17,"")</f>
        <v/>
      </c>
      <c r="P293" s="565" t="str">
        <f>IF(AND('1C TSrécur10'!N$17&lt;&gt;0,'1C TSrécur10'!$C$12="OUI"),'1C TSrécur10'!$N$37/'1C TSrécur10'!N$17,"")</f>
        <v/>
      </c>
      <c r="Q293" s="565" t="str">
        <f>IF(AND('1C TSrécur10'!N$17&lt;&gt;0,'1C TSrécur10'!$C$12="OUI"),'1C TSrécur10'!$N$38/'1C TSrécur10'!N$17,"")</f>
        <v/>
      </c>
      <c r="R293" s="565" t="str">
        <f>IF(AND('1C TSrécur10'!N$17&lt;&gt;0,'1C TSrécur10'!$C$12="OUI"),'1C TSrécur10'!$N$39/'1C TSrécur10'!N$17,"")</f>
        <v/>
      </c>
      <c r="S293" s="565" t="str">
        <f>IF(AND('1C TSrécur10'!N$17&lt;&gt;0,'1C TSrécur10'!$C$12="OUI"),'1C TSrécur10'!$N$40/'1C TSrécur10'!N$17,"")</f>
        <v/>
      </c>
      <c r="T293" s="565" t="str">
        <f>IF(AND('1C TSrécur10'!N$17&lt;&gt;0,'1C TSrécur10'!$C$12="OUI"),'1C TSrécur10'!$N$41/'1C TSrécur10'!N$17,"")</f>
        <v/>
      </c>
      <c r="U293" s="565" t="str">
        <f>IF(AND('1C TSrécur10'!N$17&lt;&gt;0,'1C TSrécur10'!$C$12="OUI"),'1C TSrécur10'!$N$42/'1C TSrécur10'!N$17,"")</f>
        <v/>
      </c>
      <c r="V293" s="565" t="str">
        <f>IF(AND('1C TSrécur10'!N$17&lt;&gt;0,'1C TSrécur10'!$C$12="OUI"),'1C TSrécur10'!$N$43/'1C TSrécur10'!N$17,"")</f>
        <v/>
      </c>
      <c r="W293" s="565" t="str">
        <f>IF(AND('1C TSrécur10'!N$17&lt;&gt;0,'1C TSrécur10'!$C$12="OUI"),'1C TSrécur10'!$N$44/'1C TSrécur10'!N$17,"")</f>
        <v/>
      </c>
      <c r="X293" s="565" t="str">
        <f>IF(AND('1C TSrécur10'!N$17&lt;&gt;0,'1C TSrécur10'!$C$12="OUI"),'1C TSrécur10'!$N$45/'1C TSrécur10'!N$17,"")</f>
        <v/>
      </c>
      <c r="Y293" s="565" t="str">
        <f>IF(AND('1C TSrécur10'!N$17&lt;&gt;0,'1C TSrécur10'!$C$12="OUI"),'1C TSrécur10'!$N$46/'1C TSrécur10'!N$17,"")</f>
        <v/>
      </c>
      <c r="Z293" s="565" t="str">
        <f>IF(AND('1C TSrécur10'!N$17&lt;&gt;0,'1C TSrécur10'!$C$12="OUI"),'1C TSrécur10'!$N$47/'1C TSrécur10'!N$17,"")</f>
        <v/>
      </c>
      <c r="AA293" s="565" t="str">
        <f>IF(AND('1C TSrécur10'!N$17&lt;&gt;0,'1C TSrécur10'!$C$12="OUI"),'1C TSrécur10'!$N$48/'1C TSrécur10'!N$17,"")</f>
        <v/>
      </c>
      <c r="AB293" s="565" t="str">
        <f>IF(AND('1C TSrécur10'!N$17&lt;&gt;0,'1C TSrécur10'!$C$12="OUI"),'1C TSrécur10'!$N$49/'1C TSrécur10'!N$17,"")</f>
        <v/>
      </c>
      <c r="AC293" s="565" t="str">
        <f>IF(AND('1C TSrécur10'!N$17&lt;&gt;0,'1C TSrécur10'!$C$12="OUI"),'1C TSrécur10'!$N$50/'1C TSrécur10'!N$17,"")</f>
        <v/>
      </c>
      <c r="AD293" s="565" t="str">
        <f>IF(AND('1C TSrécur10'!N$17&lt;&gt;0,'1C TSrécur10'!$C$12="OUI"),'1C TSrécur10'!$N$51/'1C TSrécur10'!N$17,"")</f>
        <v/>
      </c>
      <c r="AE293" s="565" t="str">
        <f>IF(AND('1C TSrécur10'!N$17&lt;&gt;0,'1C TSrécur10'!$C$12="OUI"),'1C TSrécur10'!$N$52/'1C TSrécur10'!N$17,"")</f>
        <v/>
      </c>
      <c r="AF293" s="565" t="str">
        <f>IF(AND('1C TSrécur10'!N$17&lt;&gt;0,'1C TSrécur10'!$C$12="OUI"),'1C TSrécur10'!$N$53/'1C TSrécur10'!N$17,"")</f>
        <v/>
      </c>
      <c r="AG293" s="565" t="str">
        <f>IF(AND('1C TSrécur10'!N$17&lt;&gt;0,'1C TSrécur10'!$C$12="OUI"),'1C TSrécur10'!$N$54/'1C TSrécur10'!N$17,"")</f>
        <v/>
      </c>
      <c r="AH293" s="565" t="str">
        <f>IF(AND('1C TSrécur10'!N$17&lt;&gt;0,'1C TSrécur10'!$C$12="OUI"),'1C TSrécur10'!$N$55/'1C TSrécur10'!N$17,"")</f>
        <v/>
      </c>
      <c r="AI293" s="565" t="str">
        <f>IF(AND('1C TSrécur10'!N$17&lt;&gt;0,'1C TSrécur10'!$C$12="OUI"),'1C TSrécur10'!$N$56/'1C TSrécur10'!N$17,"")</f>
        <v/>
      </c>
      <c r="AJ293" s="565" t="str">
        <f>IF(AND('1C TSrécur10'!N$17&lt;&gt;0,'1C TSrécur10'!$C$12="OUI"),'1C TSrécur10'!$N$57/'1C TSrécur10'!N$17,"")</f>
        <v/>
      </c>
      <c r="AK293" s="565">
        <f>IF(AND('1C TSrécur10'!N$17&lt;&gt;0,'1C TSrécur10'!$C$12="OUI"),'1C TSrécur10'!N$58/'1C TSrécur10'!N$17,0)</f>
        <v>0</v>
      </c>
      <c r="AL293" s="214">
        <f>IF(AND('1C TSrécur10'!$B$12&lt;&gt;"",'1C TSrécur10'!$C$12="OUI"),N293+AK293,N293)</f>
        <v>0</v>
      </c>
      <c r="AM293" s="354">
        <f t="shared" si="83"/>
        <v>0</v>
      </c>
      <c r="AN293" s="354">
        <f t="shared" si="84"/>
        <v>0</v>
      </c>
      <c r="AO293" s="355">
        <f t="shared" si="92"/>
        <v>0</v>
      </c>
      <c r="AP293" s="600">
        <f t="shared" si="93"/>
        <v>0</v>
      </c>
      <c r="AQ293" s="655">
        <f t="shared" si="94"/>
        <v>0</v>
      </c>
      <c r="AR293" s="570"/>
      <c r="AS293" s="215"/>
      <c r="AT293" s="216" t="str">
        <f>IF('1C TSrécur10'!N$17*FICHE!$C$13&lt;J293,"Forfait limité à "&amp;FICHE!$C$13&amp;"€/jour","")</f>
        <v/>
      </c>
      <c r="AU293" s="656"/>
      <c r="AX293" s="823"/>
      <c r="AY293" s="823"/>
      <c r="AZ293" s="823"/>
      <c r="BA293" s="823"/>
      <c r="BB293" s="823"/>
    </row>
    <row r="294" spans="1:54" ht="13.9" customHeight="1">
      <c r="A294" s="316"/>
      <c r="B294" s="346"/>
      <c r="C294" s="883" t="str">
        <f>IF('1C TSrécur11'!C$17&lt;&gt;0,'1C TSrécur11'!$B$12,"")</f>
        <v/>
      </c>
      <c r="D294" s="884"/>
      <c r="E294" s="885"/>
      <c r="F294" s="208" t="str">
        <f>IF(AND($C294='1C TSrécur11'!$B$12,'1C TSrécur11'!$B$16="récurrentes",'1C TSrécur11'!$C$17&lt;&gt;""),'1C TSrécur11'!$C$21,"")</f>
        <v/>
      </c>
      <c r="G294" s="239"/>
      <c r="H294" s="816">
        <v>0.21</v>
      </c>
      <c r="I294" s="817">
        <v>1</v>
      </c>
      <c r="J294" s="324"/>
      <c r="K294" s="818">
        <f t="shared" si="82"/>
        <v>0</v>
      </c>
      <c r="L294" s="561">
        <f>IF(OR('1C TSrécur11'!$B$12="",'1C TSrécur11'!C$30=0),0,IF(AND('1C TSrécur11'!$B$12&lt;&gt;"",$K$2="Pôle",'1C TSrécur11'!$C$12="OUI"),(('1C TSrécur11'!C$22+'1C TSrécur11'!C$23+'1C TSrécur11'!C$24+'1C TSrécur11'!C$25+'1C TSrécur11'!C$29)/'1C TSrécur11'!C$17),IF(AND('1C TSrécur11'!$B$12&lt;&gt;"",$K$2="Pôle",'1C TSrécur11'!$C$12="NON"),(('1C TSrécur11'!C$22+'1C TSrécur11'!C$23+'1C TSrécur11'!C$24+'1C TSrécur11'!C$25+'1C TSrécur11'!C$29)/'1C TSrécur11'!C$30),IF(AND('1C TSrécur11'!$B$12&lt;&gt;"",$K$2&lt;&gt;"Pôle",'1C TSrécur11'!$C$12="OUI"),(('1C TSrécur11'!C$22+'1C TSrécur11'!C$23+'1C TSrécur11'!C$24+'1C TSrécur11'!C$25+'1C TSrécur11'!C$26+'1C TSrécur11'!C$27+'1C TSrécur11'!C$28+'1C TSrécur11'!C$29)/'1C TSrécur11'!C$17),IF(AND('1C TSrécur11'!$B$12&lt;&gt;"",$K$2&lt;&gt;"Pôle",'1C TSrécur11'!$C$12="NON"),(('1C TSrécur11'!C$22+'1C TSrécur11'!C$23+'1C TSrécur11'!C$24+'1C TSrécur11'!C$25+'1C TSrécur11'!C$26+'1C TSrécur11'!C$27+'1C TSrécur11'!C$28+'1C TSrécur11'!C$29)/'1C TSrécur11'!C$30))))))</f>
        <v>0</v>
      </c>
      <c r="M294" s="561">
        <f>IF(OR('1C TSrécur11'!$B$12="",'1C TSrécur11'!C$30=0),0,IF(AND('1C TSrécur11'!$B$12&lt;&gt;"",$K$2="Pôle",'1C TSrécur11'!$C$12="OUI"),(('1C TSrécur11'!C$26+'1C TSrécur11'!C$27+'1C TSrécur11'!C$28)/'1C TSrécur11'!C$17),IF(AND('1C TSrécur11'!$B$12&lt;&gt;"",$K$2="Pôle",'1C TSrécur11'!$C$12="NON"),(('1C TSrécur11'!C$26+'1C TSrécur11'!C$27+'1C TSrécur11'!C$28)/'1C TSrécur11'!C$30),IF(AND('1C TSrécur11'!$B$12&lt;&gt;"",$K$2&lt;&gt;"Pôle"),0))))</f>
        <v>0</v>
      </c>
      <c r="N294" s="561">
        <f>IF(AND('1C TSrécur11'!$C$17&lt;&gt;0,'1C TSrécur11'!$C$30&lt;&gt;0),L294+M294,0)</f>
        <v>0</v>
      </c>
      <c r="O294" s="566" t="str">
        <f>IF(AND('1C TSrécur11'!C$17&lt;&gt;0,'1C TSrécur11'!$C$12="OUI"),'1C TSrécur11'!C$36/'1C TSrécur11'!C$17,"")</f>
        <v/>
      </c>
      <c r="P294" s="567" t="str">
        <f>IF(AND('1C TSrécur11'!C$17&lt;&gt;0,'1C TSrécur11'!$C$12="OUI"),'1C TSrécur11'!$C$37/'1C TSrécur11'!C$17,"")</f>
        <v/>
      </c>
      <c r="Q294" s="567" t="str">
        <f>IF(AND('1C TSrécur11'!C$17&lt;&gt;0,'1C TSrécur11'!$C$12="OUI"),'1C TSrécur11'!$C$38/'1C TSrécur11'!C$17,"")</f>
        <v/>
      </c>
      <c r="R294" s="567" t="str">
        <f>IF(AND('1C TSrécur11'!C$17&lt;&gt;0,'1C TSrécur11'!$C$12="OUI"),'1C TSrécur11'!$C$39/'1C TSrécur11'!C$17,"")</f>
        <v/>
      </c>
      <c r="S294" s="567" t="str">
        <f>IF(AND('1C TSrécur11'!C$17&lt;&gt;0,'1C TSrécur11'!$C$12="OUI"),'1C TSrécur11'!$C$40/'1C TSrécur11'!C$17,"")</f>
        <v/>
      </c>
      <c r="T294" s="567" t="str">
        <f>IF(AND('1C TSrécur11'!C$17&lt;&gt;0,'1C TSrécur11'!$C$12="OUI"),'1C TSrécur11'!$C$41/'1C TSrécur11'!C$17,"")</f>
        <v/>
      </c>
      <c r="U294" s="567" t="str">
        <f>IF(AND('1C TSrécur11'!C$17&lt;&gt;0,'1C TSrécur11'!$C$12="OUI"),'1C TSrécur11'!$C$42/'1C TSrécur11'!C$17,"")</f>
        <v/>
      </c>
      <c r="V294" s="567" t="str">
        <f>IF(AND('1C TSrécur11'!C$17&lt;&gt;0,'1C TSrécur11'!$C$12="OUI"),'1C TSrécur11'!$C$43/'1C TSrécur11'!C$17,"")</f>
        <v/>
      </c>
      <c r="W294" s="567" t="str">
        <f>IF(AND('1C TSrécur11'!C$17&lt;&gt;0,'1C TSrécur11'!$C$12="OUI"),'1C TSrécur11'!$C$44/'1C TSrécur11'!C$17,"")</f>
        <v/>
      </c>
      <c r="X294" s="567" t="str">
        <f>IF(AND('1C TSrécur11'!C$17&lt;&gt;0,'1C TSrécur11'!$C$12="OUI"),'1C TSrécur11'!$C$45/'1C TSrécur11'!C$17,"")</f>
        <v/>
      </c>
      <c r="Y294" s="567" t="str">
        <f>IF(AND('1C TSrécur11'!C$17&lt;&gt;0,'1C TSrécur11'!$C$12="OUI"),'1C TSrécur11'!$C$46/'1C TSrécur11'!C$17,"")</f>
        <v/>
      </c>
      <c r="Z294" s="567" t="str">
        <f>IF(AND('1C TSrécur11'!C$17&lt;&gt;0,'1C TSrécur11'!$C$12="OUI"),'1C TSrécur11'!$C$47/'1C TSrécur11'!C$17,"")</f>
        <v/>
      </c>
      <c r="AA294" s="567" t="str">
        <f>IF(AND('1C TSrécur11'!C$17&lt;&gt;0,'1C TSrécur11'!$C$12="OUI"),'1C TSrécur11'!$C$48/'1C TSrécur11'!C$17,"")</f>
        <v/>
      </c>
      <c r="AB294" s="567" t="str">
        <f>IF(AND('1C TSrécur11'!C$17&lt;&gt;0,'1C TSrécur11'!$C$12="OUI"),'1C TSrécur11'!$C$49/'1C TSrécur11'!C$17,"")</f>
        <v/>
      </c>
      <c r="AC294" s="567" t="str">
        <f>IF(AND('1C TSrécur11'!C$17&lt;&gt;0,'1C TSrécur11'!$C$12="OUI"),'1C TSrécur11'!$C$50/'1C TSrécur11'!C$17,"")</f>
        <v/>
      </c>
      <c r="AD294" s="567" t="str">
        <f>IF(AND('1C TSrécur11'!C$17&lt;&gt;0,'1C TSrécur11'!$C$12="OUI"),'1C TSrécur11'!$C$51/'1C TSrécur11'!C$17,"")</f>
        <v/>
      </c>
      <c r="AE294" s="567" t="str">
        <f>IF(AND('1C TSrécur11'!C$17&lt;&gt;0,'1C TSrécur11'!$C$12="OUI"),'1C TSrécur11'!$C$52/'1C TSrécur11'!C$17,"")</f>
        <v/>
      </c>
      <c r="AF294" s="567" t="str">
        <f>IF(AND('1C TSrécur11'!C$17&lt;&gt;0,'1C TSrécur11'!$C$12="OUI"),'1C TSrécur11'!$C$53/'1C TSrécur11'!C$17,"")</f>
        <v/>
      </c>
      <c r="AG294" s="567" t="str">
        <f>IF(AND('1C TSrécur11'!C$17&lt;&gt;0,'1C TSrécur11'!$C$12="OUI"),'1C TSrécur11'!$C$54/'1C TSrécur11'!C$17,"")</f>
        <v/>
      </c>
      <c r="AH294" s="567" t="str">
        <f>IF(AND('1C TSrécur11'!C$17&lt;&gt;0,'1C TSrécur11'!$C$12="OUI"),'1C TSrécur11'!$C$55/'1C TSrécur11'!C$17,"")</f>
        <v/>
      </c>
      <c r="AI294" s="567" t="str">
        <f>IF(AND('1C TSrécur11'!C$17&lt;&gt;0,'1C TSrécur11'!$C$12="OUI"),'1C TSrécur11'!$C$56/'1C TSrécur11'!C$17,"")</f>
        <v/>
      </c>
      <c r="AJ294" s="567" t="str">
        <f>IF(AND('1C TSrécur11'!C$17&lt;&gt;0,'1C TSrécur11'!$C$12="OUI"),'1C TSrécur11'!$C$57/'1C TSrécur11'!C$17,"")</f>
        <v/>
      </c>
      <c r="AK294" s="567">
        <f>IF(AND('1C TSrécur11'!C$17&lt;&gt;0,'1C TSrécur11'!$C$12="OUI"),'1C TSrécur11'!C$58/'1C TSrécur11'!C$17,0)</f>
        <v>0</v>
      </c>
      <c r="AL294" s="74">
        <f>IF(AND('1C TSrécur11'!$B$12&lt;&gt;"",'1C TSrécur11'!$C$12="OUI"),N294+AK294,N294)</f>
        <v>0</v>
      </c>
      <c r="AM294" s="356">
        <f t="shared" si="83"/>
        <v>0</v>
      </c>
      <c r="AN294" s="356">
        <f t="shared" si="84"/>
        <v>0</v>
      </c>
      <c r="AO294" s="357">
        <f>AM294+AN294</f>
        <v>0</v>
      </c>
      <c r="AP294" s="601">
        <f>AM294-AR294</f>
        <v>0</v>
      </c>
      <c r="AQ294" s="610">
        <f t="shared" si="94"/>
        <v>0</v>
      </c>
      <c r="AR294" s="606"/>
      <c r="AS294" s="210"/>
      <c r="AT294" s="211" t="str">
        <f>IF('1C TSrécur11'!C$17*FICHE!$C$13&lt;J294,"Forfait limité à "&amp;FICHE!$C$13&amp;"€/jour","")</f>
        <v/>
      </c>
      <c r="AU294" s="617"/>
    </row>
    <row r="295" spans="1:54" ht="13.9" customHeight="1">
      <c r="A295" s="316"/>
      <c r="B295" s="346"/>
      <c r="C295" s="877" t="str">
        <f>IF('1C TSrécur11'!D$17&lt;&gt;0,'1C TSrécur11'!$B$12,"")</f>
        <v/>
      </c>
      <c r="D295" s="878"/>
      <c r="E295" s="879"/>
      <c r="F295" s="95" t="str">
        <f>IF(AND($C295='1C TSrécur11'!$B$12,'1C TSrécur11'!$B$16="récurrentes",'1C TSrécur11'!$D$17&lt;&gt;""),'1C TSrécur11'!$D$21,"")</f>
        <v/>
      </c>
      <c r="G295" s="237"/>
      <c r="H295" s="797">
        <v>0.21</v>
      </c>
      <c r="I295" s="799">
        <v>1</v>
      </c>
      <c r="J295" s="324"/>
      <c r="K295" s="782">
        <f t="shared" si="82"/>
        <v>0</v>
      </c>
      <c r="L295" s="545">
        <f>IF(OR('1C TSrécur11'!$B$12="",'1C TSrécur11'!D$30=0),0,IF(AND('1C TSrécur11'!$B$12&lt;&gt;"",$K$2="Pôle",'1C TSrécur11'!$C$12="OUI"),(('1C TSrécur11'!D$22+'1C TSrécur11'!D$23+'1C TSrécur11'!D$24+'1C TSrécur11'!D$25+'1C TSrécur11'!D$29)/'1C TSrécur11'!D$17),IF(AND('1C TSrécur11'!$B$12&lt;&gt;"",$K$2="Pôle",'1C TSrécur11'!$C$12="NON"),(('1C TSrécur11'!D$22+'1C TSrécur11'!D$23+'1C TSrécur11'!D$24+'1C TSrécur11'!D$25+'1C TSrécur11'!D$29)/'1C TSrécur11'!D$30),IF(AND('1C TSrécur11'!$B$12&lt;&gt;"",$K$2&lt;&gt;"Pôle",'1C TSrécur11'!$C$12="OUI"),(('1C TSrécur11'!D$22+'1C TSrécur11'!D$23+'1C TSrécur11'!D$24+'1C TSrécur11'!D$25+'1C TSrécur11'!D$26+'1C TSrécur11'!D$27+'1C TSrécur11'!D$28+'1C TSrécur11'!D$29)/'1C TSrécur11'!D$17),IF(AND('1C TSrécur11'!$B$12&lt;&gt;"",$K$2&lt;&gt;"Pôle",'1C TSrécur11'!$C$12="NON"),(('1C TSrécur11'!D$22+'1C TSrécur11'!D$23+'1C TSrécur11'!D$24+'1C TSrécur11'!D$25+'1C TSrécur11'!D$26+'1C TSrécur11'!D$27+'1C TSrécur11'!D$28+'1C TSrécur11'!D$29)/'1C TSrécur11'!D$30))))))</f>
        <v>0</v>
      </c>
      <c r="M295" s="545">
        <f>IF(OR('1C TSrécur11'!$B$12="",'1C TSrécur11'!D$30=0),0,IF(AND('1C TSrécur11'!$B$12&lt;&gt;"",$K$2="Pôle",'1C TSrécur11'!$C$12="OUI"),(('1C TSrécur11'!D$26+'1C TSrécur11'!D$27+'1C TSrécur11'!D$28)/'1C TSrécur11'!D$17),IF(AND('1C TSrécur11'!$B$12&lt;&gt;"",$K$2="Pôle",'1C TSrécur11'!$C$12="NON"),(('1C TSrécur11'!D$26+'1C TSrécur11'!D$27+'1C TSrécur11'!D$28)/'1C TSrécur11'!D$30),IF(AND('1C TSrécur11'!$B$12&lt;&gt;"",$K$2&lt;&gt;"Pôle"),0))))</f>
        <v>0</v>
      </c>
      <c r="N295" s="545">
        <f>IF(AND('1C TSrécur11'!$D$17&lt;&gt;0,'1C TSrécur11'!$D$30&lt;&gt;0),L295+M295,0)</f>
        <v>0</v>
      </c>
      <c r="O295" s="562" t="str">
        <f>IF(AND('1C TSrécur11'!D$17&lt;&gt;0,'1C TSrécur11'!$C$12="OUI"),'1C TSrécur11'!D$36/'1C TSrécur11'!D$17,"")</f>
        <v/>
      </c>
      <c r="P295" s="563" t="str">
        <f>IF(AND('1C TSrécur11'!D$17&lt;&gt;0,'1C TSrécur11'!$C$12="OUI"),'1C TSrécur11'!$D$37/'1C TSrécur11'!D$17,"")</f>
        <v/>
      </c>
      <c r="Q295" s="563" t="str">
        <f>IF(AND('1C TSrécur11'!D$17&lt;&gt;0,'1C TSrécur11'!$C$12="OUI"),'1C TSrécur11'!$D$38/'1C TSrécur11'!D$17,"")</f>
        <v/>
      </c>
      <c r="R295" s="563" t="str">
        <f>IF(AND('1C TSrécur11'!D$17&lt;&gt;0,'1C TSrécur11'!$C$12="OUI"),'1C TSrécur11'!$D$39/'1C TSrécur11'!D$17,"")</f>
        <v/>
      </c>
      <c r="S295" s="563" t="str">
        <f>IF(AND('1C TSrécur11'!D$17&lt;&gt;0,'1C TSrécur11'!$C$12="OUI"),'1C TSrécur11'!$D$40/'1C TSrécur11'!D$17,"")</f>
        <v/>
      </c>
      <c r="T295" s="563" t="str">
        <f>IF(AND('1C TSrécur11'!D$17&lt;&gt;0,'1C TSrécur11'!$C$12="OUI"),'1C TSrécur11'!$D$41/'1C TSrécur11'!D$17,"")</f>
        <v/>
      </c>
      <c r="U295" s="563" t="str">
        <f>IF(AND('1C TSrécur11'!D$17&lt;&gt;0,'1C TSrécur11'!$C$12="OUI"),'1C TSrécur11'!$D$42/'1C TSrécur11'!D$17,"")</f>
        <v/>
      </c>
      <c r="V295" s="563" t="str">
        <f>IF(AND('1C TSrécur11'!D$17&lt;&gt;0,'1C TSrécur11'!$C$12="OUI"),'1C TSrécur11'!$D$43/'1C TSrécur11'!D$17,"")</f>
        <v/>
      </c>
      <c r="W295" s="563" t="str">
        <f>IF(AND('1C TSrécur11'!D$17&lt;&gt;0,'1C TSrécur11'!$C$12="OUI"),'1C TSrécur11'!$D$44/'1C TSrécur11'!D$17,"")</f>
        <v/>
      </c>
      <c r="X295" s="563" t="str">
        <f>IF(AND('1C TSrécur11'!D$17&lt;&gt;0,'1C TSrécur11'!$C$12="OUI"),'1C TSrécur11'!$D$45/'1C TSrécur11'!D$17,"")</f>
        <v/>
      </c>
      <c r="Y295" s="563" t="str">
        <f>IF(AND('1C TSrécur11'!D$17&lt;&gt;0,'1C TSrécur11'!$C$12="OUI"),'1C TSrécur11'!$D$46/'1C TSrécur11'!D$17,"")</f>
        <v/>
      </c>
      <c r="Z295" s="563" t="str">
        <f>IF(AND('1C TSrécur11'!D$17&lt;&gt;0,'1C TSrécur11'!$C$12="OUI"),'1C TSrécur11'!$D$47/'1C TSrécur11'!D$17,"")</f>
        <v/>
      </c>
      <c r="AA295" s="563" t="str">
        <f>IF(AND('1C TSrécur11'!D$17&lt;&gt;0,'1C TSrécur11'!$C$12="OUI"),'1C TSrécur11'!$D$48/'1C TSrécur11'!D$17,"")</f>
        <v/>
      </c>
      <c r="AB295" s="563" t="str">
        <f>IF(AND('1C TSrécur11'!D$17&lt;&gt;0,'1C TSrécur11'!$C$12="OUI"),'1C TSrécur11'!$D$49/'1C TSrécur11'!D$17,"")</f>
        <v/>
      </c>
      <c r="AC295" s="563" t="str">
        <f>IF(AND('1C TSrécur11'!D$17&lt;&gt;0,'1C TSrécur11'!$C$12="OUI"),'1C TSrécur11'!$D$50/'1C TSrécur11'!D$17,"")</f>
        <v/>
      </c>
      <c r="AD295" s="563" t="str">
        <f>IF(AND('1C TSrécur11'!D$17&lt;&gt;0,'1C TSrécur11'!$C$12="OUI"),'1C TSrécur11'!$D$51/'1C TSrécur11'!D$17,"")</f>
        <v/>
      </c>
      <c r="AE295" s="563" t="str">
        <f>IF(AND('1C TSrécur11'!D$17&lt;&gt;0,'1C TSrécur11'!$C$12="OUI"),'1C TSrécur11'!$D$52/'1C TSrécur11'!D$17,"")</f>
        <v/>
      </c>
      <c r="AF295" s="563" t="str">
        <f>IF(AND('1C TSrécur11'!D$17&lt;&gt;0,'1C TSrécur11'!$C$12="OUI"),'1C TSrécur11'!$D$53/'1C TSrécur11'!D$17,"")</f>
        <v/>
      </c>
      <c r="AG295" s="563" t="str">
        <f>IF(AND('1C TSrécur11'!D$17&lt;&gt;0,'1C TSrécur11'!$C$12="OUI"),'1C TSrécur11'!$D$54/'1C TSrécur11'!D$17,"")</f>
        <v/>
      </c>
      <c r="AH295" s="563" t="str">
        <f>IF(AND('1C TSrécur11'!D$17&lt;&gt;0,'1C TSrécur11'!$C$12="OUI"),'1C TSrécur11'!$D$55/'1C TSrécur11'!D$17,"")</f>
        <v/>
      </c>
      <c r="AI295" s="563" t="str">
        <f>IF(AND('1C TSrécur11'!D$17&lt;&gt;0,'1C TSrécur11'!$C$12="OUI"),'1C TSrécur11'!$D$56/'1C TSrécur11'!D$17,"")</f>
        <v/>
      </c>
      <c r="AJ295" s="563" t="str">
        <f>IF(AND('1C TSrécur11'!D$17&lt;&gt;0,'1C TSrécur11'!$C$12="OUI"),'1C TSrécur11'!$D$57/'1C TSrécur11'!D$17,"")</f>
        <v/>
      </c>
      <c r="AK295" s="563">
        <f>IF(AND('1C TSrécur11'!D$17&lt;&gt;0,'1C TSrécur11'!$C$12="OUI"),'1C TSrécur11'!D$58/'1C TSrécur11'!D$17,0)</f>
        <v>0</v>
      </c>
      <c r="AL295" s="74">
        <f>IF(AND('1C TSrécur11'!$B$12&lt;&gt;"",'1C TSrécur11'!$C$12="OUI"),N295+AK295,N295)</f>
        <v>0</v>
      </c>
      <c r="AM295" s="352">
        <f t="shared" si="83"/>
        <v>0</v>
      </c>
      <c r="AN295" s="352">
        <f t="shared" si="84"/>
        <v>0</v>
      </c>
      <c r="AO295" s="353">
        <f t="shared" ref="AO295:AO305" si="95">AM295+AN295</f>
        <v>0</v>
      </c>
      <c r="AP295" s="599">
        <f t="shared" ref="AP295:AP305" si="96">AM295-AR295</f>
        <v>0</v>
      </c>
      <c r="AQ295" s="609">
        <f t="shared" si="94"/>
        <v>0</v>
      </c>
      <c r="AR295" s="605"/>
      <c r="AS295" s="104"/>
      <c r="AT295" s="211" t="str">
        <f>IF('1C TSrécur11'!D$17*FICHE!$C$13&lt;J295,"Forfait limité à "&amp;FICHE!$C$13&amp;"€/jour","")</f>
        <v/>
      </c>
      <c r="AU295" s="618"/>
    </row>
    <row r="296" spans="1:54" ht="13.9" customHeight="1">
      <c r="A296" s="316"/>
      <c r="B296" s="346"/>
      <c r="C296" s="877" t="str">
        <f>IF('1C TSrécur11'!E$17&lt;&gt;0,'1C TSrécur11'!$B$12,"")</f>
        <v/>
      </c>
      <c r="D296" s="878"/>
      <c r="E296" s="879"/>
      <c r="F296" s="95" t="str">
        <f>IF(AND($C296='1C TSrécur11'!$B$12,'1C TSrécur11'!$B$16="récurrentes",'1C TSrécur11'!$E$17&lt;&gt;""),'1C TSrécur11'!$E$21,"")</f>
        <v/>
      </c>
      <c r="G296" s="237"/>
      <c r="H296" s="797">
        <v>0.21</v>
      </c>
      <c r="I296" s="799">
        <v>1</v>
      </c>
      <c r="J296" s="324"/>
      <c r="K296" s="782">
        <f t="shared" si="82"/>
        <v>0</v>
      </c>
      <c r="L296" s="545">
        <f>IF(OR('1C TSrécur11'!$B$12="",'1C TSrécur11'!E$30=0),0,IF(AND('1C TSrécur11'!$B$12&lt;&gt;"",$K$2="Pôle",'1C TSrécur11'!$C$12="OUI"),(('1C TSrécur11'!E$22+'1C TSrécur11'!E$23+'1C TSrécur11'!E$24+'1C TSrécur11'!E$25+'1C TSrécur11'!E$29)/'1C TSrécur11'!E$17),IF(AND('1C TSrécur11'!$B$12&lt;&gt;"",$K$2="Pôle",'1C TSrécur11'!$C$12="NON"),(('1C TSrécur11'!E$22+'1C TSrécur11'!E$23+'1C TSrécur11'!E$24+'1C TSrécur11'!E$25+'1C TSrécur11'!E$29)/'1C TSrécur11'!E$30),IF(AND('1C TSrécur11'!$B$12&lt;&gt;"",$K$2&lt;&gt;"Pôle",'1C TSrécur11'!$C$12="OUI"),(('1C TSrécur11'!E$22+'1C TSrécur11'!E$23+'1C TSrécur11'!E$24+'1C TSrécur11'!E$25+'1C TSrécur11'!E$26+'1C TSrécur11'!E$27+'1C TSrécur11'!E$28+'1C TSrécur11'!E$29)/'1C TSrécur11'!E$17),IF(AND('1C TSrécur11'!$B$12&lt;&gt;"",$K$2&lt;&gt;"Pôle",'1C TSrécur11'!$C$12="NON"),(('1C TSrécur11'!E$22+'1C TSrécur11'!E$23+'1C TSrécur11'!E$24+'1C TSrécur11'!E$25+'1C TSrécur11'!E$26+'1C TSrécur11'!E$27+'1C TSrécur11'!E$28+'1C TSrécur11'!E$29)/'1C TSrécur11'!E$30))))))</f>
        <v>0</v>
      </c>
      <c r="M296" s="545">
        <f>IF(OR('1C TSrécur11'!$B$12="",'1C TSrécur11'!E$30=0),0,IF(AND('1C TSrécur11'!$B$12&lt;&gt;"",$K$2="Pôle",'1C TSrécur11'!$C$12="OUI"),(('1C TSrécur11'!E$26+'1C TSrécur11'!E$27+'1C TSrécur11'!E$28)/'1C TSrécur11'!E$17),IF(AND('1C TSrécur11'!$B$12&lt;&gt;"",$K$2="Pôle",'1C TSrécur11'!$C$12="NON"),(('1C TSrécur11'!E$26+'1C TSrécur11'!E$27+'1C TSrécur11'!E$28)/'1C TSrécur11'!E$30),IF(AND('1C TSrécur11'!$B$12&lt;&gt;"",$K$2&lt;&gt;"Pôle"),0))))</f>
        <v>0</v>
      </c>
      <c r="N296" s="545">
        <f>IF(AND('1C TSrécur11'!$E$17&lt;&gt;0,'1C TSrécur11'!$E$30&lt;&gt;0),L296+M296,0)</f>
        <v>0</v>
      </c>
      <c r="O296" s="562" t="str">
        <f>IF(AND('1C TSrécur11'!E$17&lt;&gt;0,'1C TSrécur11'!$C$12="OUI"),'1C TSrécur11'!E$36/'1C TSrécur11'!E$17,"")</f>
        <v/>
      </c>
      <c r="P296" s="563" t="str">
        <f>IF(AND('1C TSrécur11'!E$17&lt;&gt;0,'1C TSrécur11'!$C$12="OUI"),'1C TSrécur11'!$E$37/'1C TSrécur11'!E$17,"")</f>
        <v/>
      </c>
      <c r="Q296" s="563" t="str">
        <f>IF(AND('1C TSrécur11'!E$17&lt;&gt;0,'1C TSrécur11'!$C$12="OUI"),'1C TSrécur11'!$E$38/'1C TSrécur11'!E$17,"")</f>
        <v/>
      </c>
      <c r="R296" s="563" t="str">
        <f>IF(AND('1C TSrécur11'!E$17&lt;&gt;0,'1C TSrécur11'!$C$12="OUI"),'1C TSrécur11'!$E$39/'1C TSrécur11'!E$17,"")</f>
        <v/>
      </c>
      <c r="S296" s="563" t="str">
        <f>IF(AND('1C TSrécur11'!E$17&lt;&gt;0,'1C TSrécur11'!$C$12="OUI"),'1C TSrécur11'!$E$40/'1C TSrécur11'!E$17,"")</f>
        <v/>
      </c>
      <c r="T296" s="563" t="str">
        <f>IF(AND('1C TSrécur11'!E$17&lt;&gt;0,'1C TSrécur11'!$C$12="OUI"),'1C TSrécur11'!$E$41/'1C TSrécur11'!E$17,"")</f>
        <v/>
      </c>
      <c r="U296" s="563" t="str">
        <f>IF(AND('1C TSrécur11'!E$17&lt;&gt;0,'1C TSrécur11'!$C$12="OUI"),'1C TSrécur11'!$E$42/'1C TSrécur11'!E$17,"")</f>
        <v/>
      </c>
      <c r="V296" s="563" t="str">
        <f>IF(AND('1C TSrécur11'!E$17&lt;&gt;0,'1C TSrécur11'!$C$12="OUI"),'1C TSrécur11'!$E$43/'1C TSrécur11'!E$17,"")</f>
        <v/>
      </c>
      <c r="W296" s="563" t="str">
        <f>IF(AND('1C TSrécur11'!E$17&lt;&gt;0,'1C TSrécur11'!$C$12="OUI"),'1C TSrécur11'!$E$44/'1C TSrécur11'!E$17,"")</f>
        <v/>
      </c>
      <c r="X296" s="563" t="str">
        <f>IF(AND('1C TSrécur11'!E$17&lt;&gt;0,'1C TSrécur11'!$C$12="OUI"),'1C TSrécur11'!$E$45/'1C TSrécur11'!E$17,"")</f>
        <v/>
      </c>
      <c r="Y296" s="563" t="str">
        <f>IF(AND('1C TSrécur11'!E$17&lt;&gt;0,'1C TSrécur11'!$C$12="OUI"),'1C TSrécur11'!$E$46/'1C TSrécur11'!E$17,"")</f>
        <v/>
      </c>
      <c r="Z296" s="563" t="str">
        <f>IF(AND('1C TSrécur11'!E$17&lt;&gt;0,'1C TSrécur11'!$C$12="OUI"),'1C TSrécur11'!$E$47/'1C TSrécur11'!E$17,"")</f>
        <v/>
      </c>
      <c r="AA296" s="563" t="str">
        <f>IF(AND('1C TSrécur11'!E$17&lt;&gt;0,'1C TSrécur11'!$C$12="OUI"),'1C TSrécur11'!$E$48/'1C TSrécur11'!E$17,"")</f>
        <v/>
      </c>
      <c r="AB296" s="563" t="str">
        <f>IF(AND('1C TSrécur11'!E$17&lt;&gt;0,'1C TSrécur11'!$C$12="OUI"),'1C TSrécur11'!$E$49/'1C TSrécur11'!E$17,"")</f>
        <v/>
      </c>
      <c r="AC296" s="563" t="str">
        <f>IF(AND('1C TSrécur11'!E$17&lt;&gt;0,'1C TSrécur11'!$C$12="OUI"),'1C TSrécur11'!$E$50/'1C TSrécur11'!E$17,"")</f>
        <v/>
      </c>
      <c r="AD296" s="563" t="str">
        <f>IF(AND('1C TSrécur11'!E$17&lt;&gt;0,'1C TSrécur11'!$C$12="OUI"),'1C TSrécur11'!$E$51/'1C TSrécur11'!E$17,"")</f>
        <v/>
      </c>
      <c r="AE296" s="563" t="str">
        <f>IF(AND('1C TSrécur11'!E$17&lt;&gt;0,'1C TSrécur11'!$C$12="OUI"),'1C TSrécur11'!$E$52/'1C TSrécur11'!E$17,"")</f>
        <v/>
      </c>
      <c r="AF296" s="563" t="str">
        <f>IF(AND('1C TSrécur11'!E$17&lt;&gt;0,'1C TSrécur11'!$C$12="OUI"),'1C TSrécur11'!$E$53/'1C TSrécur11'!E$17,"")</f>
        <v/>
      </c>
      <c r="AG296" s="563" t="str">
        <f>IF(AND('1C TSrécur11'!E$17&lt;&gt;0,'1C TSrécur11'!$C$12="OUI"),'1C TSrécur11'!$E$54/'1C TSrécur11'!E$17,"")</f>
        <v/>
      </c>
      <c r="AH296" s="563" t="str">
        <f>IF(AND('1C TSrécur11'!E$17&lt;&gt;0,'1C TSrécur11'!$C$12="OUI"),'1C TSrécur11'!$E$55/'1C TSrécur11'!E$17,"")</f>
        <v/>
      </c>
      <c r="AI296" s="563" t="str">
        <f>IF(AND('1C TSrécur11'!E$17&lt;&gt;0,'1C TSrécur11'!$C$12="OUI"),'1C TSrécur11'!$E$56/'1C TSrécur11'!E$17,"")</f>
        <v/>
      </c>
      <c r="AJ296" s="563" t="str">
        <f>IF(AND('1C TSrécur11'!E$17&lt;&gt;0,'1C TSrécur11'!$C$12="OUI"),'1C TSrécur11'!$E$57/'1C TSrécur11'!E$17,"")</f>
        <v/>
      </c>
      <c r="AK296" s="563">
        <f>IF(AND('1C TSrécur11'!E$17&lt;&gt;0,'1C TSrécur11'!$C$12="OUI"),'1C TSrécur11'!E$58/'1C TSrécur11'!E$17,0)</f>
        <v>0</v>
      </c>
      <c r="AL296" s="74">
        <f>IF(AND('1C TSrécur11'!$B$12&lt;&gt;"",'1C TSrécur11'!$C$12="OUI"),N296+AK296,N296)</f>
        <v>0</v>
      </c>
      <c r="AM296" s="352">
        <f t="shared" si="83"/>
        <v>0</v>
      </c>
      <c r="AN296" s="352">
        <f t="shared" si="84"/>
        <v>0</v>
      </c>
      <c r="AO296" s="353">
        <f t="shared" si="95"/>
        <v>0</v>
      </c>
      <c r="AP296" s="599">
        <f t="shared" si="96"/>
        <v>0</v>
      </c>
      <c r="AQ296" s="609">
        <f t="shared" si="94"/>
        <v>0</v>
      </c>
      <c r="AR296" s="605"/>
      <c r="AS296" s="104"/>
      <c r="AT296" s="211" t="str">
        <f>IF('1C TSrécur11'!E$17*FICHE!$C$13&lt;J296,"Forfait limité à "&amp;FICHE!$C$13&amp;"€/jour","")</f>
        <v/>
      </c>
      <c r="AU296" s="618"/>
    </row>
    <row r="297" spans="1:54" ht="13.9" customHeight="1">
      <c r="A297" s="316"/>
      <c r="B297" s="346"/>
      <c r="C297" s="877" t="str">
        <f>IF('1C TSrécur11'!F$17&lt;&gt;0,'1C TSrécur11'!$B$12,"")</f>
        <v/>
      </c>
      <c r="D297" s="878"/>
      <c r="E297" s="879"/>
      <c r="F297" s="95" t="str">
        <f>IF(AND($C297='1C TSrécur11'!$B$12,'1C TSrécur11'!$B$16="récurrentes",'1C TSrécur11'!$F$17&lt;&gt;""),'1C TSrécur11'!$F$21,"")</f>
        <v/>
      </c>
      <c r="G297" s="237"/>
      <c r="H297" s="797">
        <v>0.21</v>
      </c>
      <c r="I297" s="799">
        <v>1</v>
      </c>
      <c r="J297" s="324"/>
      <c r="K297" s="782">
        <f t="shared" si="82"/>
        <v>0</v>
      </c>
      <c r="L297" s="545">
        <f>IF(OR('1C TSrécur11'!$B$12="",'1C TSrécur11'!F$30=0),0,IF(AND('1C TSrécur11'!$B$12&lt;&gt;"",$K$2="Pôle",'1C TSrécur11'!$C$12="OUI"),(('1C TSrécur11'!F$22+'1C TSrécur11'!F$23+'1C TSrécur11'!F$24+'1C TSrécur11'!F$25+'1C TSrécur11'!F$29)/'1C TSrécur11'!F$17),IF(AND('1C TSrécur11'!$B$12&lt;&gt;"",$K$2="Pôle",'1C TSrécur11'!$C$12="NON"),(('1C TSrécur11'!F$22+'1C TSrécur11'!F$23+'1C TSrécur11'!F$24+'1C TSrécur11'!F$25+'1C TSrécur11'!F$29)/'1C TSrécur11'!F$30),IF(AND('1C TSrécur11'!$B$12&lt;&gt;"",$K$2&lt;&gt;"Pôle",'1C TSrécur11'!$C$12="OUI"),(('1C TSrécur11'!F$22+'1C TSrécur11'!F$23+'1C TSrécur11'!F$24+'1C TSrécur11'!F$25+'1C TSrécur11'!F$26+'1C TSrécur11'!F$27+'1C TSrécur11'!F$28+'1C TSrécur11'!F$29)/'1C TSrécur11'!F$17),IF(AND('1C TSrécur11'!$B$12&lt;&gt;"",$K$2&lt;&gt;"Pôle",'1C TSrécur11'!$C$12="NON"),(('1C TSrécur11'!F$22+'1C TSrécur11'!F$23+'1C TSrécur11'!F$24+'1C TSrécur11'!F$25+'1C TSrécur11'!F$26+'1C TSrécur11'!F$27+'1C TSrécur11'!F$28+'1C TSrécur11'!F$29)/'1C TSrécur11'!F$30))))))</f>
        <v>0</v>
      </c>
      <c r="M297" s="545">
        <f>IF(OR('1C TSrécur11'!$B$12="",'1C TSrécur11'!F$30=0),0,IF(AND('1C TSrécur11'!$B$12&lt;&gt;"",$K$2="Pôle",'1C TSrécur11'!$C$12="OUI"),(('1C TSrécur11'!F$26+'1C TSrécur11'!F$27+'1C TSrécur11'!F$28)/'1C TSrécur11'!F$17),IF(AND('1C TSrécur11'!$B$12&lt;&gt;"",$K$2="Pôle",'1C TSrécur11'!$C$12="NON"),(('1C TSrécur11'!F$26+'1C TSrécur11'!F$27+'1C TSrécur11'!F$28)/'1C TSrécur11'!F$30),IF(AND('1C TSrécur11'!$B$12&lt;&gt;"",$K$2&lt;&gt;"Pôle"),0))))</f>
        <v>0</v>
      </c>
      <c r="N297" s="545">
        <f>IF(AND('1C TSrécur11'!$F$17&lt;&gt;0,'1C TSrécur11'!$F$30&lt;&gt;0),L297+M297,0)</f>
        <v>0</v>
      </c>
      <c r="O297" s="562" t="str">
        <f>IF(AND('1C TSrécur11'!F$17&lt;&gt;0,'1C TSrécur11'!$C$12="OUI"),'1C TSrécur11'!F$36/'1C TSrécur11'!F$17,"")</f>
        <v/>
      </c>
      <c r="P297" s="563" t="str">
        <f>IF(AND('1C TSrécur11'!F$17&lt;&gt;0,'1C TSrécur11'!$C$12="OUI"),'1C TSrécur11'!$F$37/'1C TSrécur11'!F$17,"")</f>
        <v/>
      </c>
      <c r="Q297" s="563" t="str">
        <f>IF(AND('1C TSrécur11'!F$17&lt;&gt;0,'1C TSrécur11'!$C$12="OUI"),'1C TSrécur11'!$F$38/'1C TSrécur11'!F$17,"")</f>
        <v/>
      </c>
      <c r="R297" s="563" t="str">
        <f>IF(AND('1C TSrécur11'!F$17&lt;&gt;0,'1C TSrécur11'!$C$12="OUI"),'1C TSrécur11'!$F$39/'1C TSrécur11'!F$17,"")</f>
        <v/>
      </c>
      <c r="S297" s="563" t="str">
        <f>IF(AND('1C TSrécur11'!F$17&lt;&gt;0,'1C TSrécur11'!$C$12="OUI"),'1C TSrécur11'!$F$40/'1C TSrécur11'!F$17,"")</f>
        <v/>
      </c>
      <c r="T297" s="563" t="str">
        <f>IF(AND('1C TSrécur11'!F$17&lt;&gt;0,'1C TSrécur11'!$C$12="OUI"),'1C TSrécur11'!$F$41/'1C TSrécur11'!F$17,"")</f>
        <v/>
      </c>
      <c r="U297" s="563" t="str">
        <f>IF(AND('1C TSrécur11'!F$17&lt;&gt;0,'1C TSrécur11'!$C$12="OUI"),'1C TSrécur11'!$F$42/'1C TSrécur11'!F$17,"")</f>
        <v/>
      </c>
      <c r="V297" s="563" t="str">
        <f>IF(AND('1C TSrécur11'!F$17&lt;&gt;0,'1C TSrécur11'!$C$12="OUI"),'1C TSrécur11'!$F$43/'1C TSrécur11'!F$17,"")</f>
        <v/>
      </c>
      <c r="W297" s="563" t="str">
        <f>IF(AND('1C TSrécur11'!F$17&lt;&gt;0,'1C TSrécur11'!$C$12="OUI"),'1C TSrécur11'!$F$44/'1C TSrécur11'!F$17,"")</f>
        <v/>
      </c>
      <c r="X297" s="563" t="str">
        <f>IF(AND('1C TSrécur11'!F$17&lt;&gt;0,'1C TSrécur11'!$C$12="OUI"),'1C TSrécur11'!$F$45/'1C TSrécur11'!F$17,"")</f>
        <v/>
      </c>
      <c r="Y297" s="563" t="str">
        <f>IF(AND('1C TSrécur11'!F$17&lt;&gt;0,'1C TSrécur11'!$C$12="OUI"),'1C TSrécur11'!$F$46/'1C TSrécur11'!F$17,"")</f>
        <v/>
      </c>
      <c r="Z297" s="563" t="str">
        <f>IF(AND('1C TSrécur11'!F$17&lt;&gt;0,'1C TSrécur11'!$C$12="OUI"),'1C TSrécur11'!$F$47/'1C TSrécur11'!F$17,"")</f>
        <v/>
      </c>
      <c r="AA297" s="563" t="str">
        <f>IF(AND('1C TSrécur11'!F$17&lt;&gt;0,'1C TSrécur11'!$C$12="OUI"),'1C TSrécur11'!$F$48/'1C TSrécur11'!F$17,"")</f>
        <v/>
      </c>
      <c r="AB297" s="563" t="str">
        <f>IF(AND('1C TSrécur11'!F$17&lt;&gt;0,'1C TSrécur11'!$C$12="OUI"),'1C TSrécur11'!$F$49/'1C TSrécur11'!F$17,"")</f>
        <v/>
      </c>
      <c r="AC297" s="563" t="str">
        <f>IF(AND('1C TSrécur11'!F$17&lt;&gt;0,'1C TSrécur11'!$C$12="OUI"),'1C TSrécur11'!$F$50/'1C TSrécur11'!F$17,"")</f>
        <v/>
      </c>
      <c r="AD297" s="563" t="str">
        <f>IF(AND('1C TSrécur11'!F$17&lt;&gt;0,'1C TSrécur11'!$C$12="OUI"),'1C TSrécur11'!$F$51/'1C TSrécur11'!F$17,"")</f>
        <v/>
      </c>
      <c r="AE297" s="563" t="str">
        <f>IF(AND('1C TSrécur11'!F$17&lt;&gt;0,'1C TSrécur11'!$C$12="OUI"),'1C TSrécur11'!$F$52/'1C TSrécur11'!F$17,"")</f>
        <v/>
      </c>
      <c r="AF297" s="563" t="str">
        <f>IF(AND('1C TSrécur11'!F$17&lt;&gt;0,'1C TSrécur11'!$C$12="OUI"),'1C TSrécur11'!$F$53/'1C TSrécur11'!F$17,"")</f>
        <v/>
      </c>
      <c r="AG297" s="563" t="str">
        <f>IF(AND('1C TSrécur11'!F$17&lt;&gt;0,'1C TSrécur11'!$C$12="OUI"),'1C TSrécur11'!$F$54/'1C TSrécur11'!F$17,"")</f>
        <v/>
      </c>
      <c r="AH297" s="563" t="str">
        <f>IF(AND('1C TSrécur11'!F$17&lt;&gt;0,'1C TSrécur11'!$C$12="OUI"),'1C TSrécur11'!$F$55/'1C TSrécur11'!F$17,"")</f>
        <v/>
      </c>
      <c r="AI297" s="563" t="str">
        <f>IF(AND('1C TSrécur11'!F$17&lt;&gt;0,'1C TSrécur11'!$C$12="OUI"),'1C TSrécur11'!$F$56/'1C TSrécur11'!F$17,"")</f>
        <v/>
      </c>
      <c r="AJ297" s="563" t="str">
        <f>IF(AND('1C TSrécur11'!F$17&lt;&gt;0,'1C TSrécur11'!$C$12="OUI"),'1C TSrécur11'!$F$57/'1C TSrécur11'!F$17,"")</f>
        <v/>
      </c>
      <c r="AK297" s="563">
        <f>IF(AND('1C TSrécur11'!F$17&lt;&gt;0,'1C TSrécur11'!$C$12="OUI"),'1C TSrécur11'!F$58/'1C TSrécur11'!F$17,0)</f>
        <v>0</v>
      </c>
      <c r="AL297" s="74">
        <f>IF(AND('1C TSrécur11'!$B$12&lt;&gt;"",'1C TSrécur11'!$C$12="OUI"),N297+AK297,N297)</f>
        <v>0</v>
      </c>
      <c r="AM297" s="352">
        <f t="shared" si="83"/>
        <v>0</v>
      </c>
      <c r="AN297" s="352">
        <f t="shared" si="84"/>
        <v>0</v>
      </c>
      <c r="AO297" s="353">
        <f t="shared" si="95"/>
        <v>0</v>
      </c>
      <c r="AP297" s="599">
        <f t="shared" si="96"/>
        <v>0</v>
      </c>
      <c r="AQ297" s="609">
        <f t="shared" si="94"/>
        <v>0</v>
      </c>
      <c r="AR297" s="605"/>
      <c r="AS297" s="104"/>
      <c r="AT297" s="211" t="str">
        <f>IF('1C TSrécur11'!F$17*FICHE!$C$13&lt;J297,"Forfait limité à "&amp;FICHE!$C$13&amp;"€/jour","")</f>
        <v/>
      </c>
      <c r="AU297" s="618"/>
    </row>
    <row r="298" spans="1:54" ht="13.9" customHeight="1">
      <c r="A298" s="316"/>
      <c r="B298" s="346"/>
      <c r="C298" s="877" t="str">
        <f>IF('1C TSrécur11'!G$17&lt;&gt;0,'1C TSrécur11'!$B$12,"")</f>
        <v/>
      </c>
      <c r="D298" s="878"/>
      <c r="E298" s="879"/>
      <c r="F298" s="95" t="str">
        <f>IF(AND($C298='1C TSrécur11'!$B$12,'1C TSrécur11'!$B$16="récurrentes",'1C TSrécur11'!$G$17&lt;&gt;""),'1C TSrécur11'!$G$21,"")</f>
        <v/>
      </c>
      <c r="G298" s="237"/>
      <c r="H298" s="797">
        <v>0.21</v>
      </c>
      <c r="I298" s="799">
        <v>1</v>
      </c>
      <c r="J298" s="324"/>
      <c r="K298" s="782">
        <f t="shared" si="82"/>
        <v>0</v>
      </c>
      <c r="L298" s="545">
        <f>IF(OR('1C TSrécur11'!$B$12="",'1C TSrécur11'!G$30=0),0,IF(AND('1C TSrécur11'!$B$12&lt;&gt;"",$K$2="Pôle",'1C TSrécur11'!$C$12="OUI"),(('1C TSrécur11'!G$22+'1C TSrécur11'!G$23+'1C TSrécur11'!G$24+'1C TSrécur11'!G$25+'1C TSrécur11'!G$29)/'1C TSrécur11'!G$17),IF(AND('1C TSrécur11'!$B$12&lt;&gt;"",$K$2="Pôle",'1C TSrécur11'!$C$12="NON"),(('1C TSrécur11'!G$22+'1C TSrécur11'!G$23+'1C TSrécur11'!G$24+'1C TSrécur11'!G$25+'1C TSrécur11'!G$29)/'1C TSrécur11'!G$30),IF(AND('1C TSrécur11'!$B$12&lt;&gt;"",$K$2&lt;&gt;"Pôle",'1C TSrécur11'!$C$12="OUI"),(('1C TSrécur11'!G$22+'1C TSrécur11'!G$23+'1C TSrécur11'!G$24+'1C TSrécur11'!G$25+'1C TSrécur11'!G$26+'1C TSrécur11'!G$27+'1C TSrécur11'!G$28+'1C TSrécur11'!G$29)/'1C TSrécur11'!G$17),IF(AND('1C TSrécur11'!$B$12&lt;&gt;"",$K$2&lt;&gt;"Pôle",'1C TSrécur11'!$C$12="NON"),(('1C TSrécur11'!G$22+'1C TSrécur11'!G$23+'1C TSrécur11'!G$24+'1C TSrécur11'!G$25+'1C TSrécur11'!G$26+'1C TSrécur11'!G$27+'1C TSrécur11'!G$28+'1C TSrécur11'!G$29)/'1C TSrécur11'!G$30))))))</f>
        <v>0</v>
      </c>
      <c r="M298" s="545">
        <f>IF(OR('1C TSrécur11'!$B$12="",'1C TSrécur11'!G$30=0),0,IF(AND('1C TSrécur11'!$B$12&lt;&gt;"",$K$2="Pôle",'1C TSrécur11'!$C$12="OUI"),(('1C TSrécur11'!G$26+'1C TSrécur11'!G$27+'1C TSrécur11'!G$28)/'1C TSrécur11'!G$17),IF(AND('1C TSrécur11'!$B$12&lt;&gt;"",$K$2="Pôle",'1C TSrécur11'!$C$12="NON"),(('1C TSrécur11'!G$26+'1C TSrécur11'!G$27+'1C TSrécur11'!G$28)/'1C TSrécur11'!G$30),IF(AND('1C TSrécur11'!$B$12&lt;&gt;"",$K$2&lt;&gt;"Pôle"),0))))</f>
        <v>0</v>
      </c>
      <c r="N298" s="545">
        <f>IF(AND('1C TSrécur11'!$G$17&lt;&gt;0,'1C TSrécur11'!$G$30&lt;&gt;0),L298+M298,0)</f>
        <v>0</v>
      </c>
      <c r="O298" s="562" t="str">
        <f>IF(AND('1C TSrécur11'!G$17&lt;&gt;0,'1C TSrécur11'!$C$12="OUI"),'1C TSrécur11'!G$36/'1C TSrécur11'!G$17,"")</f>
        <v/>
      </c>
      <c r="P298" s="563" t="str">
        <f>IF(AND('1C TSrécur11'!G$17&lt;&gt;0,'1C TSrécur11'!$C$12="OUI"),'1C TSrécur11'!$G$37/'1C TSrécur11'!G$17,"")</f>
        <v/>
      </c>
      <c r="Q298" s="563" t="str">
        <f>IF(AND('1C TSrécur11'!G$17&lt;&gt;0,'1C TSrécur11'!$C$12="OUI"),'1C TSrécur11'!$G$38/'1C TSrécur11'!G$17,"")</f>
        <v/>
      </c>
      <c r="R298" s="563" t="str">
        <f>IF(AND('1C TSrécur11'!G$17&lt;&gt;0,'1C TSrécur11'!$C$12="OUI"),'1C TSrécur11'!$G$39/'1C TSrécur11'!G$17,"")</f>
        <v/>
      </c>
      <c r="S298" s="563" t="str">
        <f>IF(AND('1C TSrécur11'!G$17&lt;&gt;0,'1C TSrécur11'!$C$12="OUI"),'1C TSrécur11'!$G$40/'1C TSrécur11'!G$17,"")</f>
        <v/>
      </c>
      <c r="T298" s="563" t="str">
        <f>IF(AND('1C TSrécur11'!G$17&lt;&gt;0,'1C TSrécur11'!$C$12="OUI"),'1C TSrécur11'!$G$41/'1C TSrécur11'!G$17,"")</f>
        <v/>
      </c>
      <c r="U298" s="563" t="str">
        <f>IF(AND('1C TSrécur11'!G$17&lt;&gt;0,'1C TSrécur11'!$C$12="OUI"),'1C TSrécur11'!$G$42/'1C TSrécur11'!G$17,"")</f>
        <v/>
      </c>
      <c r="V298" s="563" t="str">
        <f>IF(AND('1C TSrécur11'!G$17&lt;&gt;0,'1C TSrécur11'!$C$12="OUI"),'1C TSrécur11'!$G$43/'1C TSrécur11'!G$17,"")</f>
        <v/>
      </c>
      <c r="W298" s="563" t="str">
        <f>IF(AND('1C TSrécur11'!G$17&lt;&gt;0,'1C TSrécur11'!$C$12="OUI"),'1C TSrécur11'!$G$44/'1C TSrécur11'!G$17,"")</f>
        <v/>
      </c>
      <c r="X298" s="563" t="str">
        <f>IF(AND('1C TSrécur11'!G$17&lt;&gt;0,'1C TSrécur11'!$C$12="OUI"),'1C TSrécur11'!$G$45/'1C TSrécur11'!G$17,"")</f>
        <v/>
      </c>
      <c r="Y298" s="563" t="str">
        <f>IF(AND('1C TSrécur11'!G$17&lt;&gt;0,'1C TSrécur11'!$C$12="OUI"),'1C TSrécur11'!$G$46/'1C TSrécur11'!G$17,"")</f>
        <v/>
      </c>
      <c r="Z298" s="563" t="str">
        <f>IF(AND('1C TSrécur11'!G$17&lt;&gt;0,'1C TSrécur11'!$C$12="OUI"),'1C TSrécur11'!$G$47/'1C TSrécur11'!G$17,"")</f>
        <v/>
      </c>
      <c r="AA298" s="563" t="str">
        <f>IF(AND('1C TSrécur11'!G$17&lt;&gt;0,'1C TSrécur11'!$C$12="OUI"),'1C TSrécur11'!$G$48/'1C TSrécur11'!G$17,"")</f>
        <v/>
      </c>
      <c r="AB298" s="563" t="str">
        <f>IF(AND('1C TSrécur11'!G$17&lt;&gt;0,'1C TSrécur11'!$C$12="OUI"),'1C TSrécur11'!$G$49/'1C TSrécur11'!G$17,"")</f>
        <v/>
      </c>
      <c r="AC298" s="563" t="str">
        <f>IF(AND('1C TSrécur11'!G$17&lt;&gt;0,'1C TSrécur11'!$C$12="OUI"),'1C TSrécur11'!$G$50/'1C TSrécur11'!G$17,"")</f>
        <v/>
      </c>
      <c r="AD298" s="563" t="str">
        <f>IF(AND('1C TSrécur11'!G$17&lt;&gt;0,'1C TSrécur11'!$C$12="OUI"),'1C TSrécur11'!$G$51/'1C TSrécur11'!G$17,"")</f>
        <v/>
      </c>
      <c r="AE298" s="563" t="str">
        <f>IF(AND('1C TSrécur11'!G$17&lt;&gt;0,'1C TSrécur11'!$C$12="OUI"),'1C TSrécur11'!$G$52/'1C TSrécur11'!G$17,"")</f>
        <v/>
      </c>
      <c r="AF298" s="563" t="str">
        <f>IF(AND('1C TSrécur11'!G$17&lt;&gt;0,'1C TSrécur11'!$C$12="OUI"),'1C TSrécur11'!$G$53/'1C TSrécur11'!G$17,"")</f>
        <v/>
      </c>
      <c r="AG298" s="563" t="str">
        <f>IF(AND('1C TSrécur11'!G$17&lt;&gt;0,'1C TSrécur11'!$C$12="OUI"),'1C TSrécur11'!$G$54/'1C TSrécur11'!G$17,"")</f>
        <v/>
      </c>
      <c r="AH298" s="563" t="str">
        <f>IF(AND('1C TSrécur11'!G$17&lt;&gt;0,'1C TSrécur11'!$C$12="OUI"),'1C TSrécur11'!$G$55/'1C TSrécur11'!G$17,"")</f>
        <v/>
      </c>
      <c r="AI298" s="563" t="str">
        <f>IF(AND('1C TSrécur11'!G$17&lt;&gt;0,'1C TSrécur11'!$C$12="OUI"),'1C TSrécur11'!$G$56/'1C TSrécur11'!G$17,"")</f>
        <v/>
      </c>
      <c r="AJ298" s="563" t="str">
        <f>IF(AND('1C TSrécur11'!G$17&lt;&gt;0,'1C TSrécur11'!$C$12="OUI"),'1C TSrécur11'!$G$57/'1C TSrécur11'!G$17,"")</f>
        <v/>
      </c>
      <c r="AK298" s="563">
        <f>IF(AND('1C TSrécur11'!G$17&lt;&gt;0,'1C TSrécur11'!$C$12="OUI"),'1C TSrécur11'!G$58/'1C TSrécur11'!G$17,0)</f>
        <v>0</v>
      </c>
      <c r="AL298" s="74">
        <f>IF(AND('1C TSrécur11'!$B$12&lt;&gt;"",'1C TSrécur11'!$C$12="OUI"),N298+AK298,N298)</f>
        <v>0</v>
      </c>
      <c r="AM298" s="352">
        <f t="shared" si="83"/>
        <v>0</v>
      </c>
      <c r="AN298" s="352">
        <f t="shared" si="84"/>
        <v>0</v>
      </c>
      <c r="AO298" s="353">
        <f t="shared" si="95"/>
        <v>0</v>
      </c>
      <c r="AP298" s="599">
        <f t="shared" si="96"/>
        <v>0</v>
      </c>
      <c r="AQ298" s="609">
        <f t="shared" si="94"/>
        <v>0</v>
      </c>
      <c r="AR298" s="605"/>
      <c r="AS298" s="104"/>
      <c r="AT298" s="211" t="str">
        <f>IF('1C TSrécur11'!G$17*FICHE!$C$13&lt;J298,"Forfait limité à "&amp;FICHE!$C$13&amp;"€/jour","")</f>
        <v/>
      </c>
      <c r="AU298" s="618"/>
    </row>
    <row r="299" spans="1:54" ht="13.9" customHeight="1">
      <c r="A299" s="316"/>
      <c r="B299" s="346"/>
      <c r="C299" s="877" t="str">
        <f>IF('1C TSrécur11'!H$17&lt;&gt;0,'1C TSrécur11'!$B$12,"")</f>
        <v/>
      </c>
      <c r="D299" s="878"/>
      <c r="E299" s="879"/>
      <c r="F299" s="95" t="str">
        <f>IF(AND($C299='1C TSrécur11'!$B$12,'1C TSrécur11'!$B$16="récurrentes",'1C TSrécur11'!$H$17&lt;&gt;""),'1C TSrécur11'!$H$21,"")</f>
        <v/>
      </c>
      <c r="G299" s="237"/>
      <c r="H299" s="797">
        <v>0.21</v>
      </c>
      <c r="I299" s="799">
        <v>1</v>
      </c>
      <c r="J299" s="324"/>
      <c r="K299" s="782">
        <f t="shared" si="82"/>
        <v>0</v>
      </c>
      <c r="L299" s="545">
        <f>IF(OR('1C TSrécur11'!$B$12="",'1C TSrécur11'!H$30=0),0,IF(AND('1C TSrécur11'!$B$12&lt;&gt;"",$K$2="Pôle",'1C TSrécur11'!$C$12="OUI"),(('1C TSrécur11'!H$22+'1C TSrécur11'!H$23+'1C TSrécur11'!H$24+'1C TSrécur11'!H$25+'1C TSrécur11'!H$29)/'1C TSrécur11'!H$17),IF(AND('1C TSrécur11'!$B$12&lt;&gt;"",$K$2="Pôle",'1C TSrécur11'!$C$12="NON"),(('1C TSrécur11'!H$22+'1C TSrécur11'!H$23+'1C TSrécur11'!H$24+'1C TSrécur11'!H$25+'1C TSrécur11'!H$29)/'1C TSrécur11'!H$30),IF(AND('1C TSrécur11'!$B$12&lt;&gt;"",$K$2&lt;&gt;"Pôle",'1C TSrécur11'!$C$12="OUI"),(('1C TSrécur11'!H$22+'1C TSrécur11'!H$23+'1C TSrécur11'!H$24+'1C TSrécur11'!H$25+'1C TSrécur11'!H$26+'1C TSrécur11'!H$27+'1C TSrécur11'!H$28+'1C TSrécur11'!H$29)/'1C TSrécur11'!H$17),IF(AND('1C TSrécur11'!$B$12&lt;&gt;"",$K$2&lt;&gt;"Pôle",'1C TSrécur11'!$C$12="NON"),(('1C TSrécur11'!H$22+'1C TSrécur11'!H$23+'1C TSrécur11'!H$24+'1C TSrécur11'!H$25+'1C TSrécur11'!H$26+'1C TSrécur11'!H$27+'1C TSrécur11'!H$28+'1C TSrécur11'!H$29)/'1C TSrécur11'!H$30))))))</f>
        <v>0</v>
      </c>
      <c r="M299" s="545">
        <f>IF(OR('1C TSrécur11'!$B$12="",'1C TSrécur11'!H$30=0),0,IF(AND('1C TSrécur11'!$B$12&lt;&gt;"",$K$2="Pôle",'1C TSrécur11'!$C$12="OUI"),(('1C TSrécur11'!H$26+'1C TSrécur11'!H$27+'1C TSrécur11'!H$28)/'1C TSrécur11'!H$17),IF(AND('1C TSrécur11'!$B$12&lt;&gt;"",$K$2="Pôle",'1C TSrécur11'!$C$12="NON"),(('1C TSrécur11'!H$26+'1C TSrécur11'!H$27+'1C TSrécur11'!H$28)/'1C TSrécur11'!H$30),IF(AND('1C TSrécur11'!$B$12&lt;&gt;"",$K$2&lt;&gt;"Pôle"),0))))</f>
        <v>0</v>
      </c>
      <c r="N299" s="545">
        <f>IF(AND('1C TSrécur11'!$H$17&lt;&gt;0,'1C TSrécur11'!$H$30&lt;&gt;0),L299+M299,0)</f>
        <v>0</v>
      </c>
      <c r="O299" s="562" t="str">
        <f>IF(AND('1C TSrécur11'!H$17&lt;&gt;0,'1C TSrécur11'!$C$12="OUI"),'1C TSrécur11'!H$36/'1C TSrécur11'!H$17,"")</f>
        <v/>
      </c>
      <c r="P299" s="563" t="str">
        <f>IF(AND('1C TSrécur11'!H$17&lt;&gt;0,'1C TSrécur11'!$C$12="OUI"),'1C TSrécur11'!$H$37/'1C TSrécur11'!H$17,"")</f>
        <v/>
      </c>
      <c r="Q299" s="563" t="str">
        <f>IF(AND('1C TSrécur11'!H$17&lt;&gt;0,'1C TSrécur11'!$C$12="OUI"),'1C TSrécur11'!$H$38/'1C TSrécur11'!H$17,"")</f>
        <v/>
      </c>
      <c r="R299" s="563" t="str">
        <f>IF(AND('1C TSrécur11'!H$17&lt;&gt;0,'1C TSrécur11'!$C$12="OUI"),'1C TSrécur11'!$H$39/'1C TSrécur11'!H$17,"")</f>
        <v/>
      </c>
      <c r="S299" s="563" t="str">
        <f>IF(AND('1C TSrécur11'!H$17&lt;&gt;0,'1C TSrécur11'!$C$12="OUI"),'1C TSrécur11'!$H$40/'1C TSrécur11'!H$17,"")</f>
        <v/>
      </c>
      <c r="T299" s="563" t="str">
        <f>IF(AND('1C TSrécur11'!H$17&lt;&gt;0,'1C TSrécur11'!$C$12="OUI"),'1C TSrécur11'!$H$41/'1C TSrécur11'!H$17,"")</f>
        <v/>
      </c>
      <c r="U299" s="563" t="str">
        <f>IF(AND('1C TSrécur11'!H$17&lt;&gt;0,'1C TSrécur11'!$C$12="OUI"),'1C TSrécur11'!$H$42/'1C TSrécur11'!H$17,"")</f>
        <v/>
      </c>
      <c r="V299" s="563" t="str">
        <f>IF(AND('1C TSrécur11'!H$17&lt;&gt;0,'1C TSrécur11'!$C$12="OUI"),'1C TSrécur11'!$H$43/'1C TSrécur11'!H$17,"")</f>
        <v/>
      </c>
      <c r="W299" s="563" t="str">
        <f>IF(AND('1C TSrécur11'!H$17&lt;&gt;0,'1C TSrécur11'!$C$12="OUI"),'1C TSrécur11'!$H$44/'1C TSrécur11'!H$17,"")</f>
        <v/>
      </c>
      <c r="X299" s="563" t="str">
        <f>IF(AND('1C TSrécur11'!H$17&lt;&gt;0,'1C TSrécur11'!$C$12="OUI"),'1C TSrécur11'!$H$45/'1C TSrécur11'!H$17,"")</f>
        <v/>
      </c>
      <c r="Y299" s="563" t="str">
        <f>IF(AND('1C TSrécur11'!H$17&lt;&gt;0,'1C TSrécur11'!$C$12="OUI"),'1C TSrécur11'!$H$46/'1C TSrécur11'!H$17,"")</f>
        <v/>
      </c>
      <c r="Z299" s="563" t="str">
        <f>IF(AND('1C TSrécur11'!H$17&lt;&gt;0,'1C TSrécur11'!$C$12="OUI"),'1C TSrécur11'!$H$47/'1C TSrécur11'!H$17,"")</f>
        <v/>
      </c>
      <c r="AA299" s="563" t="str">
        <f>IF(AND('1C TSrécur11'!H$17&lt;&gt;0,'1C TSrécur11'!$C$12="OUI"),'1C TSrécur11'!$H$48/'1C TSrécur11'!H$17,"")</f>
        <v/>
      </c>
      <c r="AB299" s="563" t="str">
        <f>IF(AND('1C TSrécur11'!H$17&lt;&gt;0,'1C TSrécur11'!$C$12="OUI"),'1C TSrécur11'!$H$49/'1C TSrécur11'!H$17,"")</f>
        <v/>
      </c>
      <c r="AC299" s="563" t="str">
        <f>IF(AND('1C TSrécur11'!H$17&lt;&gt;0,'1C TSrécur11'!$C$12="OUI"),'1C TSrécur11'!$H$50/'1C TSrécur11'!H$17,"")</f>
        <v/>
      </c>
      <c r="AD299" s="563" t="str">
        <f>IF(AND('1C TSrécur11'!H$17&lt;&gt;0,'1C TSrécur11'!$C$12="OUI"),'1C TSrécur11'!$H$51/'1C TSrécur11'!H$17,"")</f>
        <v/>
      </c>
      <c r="AE299" s="563" t="str">
        <f>IF(AND('1C TSrécur11'!H$17&lt;&gt;0,'1C TSrécur11'!$C$12="OUI"),'1C TSrécur11'!$H$52/'1C TSrécur11'!H$17,"")</f>
        <v/>
      </c>
      <c r="AF299" s="563" t="str">
        <f>IF(AND('1C TSrécur11'!H$17&lt;&gt;0,'1C TSrécur11'!$C$12="OUI"),'1C TSrécur11'!$H$53/'1C TSrécur11'!H$17,"")</f>
        <v/>
      </c>
      <c r="AG299" s="563" t="str">
        <f>IF(AND('1C TSrécur11'!H$17&lt;&gt;0,'1C TSrécur11'!$C$12="OUI"),'1C TSrécur11'!$H$54/'1C TSrécur11'!H$17,"")</f>
        <v/>
      </c>
      <c r="AH299" s="563" t="str">
        <f>IF(AND('1C TSrécur11'!H$17&lt;&gt;0,'1C TSrécur11'!$C$12="OUI"),'1C TSrécur11'!$H$55/'1C TSrécur11'!H$17,"")</f>
        <v/>
      </c>
      <c r="AI299" s="563" t="str">
        <f>IF(AND('1C TSrécur11'!H$17&lt;&gt;0,'1C TSrécur11'!$C$12="OUI"),'1C TSrécur11'!$H$56/'1C TSrécur11'!H$17,"")</f>
        <v/>
      </c>
      <c r="AJ299" s="563" t="str">
        <f>IF(AND('1C TSrécur11'!H$17&lt;&gt;0,'1C TSrécur11'!$C$12="OUI"),'1C TSrécur11'!$H$57/'1C TSrécur11'!H$17,"")</f>
        <v/>
      </c>
      <c r="AK299" s="563">
        <f>IF(AND('1C TSrécur11'!H$17&lt;&gt;0,'1C TSrécur11'!$C$12="OUI"),'1C TSrécur11'!H$58/'1C TSrécur11'!H$17,0)</f>
        <v>0</v>
      </c>
      <c r="AL299" s="74">
        <f>IF(AND('1C TSrécur11'!$B$12&lt;&gt;"",'1C TSrécur11'!$C$12="OUI"),N299+AK299,N299)</f>
        <v>0</v>
      </c>
      <c r="AM299" s="352">
        <f t="shared" si="83"/>
        <v>0</v>
      </c>
      <c r="AN299" s="352">
        <f t="shared" si="84"/>
        <v>0</v>
      </c>
      <c r="AO299" s="353">
        <f t="shared" si="95"/>
        <v>0</v>
      </c>
      <c r="AP299" s="599">
        <f t="shared" si="96"/>
        <v>0</v>
      </c>
      <c r="AQ299" s="609">
        <f t="shared" ref="AQ299:AQ305" si="97">IF(M299=0,0,AN299-AS299)</f>
        <v>0</v>
      </c>
      <c r="AR299" s="605"/>
      <c r="AS299" s="104"/>
      <c r="AT299" s="211" t="str">
        <f>IF('1C TSrécur11'!H$17*FICHE!$C$13&lt;J299,"Forfait limité à "&amp;FICHE!$C$13&amp;"€/jour","")</f>
        <v/>
      </c>
      <c r="AU299" s="618"/>
    </row>
    <row r="300" spans="1:54" ht="13.9" customHeight="1">
      <c r="A300" s="316"/>
      <c r="B300" s="346"/>
      <c r="C300" s="877" t="str">
        <f>IF('1C TSrécur11'!I$17&lt;&gt;0,'1C TSrécur11'!$B$12,"")</f>
        <v/>
      </c>
      <c r="D300" s="878"/>
      <c r="E300" s="879"/>
      <c r="F300" s="95" t="str">
        <f>IF(AND($C300='1C TSrécur11'!$B$12,'1C TSrécur11'!$B$16="récurrentes",'1C TSrécur11'!$I$17&lt;&gt;""),'1C TSrécur11'!$I$21,"")</f>
        <v/>
      </c>
      <c r="G300" s="237"/>
      <c r="H300" s="797">
        <v>0.21</v>
      </c>
      <c r="I300" s="799">
        <v>1</v>
      </c>
      <c r="J300" s="324"/>
      <c r="K300" s="782">
        <f t="shared" si="82"/>
        <v>0</v>
      </c>
      <c r="L300" s="545">
        <f>IF(OR('1C TSrécur11'!$B$12="",'1C TSrécur11'!I$30=0),0,IF(AND('1C TSrécur11'!$B$12&lt;&gt;"",$K$2="Pôle",'1C TSrécur11'!$C$12="OUI"),(('1C TSrécur11'!I$22+'1C TSrécur11'!I$23+'1C TSrécur11'!I$24+'1C TSrécur11'!I$25+'1C TSrécur11'!I$29)/'1C TSrécur11'!I$17),IF(AND('1C TSrécur11'!$B$12&lt;&gt;"",$K$2="Pôle",'1C TSrécur11'!$C$12="NON"),(('1C TSrécur11'!I$22+'1C TSrécur11'!I$23+'1C TSrécur11'!I$24+'1C TSrécur11'!I$25+'1C TSrécur11'!I$29)/'1C TSrécur11'!I$30),IF(AND('1C TSrécur11'!$B$12&lt;&gt;"",$K$2&lt;&gt;"Pôle",'1C TSrécur11'!$C$12="OUI"),(('1C TSrécur11'!I$22+'1C TSrécur11'!I$23+'1C TSrécur11'!I$24+'1C TSrécur11'!I$25+'1C TSrécur11'!I$26+'1C TSrécur11'!I$27+'1C TSrécur11'!I$28+'1C TSrécur11'!I$29)/'1C TSrécur11'!I$17),IF(AND('1C TSrécur11'!$B$12&lt;&gt;"",$K$2&lt;&gt;"Pôle",'1C TSrécur11'!$C$12="NON"),(('1C TSrécur11'!I$22+'1C TSrécur11'!I$23+'1C TSrécur11'!I$24+'1C TSrécur11'!I$25+'1C TSrécur11'!I$26+'1C TSrécur11'!I$27+'1C TSrécur11'!I$28+'1C TSrécur11'!I$29)/'1C TSrécur11'!I$30))))))</f>
        <v>0</v>
      </c>
      <c r="M300" s="545">
        <f>IF(OR('1C TSrécur11'!$B$12="",'1C TSrécur11'!I$30=0),0,IF(AND('1C TSrécur11'!$B$12&lt;&gt;"",$K$2="Pôle",'1C TSrécur11'!$C$12="OUI"),(('1C TSrécur11'!I$26+'1C TSrécur11'!I$27+'1C TSrécur11'!I$28)/'1C TSrécur11'!I$17),IF(AND('1C TSrécur11'!$B$12&lt;&gt;"",$K$2="Pôle",'1C TSrécur11'!$C$12="NON"),(('1C TSrécur11'!I$26+'1C TSrécur11'!I$27+'1C TSrécur11'!I$28)/'1C TSrécur11'!I$30),IF(AND('1C TSrécur11'!$B$12&lt;&gt;"",$K$2&lt;&gt;"Pôle"),0))))</f>
        <v>0</v>
      </c>
      <c r="N300" s="545">
        <f>IF(AND('1C TSrécur11'!$I$17&lt;&gt;0,'1C TSrécur11'!$I$30&lt;&gt;0),L300+M300,0)</f>
        <v>0</v>
      </c>
      <c r="O300" s="562" t="str">
        <f>IF(AND('1C TSrécur11'!I$17&lt;&gt;0,'1C TSrécur11'!$C$12="OUI"),'1C TSrécur11'!I$36/'1C TSrécur11'!I$17,"")</f>
        <v/>
      </c>
      <c r="P300" s="563" t="str">
        <f>IF(AND('1C TSrécur11'!I$17&lt;&gt;0,'1C TSrécur11'!$C$12="OUI"),'1C TSrécur11'!$I$37/'1C TSrécur11'!I$17,"")</f>
        <v/>
      </c>
      <c r="Q300" s="563" t="str">
        <f>IF(AND('1C TSrécur11'!I$17&lt;&gt;0,'1C TSrécur11'!$C$12="OUI"),'1C TSrécur11'!$I$38/'1C TSrécur11'!I$17,"")</f>
        <v/>
      </c>
      <c r="R300" s="563" t="str">
        <f>IF(AND('1C TSrécur11'!I$17&lt;&gt;0,'1C TSrécur11'!$C$12="OUI"),'1C TSrécur11'!$I$39/'1C TSrécur11'!I$17,"")</f>
        <v/>
      </c>
      <c r="S300" s="563" t="str">
        <f>IF(AND('1C TSrécur11'!I$17&lt;&gt;0,'1C TSrécur11'!$C$12="OUI"),'1C TSrécur11'!$I$40/'1C TSrécur11'!I$17,"")</f>
        <v/>
      </c>
      <c r="T300" s="563" t="str">
        <f>IF(AND('1C TSrécur11'!I$17&lt;&gt;0,'1C TSrécur11'!$C$12="OUI"),'1C TSrécur11'!$I$41/'1C TSrécur11'!I$17,"")</f>
        <v/>
      </c>
      <c r="U300" s="563" t="str">
        <f>IF(AND('1C TSrécur11'!I$17&lt;&gt;0,'1C TSrécur11'!$C$12="OUI"),'1C TSrécur11'!$I$42/'1C TSrécur11'!I$17,"")</f>
        <v/>
      </c>
      <c r="V300" s="563" t="str">
        <f>IF(AND('1C TSrécur11'!I$17&lt;&gt;0,'1C TSrécur11'!$C$12="OUI"),'1C TSrécur11'!$I$43/'1C TSrécur11'!I$17,"")</f>
        <v/>
      </c>
      <c r="W300" s="563" t="str">
        <f>IF(AND('1C TSrécur11'!I$17&lt;&gt;0,'1C TSrécur11'!$C$12="OUI"),'1C TSrécur11'!$I$44/'1C TSrécur11'!I$17,"")</f>
        <v/>
      </c>
      <c r="X300" s="563" t="str">
        <f>IF(AND('1C TSrécur11'!I$17&lt;&gt;0,'1C TSrécur11'!$C$12="OUI"),'1C TSrécur11'!$I$45/'1C TSrécur11'!I$17,"")</f>
        <v/>
      </c>
      <c r="Y300" s="563" t="str">
        <f>IF(AND('1C TSrécur11'!I$17&lt;&gt;0,'1C TSrécur11'!$C$12="OUI"),'1C TSrécur11'!$I$46/'1C TSrécur11'!I$17,"")</f>
        <v/>
      </c>
      <c r="Z300" s="563" t="str">
        <f>IF(AND('1C TSrécur11'!I$17&lt;&gt;0,'1C TSrécur11'!$C$12="OUI"),'1C TSrécur11'!$I$47/'1C TSrécur11'!I$17,"")</f>
        <v/>
      </c>
      <c r="AA300" s="563" t="str">
        <f>IF(AND('1C TSrécur11'!I$17&lt;&gt;0,'1C TSrécur11'!$C$12="OUI"),'1C TSrécur11'!$I$48/'1C TSrécur11'!I$17,"")</f>
        <v/>
      </c>
      <c r="AB300" s="563" t="str">
        <f>IF(AND('1C TSrécur11'!I$17&lt;&gt;0,'1C TSrécur11'!$C$12="OUI"),'1C TSrécur11'!$I$49/'1C TSrécur11'!I$17,"")</f>
        <v/>
      </c>
      <c r="AC300" s="563" t="str">
        <f>IF(AND('1C TSrécur11'!I$17&lt;&gt;0,'1C TSrécur11'!$C$12="OUI"),'1C TSrécur11'!$I$50/'1C TSrécur11'!I$17,"")</f>
        <v/>
      </c>
      <c r="AD300" s="563" t="str">
        <f>IF(AND('1C TSrécur11'!I$17&lt;&gt;0,'1C TSrécur11'!$C$12="OUI"),'1C TSrécur11'!$I$51/'1C TSrécur11'!I$17,"")</f>
        <v/>
      </c>
      <c r="AE300" s="563" t="str">
        <f>IF(AND('1C TSrécur11'!I$17&lt;&gt;0,'1C TSrécur11'!$C$12="OUI"),'1C TSrécur11'!$I$52/'1C TSrécur11'!I$17,"")</f>
        <v/>
      </c>
      <c r="AF300" s="563" t="str">
        <f>IF(AND('1C TSrécur11'!I$17&lt;&gt;0,'1C TSrécur11'!$C$12="OUI"),'1C TSrécur11'!$I$53/'1C TSrécur11'!I$17,"")</f>
        <v/>
      </c>
      <c r="AG300" s="563" t="str">
        <f>IF(AND('1C TSrécur11'!I$17&lt;&gt;0,'1C TSrécur11'!$C$12="OUI"),'1C TSrécur11'!$I$54/'1C TSrécur11'!I$17,"")</f>
        <v/>
      </c>
      <c r="AH300" s="563" t="str">
        <f>IF(AND('1C TSrécur11'!I$17&lt;&gt;0,'1C TSrécur11'!$C$12="OUI"),'1C TSrécur11'!$I$55/'1C TSrécur11'!I$17,"")</f>
        <v/>
      </c>
      <c r="AI300" s="563" t="str">
        <f>IF(AND('1C TSrécur11'!I$17&lt;&gt;0,'1C TSrécur11'!$C$12="OUI"),'1C TSrécur11'!$I$56/'1C TSrécur11'!I$17,"")</f>
        <v/>
      </c>
      <c r="AJ300" s="563" t="str">
        <f>IF(AND('1C TSrécur11'!I$17&lt;&gt;0,'1C TSrécur11'!$C$12="OUI"),'1C TSrécur11'!$I$57/'1C TSrécur11'!I$17,"")</f>
        <v/>
      </c>
      <c r="AK300" s="563">
        <f>IF(AND('1C TSrécur11'!I$17&lt;&gt;0,'1C TSrécur11'!$C$12="OUI"),'1C TSrécur11'!I$58/'1C TSrécur11'!I$17,0)</f>
        <v>0</v>
      </c>
      <c r="AL300" s="74">
        <f>IF(AND('1C TSrécur11'!$B$12&lt;&gt;"",'1C TSrécur11'!$C$12="OUI"),N300+AK300,N300)</f>
        <v>0</v>
      </c>
      <c r="AM300" s="352">
        <f t="shared" si="83"/>
        <v>0</v>
      </c>
      <c r="AN300" s="352">
        <f t="shared" si="84"/>
        <v>0</v>
      </c>
      <c r="AO300" s="353">
        <f t="shared" si="95"/>
        <v>0</v>
      </c>
      <c r="AP300" s="599">
        <f t="shared" si="96"/>
        <v>0</v>
      </c>
      <c r="AQ300" s="609">
        <f t="shared" si="97"/>
        <v>0</v>
      </c>
      <c r="AR300" s="605"/>
      <c r="AS300" s="104"/>
      <c r="AT300" s="211" t="str">
        <f>IF('1C TSrécur11'!I$17*FICHE!$C$13&lt;J300,"Forfait limité à "&amp;FICHE!$C$13&amp;"€/jour","")</f>
        <v/>
      </c>
      <c r="AU300" s="618"/>
    </row>
    <row r="301" spans="1:54" ht="13.9" customHeight="1">
      <c r="A301" s="316"/>
      <c r="B301" s="346"/>
      <c r="C301" s="877" t="str">
        <f>IF('1C TSrécur11'!J$17&lt;&gt;0,'1C TSrécur11'!$B$12,"")</f>
        <v/>
      </c>
      <c r="D301" s="878"/>
      <c r="E301" s="879"/>
      <c r="F301" s="95" t="str">
        <f>IF(AND($C301='1C TSrécur11'!$B$12,'1C TSrécur11'!$B$16="récurrentes",'1C TSrécur11'!K$17&lt;&gt;""),'1C TSrécur11'!K$21,"")</f>
        <v/>
      </c>
      <c r="G301" s="237"/>
      <c r="H301" s="797">
        <v>0.21</v>
      </c>
      <c r="I301" s="799">
        <v>1</v>
      </c>
      <c r="J301" s="324"/>
      <c r="K301" s="782">
        <f t="shared" si="82"/>
        <v>0</v>
      </c>
      <c r="L301" s="545">
        <f>IF(OR('1C TSrécur11'!$B$12="",'1C TSrécur11'!J$30=0),0,IF(AND('1C TSrécur11'!$B$12&lt;&gt;"",$K$2="Pôle",'1C TSrécur11'!$C$12="OUI"),(('1C TSrécur11'!J$22+'1C TSrécur11'!J$23+'1C TSrécur11'!J$24+'1C TSrécur11'!J$25+'1C TSrécur11'!J$29)/'1C TSrécur11'!J$17),IF(AND('1C TSrécur11'!$B$12&lt;&gt;"",$K$2="Pôle",'1C TSrécur11'!$C$12="NON"),(('1C TSrécur11'!J$22+'1C TSrécur11'!J$23+'1C TSrécur11'!J$24+'1C TSrécur11'!J$25+'1C TSrécur11'!J$29)/'1C TSrécur11'!J$30),IF(AND('1C TSrécur11'!$B$12&lt;&gt;"",$K$2&lt;&gt;"Pôle",'1C TSrécur11'!$C$12="OUI"),(('1C TSrécur11'!J$22+'1C TSrécur11'!J$23+'1C TSrécur11'!J$24+'1C TSrécur11'!J$25+'1C TSrécur11'!J$26+'1C TSrécur11'!J$27+'1C TSrécur11'!J$28+'1C TSrécur11'!J$29)/'1C TSrécur11'!J$17),IF(AND('1C TSrécur11'!$B$12&lt;&gt;"",$K$2&lt;&gt;"Pôle",'1C TSrécur11'!$C$12="NON"),(('1C TSrécur11'!J$22+'1C TSrécur11'!J$23+'1C TSrécur11'!J$24+'1C TSrécur11'!J$25+'1C TSrécur11'!J$26+'1C TSrécur11'!J$27+'1C TSrécur11'!J$28+'1C TSrécur11'!J$29)/'1C TSrécur11'!J$30))))))</f>
        <v>0</v>
      </c>
      <c r="M301" s="545">
        <f>IF(OR('1C TSrécur11'!$B$12="",'1C TSrécur11'!J$30=0),0,IF(AND('1C TSrécur11'!$B$12&lt;&gt;"",$K$2="Pôle",'1C TSrécur11'!$C$12="OUI"),(('1C TSrécur11'!J$26+'1C TSrécur11'!J$27+'1C TSrécur11'!J$28)/'1C TSrécur11'!J$17),IF(AND('1C TSrécur11'!$B$12&lt;&gt;"",$K$2="Pôle",'1C TSrécur11'!$C$12="NON"),(('1C TSrécur11'!J$26+'1C TSrécur11'!J$27+'1C TSrécur11'!J$28)/'1C TSrécur11'!J$30),IF(AND('1C TSrécur11'!$B$12&lt;&gt;"",$K$2&lt;&gt;"Pôle"),0))))</f>
        <v>0</v>
      </c>
      <c r="N301" s="545">
        <f>IF(AND('1C TSrécur11'!$J$17&lt;&gt;0,'1C TSrécur11'!$J$30&lt;&gt;0),L301+M301,0)</f>
        <v>0</v>
      </c>
      <c r="O301" s="562" t="str">
        <f>IF(AND('1C TSrécur11'!J$17&lt;&gt;0,'1C TSrécur11'!$C$12="OUI"),'1C TSrécur11'!J$36/'1C TSrécur11'!J$17,"")</f>
        <v/>
      </c>
      <c r="P301" s="563" t="str">
        <f>IF(AND('1C TSrécur11'!J$17&lt;&gt;0,'1C TSrécur11'!$C$12="OUI"),'1C TSrécur11'!$J$37/'1C TSrécur11'!J$17,"")</f>
        <v/>
      </c>
      <c r="Q301" s="563" t="str">
        <f>IF(AND('1C TSrécur11'!J$17&lt;&gt;0,'1C TSrécur11'!$C$12="OUI"),'1C TSrécur11'!$J$38/'1C TSrécur11'!J$17,"")</f>
        <v/>
      </c>
      <c r="R301" s="563" t="str">
        <f>IF(AND('1C TSrécur11'!J$17&lt;&gt;0,'1C TSrécur11'!$C$12="OUI"),'1C TSrécur11'!$J$39/'1C TSrécur11'!J$17,"")</f>
        <v/>
      </c>
      <c r="S301" s="563" t="str">
        <f>IF(AND('1C TSrécur11'!J$17&lt;&gt;0,'1C TSrécur11'!$C$12="OUI"),'1C TSrécur11'!$J$40/'1C TSrécur11'!J$17,"")</f>
        <v/>
      </c>
      <c r="T301" s="563" t="str">
        <f>IF(AND('1C TSrécur11'!J$17&lt;&gt;0,'1C TSrécur11'!$C$12="OUI"),'1C TSrécur11'!$J$41/'1C TSrécur11'!J$17,"")</f>
        <v/>
      </c>
      <c r="U301" s="563" t="str">
        <f>IF(AND('1C TSrécur11'!J$17&lt;&gt;0,'1C TSrécur11'!$C$12="OUI"),'1C TSrécur11'!$J$42/'1C TSrécur11'!J$17,"")</f>
        <v/>
      </c>
      <c r="V301" s="563" t="str">
        <f>IF(AND('1C TSrécur11'!J$17&lt;&gt;0,'1C TSrécur11'!$C$12="OUI"),'1C TSrécur11'!$J$43/'1C TSrécur11'!J$17,"")</f>
        <v/>
      </c>
      <c r="W301" s="563" t="str">
        <f>IF(AND('1C TSrécur11'!J$17&lt;&gt;0,'1C TSrécur11'!$C$12="OUI"),'1C TSrécur11'!$J$44/'1C TSrécur11'!J$17,"")</f>
        <v/>
      </c>
      <c r="X301" s="563" t="str">
        <f>IF(AND('1C TSrécur11'!J$17&lt;&gt;0,'1C TSrécur11'!$C$12="OUI"),'1C TSrécur11'!$J$45/'1C TSrécur11'!J$17,"")</f>
        <v/>
      </c>
      <c r="Y301" s="563" t="str">
        <f>IF(AND('1C TSrécur11'!J$17&lt;&gt;0,'1C TSrécur11'!$C$12="OUI"),'1C TSrécur11'!$J$46/'1C TSrécur11'!J$17,"")</f>
        <v/>
      </c>
      <c r="Z301" s="563" t="str">
        <f>IF(AND('1C TSrécur11'!J$17&lt;&gt;0,'1C TSrécur11'!$C$12="OUI"),'1C TSrécur11'!$J$47/'1C TSrécur11'!J$17,"")</f>
        <v/>
      </c>
      <c r="AA301" s="563" t="str">
        <f>IF(AND('1C TSrécur11'!J$17&lt;&gt;0,'1C TSrécur11'!$C$12="OUI"),'1C TSrécur11'!$J$48/'1C TSrécur11'!J$17,"")</f>
        <v/>
      </c>
      <c r="AB301" s="563" t="str">
        <f>IF(AND('1C TSrécur11'!J$17&lt;&gt;0,'1C TSrécur11'!$C$12="OUI"),'1C TSrécur11'!$J$49/'1C TSrécur11'!J$17,"")</f>
        <v/>
      </c>
      <c r="AC301" s="563" t="str">
        <f>IF(AND('1C TSrécur11'!J$17&lt;&gt;0,'1C TSrécur11'!$C$12="OUI"),'1C TSrécur11'!$J$50/'1C TSrécur11'!J$17,"")</f>
        <v/>
      </c>
      <c r="AD301" s="563" t="str">
        <f>IF(AND('1C TSrécur11'!J$17&lt;&gt;0,'1C TSrécur11'!$C$12="OUI"),'1C TSrécur11'!$J$51/'1C TSrécur11'!J$17,"")</f>
        <v/>
      </c>
      <c r="AE301" s="563" t="str">
        <f>IF(AND('1C TSrécur11'!J$17&lt;&gt;0,'1C TSrécur11'!$C$12="OUI"),'1C TSrécur11'!$J$52/'1C TSrécur11'!J$17,"")</f>
        <v/>
      </c>
      <c r="AF301" s="563" t="str">
        <f>IF(AND('1C TSrécur11'!J$17&lt;&gt;0,'1C TSrécur11'!$C$12="OUI"),'1C TSrécur11'!$J$53/'1C TSrécur11'!J$17,"")</f>
        <v/>
      </c>
      <c r="AG301" s="563" t="str">
        <f>IF(AND('1C TSrécur11'!J$17&lt;&gt;0,'1C TSrécur11'!$C$12="OUI"),'1C TSrécur11'!$J$54/'1C TSrécur11'!J$17,"")</f>
        <v/>
      </c>
      <c r="AH301" s="563" t="str">
        <f>IF(AND('1C TSrécur11'!J$17&lt;&gt;0,'1C TSrécur11'!$C$12="OUI"),'1C TSrécur11'!$J$55/'1C TSrécur11'!J$17,"")</f>
        <v/>
      </c>
      <c r="AI301" s="563" t="str">
        <f>IF(AND('1C TSrécur11'!J$17&lt;&gt;0,'1C TSrécur11'!$C$12="OUI"),'1C TSrécur11'!$J$56/'1C TSrécur11'!J$17,"")</f>
        <v/>
      </c>
      <c r="AJ301" s="563" t="str">
        <f>IF(AND('1C TSrécur11'!J$17&lt;&gt;0,'1C TSrécur11'!$C$12="OUI"),'1C TSrécur11'!$J$57/'1C TSrécur11'!J$17,"")</f>
        <v/>
      </c>
      <c r="AK301" s="563">
        <f>IF(AND('1C TSrécur11'!J$17&lt;&gt;0,'1C TSrécur11'!$C$12="OUI"),'1C TSrécur11'!J$58/'1C TSrécur11'!J$17,0)</f>
        <v>0</v>
      </c>
      <c r="AL301" s="74">
        <f>IF(AND('1C TSrécur11'!$B$12&lt;&gt;"",'1C TSrécur11'!$C$12="OUI"),N301+AK301,N301)</f>
        <v>0</v>
      </c>
      <c r="AM301" s="352">
        <f t="shared" si="83"/>
        <v>0</v>
      </c>
      <c r="AN301" s="352">
        <f t="shared" si="84"/>
        <v>0</v>
      </c>
      <c r="AO301" s="353">
        <f t="shared" si="95"/>
        <v>0</v>
      </c>
      <c r="AP301" s="599">
        <f t="shared" si="96"/>
        <v>0</v>
      </c>
      <c r="AQ301" s="609">
        <f t="shared" si="97"/>
        <v>0</v>
      </c>
      <c r="AR301" s="605"/>
      <c r="AS301" s="104"/>
      <c r="AT301" s="211" t="str">
        <f>IF('1C TSrécur11'!J$17*FICHE!$C$13&lt;J301,"Forfait limité à "&amp;FICHE!$C$13&amp;"€/jour","")</f>
        <v/>
      </c>
      <c r="AU301" s="618"/>
    </row>
    <row r="302" spans="1:54" ht="13.9" customHeight="1">
      <c r="A302" s="316"/>
      <c r="B302" s="346"/>
      <c r="C302" s="877" t="str">
        <f>IF('1C TSrécur11'!K$17&lt;&gt;0,'1C TSrécur11'!$B$12,"")</f>
        <v/>
      </c>
      <c r="D302" s="878"/>
      <c r="E302" s="879"/>
      <c r="F302" s="95" t="str">
        <f>IF(AND($C302='1C TSrécur11'!$B$12,'1C TSrécur11'!$B$16="récurrentes",'1C TSrécur11'!$K$17&lt;&gt;""),'1C TSrécur11'!$K$21,"")</f>
        <v/>
      </c>
      <c r="G302" s="237"/>
      <c r="H302" s="797">
        <v>0.21</v>
      </c>
      <c r="I302" s="799">
        <v>1</v>
      </c>
      <c r="J302" s="324"/>
      <c r="K302" s="782">
        <f t="shared" ref="K302:K316" si="98">J302+(J302*H302)</f>
        <v>0</v>
      </c>
      <c r="L302" s="545">
        <f>IF(OR('1C TSrécur11'!$B$12="",'1C TSrécur11'!K$30=0),0,IF(AND('1C TSrécur11'!$B$12&lt;&gt;"",$K$2="Pôle",'1C TSrécur11'!$C$12="OUI"),(('1C TSrécur11'!K$22+'1C TSrécur11'!K$23+'1C TSrécur11'!K$24+'1C TSrécur11'!K$25+'1C TSrécur11'!K$29)/'1C TSrécur11'!K$17),IF(AND('1C TSrécur11'!$B$12&lt;&gt;"",$K$2="Pôle",'1C TSrécur11'!$C$12="NON"),(('1C TSrécur11'!K$22+'1C TSrécur11'!K$23+'1C TSrécur11'!K$24+'1C TSrécur11'!K$25+'1C TSrécur11'!K$29)/'1C TSrécur11'!K$30),IF(AND('1C TSrécur11'!$B$12&lt;&gt;"",$K$2&lt;&gt;"Pôle",'1C TSrécur11'!$C$12="OUI"),(('1C TSrécur11'!K$22+'1C TSrécur11'!K$23+'1C TSrécur11'!K$24+'1C TSrécur11'!K$25+'1C TSrécur11'!K$26+'1C TSrécur11'!K$27+'1C TSrécur11'!K$28+'1C TSrécur11'!K$29)/'1C TSrécur11'!K$17),IF(AND('1C TSrécur11'!$B$12&lt;&gt;"",$K$2&lt;&gt;"Pôle",'1C TSrécur11'!$C$12="NON"),(('1C TSrécur11'!K$22+'1C TSrécur11'!K$23+'1C TSrécur11'!K$24+'1C TSrécur11'!K$25+'1C TSrécur11'!K$26+'1C TSrécur11'!K$27+'1C TSrécur11'!K$28+'1C TSrécur11'!K$29)/'1C TSrécur11'!K$30))))))</f>
        <v>0</v>
      </c>
      <c r="M302" s="545">
        <f>IF(OR('1C TSrécur11'!$B$12="",'1C TSrécur11'!K$30=0),0,IF(AND('1C TSrécur11'!$B$12&lt;&gt;"",$K$2="Pôle",'1C TSrécur11'!$C$12="OUI"),(('1C TSrécur11'!K$26+'1C TSrécur11'!K$27+'1C TSrécur11'!K$28)/'1C TSrécur11'!K$17),IF(AND('1C TSrécur11'!$B$12&lt;&gt;"",$K$2="Pôle",'1C TSrécur11'!$C$12="NON"),(('1C TSrécur11'!K$26+'1C TSrécur11'!K$27+'1C TSrécur11'!K$28)/'1C TSrécur11'!K$30),IF(AND('1C TSrécur11'!$B$12&lt;&gt;"",$K$2&lt;&gt;"Pôle"),0))))</f>
        <v>0</v>
      </c>
      <c r="N302" s="545">
        <f>IF(AND('1C TSrécur11'!$K$17&lt;&gt;0,'1C TSrécur11'!$K$30&lt;&gt;0),L302+M302,0)</f>
        <v>0</v>
      </c>
      <c r="O302" s="562" t="str">
        <f>IF(AND('1C TSrécur11'!K$17&lt;&gt;0,'1C TSrécur11'!$C$12="OUI"),'1C TSrécur11'!K$36/'1C TSrécur11'!K$17,"")</f>
        <v/>
      </c>
      <c r="P302" s="563" t="str">
        <f>IF(AND('1C TSrécur11'!K$17&lt;&gt;0,'1C TSrécur11'!$C$12="OUI"),'1C TSrécur11'!$K$37/'1C TSrécur11'!K$17,"")</f>
        <v/>
      </c>
      <c r="Q302" s="563" t="str">
        <f>IF(AND('1C TSrécur11'!K$17&lt;&gt;0,'1C TSrécur11'!$C$12="OUI"),'1C TSrécur11'!$K$38/'1C TSrécur11'!K$17,"")</f>
        <v/>
      </c>
      <c r="R302" s="563" t="str">
        <f>IF(AND('1C TSrécur11'!K$17&lt;&gt;0,'1C TSrécur11'!$C$12="OUI"),'1C TSrécur11'!$K$39/'1C TSrécur11'!K$17,"")</f>
        <v/>
      </c>
      <c r="S302" s="563" t="str">
        <f>IF(AND('1C TSrécur11'!K$17&lt;&gt;0,'1C TSrécur11'!$C$12="OUI"),'1C TSrécur11'!$K$40/'1C TSrécur11'!K$17,"")</f>
        <v/>
      </c>
      <c r="T302" s="563" t="str">
        <f>IF(AND('1C TSrécur11'!K$17&lt;&gt;0,'1C TSrécur11'!$C$12="OUI"),'1C TSrécur11'!$K$41/'1C TSrécur11'!K$17,"")</f>
        <v/>
      </c>
      <c r="U302" s="563" t="str">
        <f>IF(AND('1C TSrécur11'!K$17&lt;&gt;0,'1C TSrécur11'!$C$12="OUI"),'1C TSrécur11'!$K$42/'1C TSrécur11'!K$17,"")</f>
        <v/>
      </c>
      <c r="V302" s="563" t="str">
        <f>IF(AND('1C TSrécur11'!K$17&lt;&gt;0,'1C TSrécur11'!$C$12="OUI"),'1C TSrécur11'!$K$43/'1C TSrécur11'!K$17,"")</f>
        <v/>
      </c>
      <c r="W302" s="563" t="str">
        <f>IF(AND('1C TSrécur11'!K$17&lt;&gt;0,'1C TSrécur11'!$C$12="OUI"),'1C TSrécur11'!$K$44/'1C TSrécur11'!K$17,"")</f>
        <v/>
      </c>
      <c r="X302" s="563" t="str">
        <f>IF(AND('1C TSrécur11'!K$17&lt;&gt;0,'1C TSrécur11'!$C$12="OUI"),'1C TSrécur11'!$K$45/'1C TSrécur11'!K$17,"")</f>
        <v/>
      </c>
      <c r="Y302" s="563" t="str">
        <f>IF(AND('1C TSrécur11'!K$17&lt;&gt;0,'1C TSrécur11'!$C$12="OUI"),'1C TSrécur11'!$K$46/'1C TSrécur11'!K$17,"")</f>
        <v/>
      </c>
      <c r="Z302" s="563" t="str">
        <f>IF(AND('1C TSrécur11'!K$17&lt;&gt;0,'1C TSrécur11'!$C$12="OUI"),'1C TSrécur11'!$K$47/'1C TSrécur11'!K$17,"")</f>
        <v/>
      </c>
      <c r="AA302" s="563" t="str">
        <f>IF(AND('1C TSrécur11'!K$17&lt;&gt;0,'1C TSrécur11'!$C$12="OUI"),'1C TSrécur11'!$K$48/'1C TSrécur11'!K$17,"")</f>
        <v/>
      </c>
      <c r="AB302" s="563" t="str">
        <f>IF(AND('1C TSrécur11'!K$17&lt;&gt;0,'1C TSrécur11'!$C$12="OUI"),'1C TSrécur11'!$K$49/'1C TSrécur11'!K$17,"")</f>
        <v/>
      </c>
      <c r="AC302" s="563" t="str">
        <f>IF(AND('1C TSrécur11'!K$17&lt;&gt;0,'1C TSrécur11'!$C$12="OUI"),'1C TSrécur11'!$K$50/'1C TSrécur11'!K$17,"")</f>
        <v/>
      </c>
      <c r="AD302" s="563" t="str">
        <f>IF(AND('1C TSrécur11'!K$17&lt;&gt;0,'1C TSrécur11'!$C$12="OUI"),'1C TSrécur11'!$K$51/'1C TSrécur11'!K$17,"")</f>
        <v/>
      </c>
      <c r="AE302" s="563" t="str">
        <f>IF(AND('1C TSrécur11'!K$17&lt;&gt;0,'1C TSrécur11'!$C$12="OUI"),'1C TSrécur11'!$K$52/'1C TSrécur11'!K$17,"")</f>
        <v/>
      </c>
      <c r="AF302" s="563" t="str">
        <f>IF(AND('1C TSrécur11'!K$17&lt;&gt;0,'1C TSrécur11'!$C$12="OUI"),'1C TSrécur11'!$K$53/'1C TSrécur11'!K$17,"")</f>
        <v/>
      </c>
      <c r="AG302" s="563" t="str">
        <f>IF(AND('1C TSrécur11'!K$17&lt;&gt;0,'1C TSrécur11'!$C$12="OUI"),'1C TSrécur11'!$K$54/'1C TSrécur11'!K$17,"")</f>
        <v/>
      </c>
      <c r="AH302" s="563" t="str">
        <f>IF(AND('1C TSrécur11'!K$17&lt;&gt;0,'1C TSrécur11'!$C$12="OUI"),'1C TSrécur11'!$K$55/'1C TSrécur11'!K$17,"")</f>
        <v/>
      </c>
      <c r="AI302" s="563" t="str">
        <f>IF(AND('1C TSrécur11'!K$17&lt;&gt;0,'1C TSrécur11'!$C$12="OUI"),'1C TSrécur11'!$K$56/'1C TSrécur11'!K$17,"")</f>
        <v/>
      </c>
      <c r="AJ302" s="563" t="str">
        <f>IF(AND('1C TSrécur11'!K$17&lt;&gt;0,'1C TSrécur11'!$C$12="OUI"),'1C TSrécur11'!$K$57/'1C TSrécur11'!K$17,"")</f>
        <v/>
      </c>
      <c r="AK302" s="563">
        <f>IF(AND('1C TSrécur11'!K$17&lt;&gt;0,'1C TSrécur11'!$C$12="OUI"),'1C TSrécur11'!K$58/'1C TSrécur11'!K$17,0)</f>
        <v>0</v>
      </c>
      <c r="AL302" s="74">
        <f>IF(AND('1C TSrécur11'!$B$12&lt;&gt;"",'1C TSrécur11'!$C$12="OUI"),N302+AK302,N302)</f>
        <v>0</v>
      </c>
      <c r="AM302" s="352">
        <f t="shared" ref="AM302:AM316" si="99">(J302+(J302*H302)-(J302*H302*I302))*L302</f>
        <v>0</v>
      </c>
      <c r="AN302" s="352">
        <f t="shared" ref="AN302:AN316" si="100">((J302+(J302*H302)-(J302*H302*I302))*M302)*50%</f>
        <v>0</v>
      </c>
      <c r="AO302" s="353">
        <f t="shared" si="95"/>
        <v>0</v>
      </c>
      <c r="AP302" s="599">
        <f t="shared" si="96"/>
        <v>0</v>
      </c>
      <c r="AQ302" s="609">
        <f t="shared" si="97"/>
        <v>0</v>
      </c>
      <c r="AR302" s="605"/>
      <c r="AS302" s="104"/>
      <c r="AT302" s="211" t="str">
        <f>IF('1C TSrécur11'!K$17*FICHE!$C$13&lt;J302,"Forfait limité à "&amp;FICHE!$C$13&amp;"€/jour","")</f>
        <v/>
      </c>
      <c r="AU302" s="618"/>
    </row>
    <row r="303" spans="1:54" ht="13.9" customHeight="1">
      <c r="A303" s="316"/>
      <c r="B303" s="346"/>
      <c r="C303" s="877" t="str">
        <f>IF('1C TSrécur11'!L$17&lt;&gt;0,'1C TSrécur11'!$B$12,"")</f>
        <v/>
      </c>
      <c r="D303" s="878"/>
      <c r="E303" s="879"/>
      <c r="F303" s="95" t="str">
        <f>IF(AND($C303='1C TSrécur11'!$B$12,'1C TSrécur11'!$B$16="récurrentes",'1C TSrécur11'!$L$17&lt;&gt;""),'1C TSrécur11'!$L$21,"")</f>
        <v/>
      </c>
      <c r="G303" s="237"/>
      <c r="H303" s="797">
        <v>0.21</v>
      </c>
      <c r="I303" s="799">
        <v>1</v>
      </c>
      <c r="J303" s="324"/>
      <c r="K303" s="782">
        <f t="shared" si="98"/>
        <v>0</v>
      </c>
      <c r="L303" s="545">
        <f>IF(OR('1C TSrécur11'!$B$12="",'1C TSrécur11'!L$30=0),0,IF(AND('1C TSrécur11'!$B$12&lt;&gt;"",$K$2="Pôle",'1C TSrécur11'!$C$12="OUI"),(('1C TSrécur11'!L$22+'1C TSrécur11'!L$23+'1C TSrécur11'!L$24+'1C TSrécur11'!L$25+'1C TSrécur11'!L$29)/'1C TSrécur11'!L$17),IF(AND('1C TSrécur11'!$B$12&lt;&gt;"",$K$2="Pôle",'1C TSrécur11'!$C$12="NON"),(('1C TSrécur11'!L$22+'1C TSrécur11'!L$23+'1C TSrécur11'!L$24+'1C TSrécur11'!L$25+'1C TSrécur11'!L$29)/'1C TSrécur11'!L$30),IF(AND('1C TSrécur11'!$B$12&lt;&gt;"",$K$2&lt;&gt;"Pôle",'1C TSrécur11'!$C$12="OUI"),(('1C TSrécur11'!L$22+'1C TSrécur11'!L$23+'1C TSrécur11'!L$24+'1C TSrécur11'!L$25+'1C TSrécur11'!L$26+'1C TSrécur11'!L$27+'1C TSrécur11'!L$28+'1C TSrécur11'!L$29)/'1C TSrécur11'!L$17),IF(AND('1C TSrécur11'!$B$12&lt;&gt;"",$K$2&lt;&gt;"Pôle",'1C TSrécur11'!$C$12="NON"),(('1C TSrécur11'!L$22+'1C TSrécur11'!L$23+'1C TSrécur11'!L$24+'1C TSrécur11'!L$25+'1C TSrécur11'!L$26+'1C TSrécur11'!L$27+'1C TSrécur11'!L$28+'1C TSrécur11'!L$29)/'1C TSrécur11'!L$30))))))</f>
        <v>0</v>
      </c>
      <c r="M303" s="545">
        <f>IF(OR('1C TSrécur11'!$B$12="",'1C TSrécur11'!L$30=0),0,IF(AND('1C TSrécur11'!$B$12&lt;&gt;"",$K$2="Pôle",'1C TSrécur11'!$C$12="OUI"),(('1C TSrécur11'!L$26+'1C TSrécur11'!L$27+'1C TSrécur11'!L$28)/'1C TSrécur11'!L$17),IF(AND('1C TSrécur11'!$B$12&lt;&gt;"",$K$2="Pôle",'1C TSrécur11'!$C$12="NON"),(('1C TSrécur11'!L$26+'1C TSrécur11'!L$27+'1C TSrécur11'!L$28)/'1C TSrécur11'!L$30),IF(AND('1C TSrécur11'!$B$12&lt;&gt;"",$K$2&lt;&gt;"Pôle"),0))))</f>
        <v>0</v>
      </c>
      <c r="N303" s="545">
        <f>IF(AND('1C TSrécur11'!$L$17&lt;&gt;0,'1C TSrécur11'!$L$30&lt;&gt;0),L303+M303,0)</f>
        <v>0</v>
      </c>
      <c r="O303" s="562" t="str">
        <f>IF(AND('1C TSrécur11'!L$17&lt;&gt;0,'1C TSrécur11'!$C$12="OUI"),'1C TSrécur11'!L$36/'1C TSrécur11'!L$17,"")</f>
        <v/>
      </c>
      <c r="P303" s="563" t="str">
        <f>IF(AND('1C TSrécur11'!L$17&lt;&gt;0,'1C TSrécur11'!$C$12="OUI"),'1C TSrécur11'!$L$37/'1C TSrécur11'!L$17,"")</f>
        <v/>
      </c>
      <c r="Q303" s="563" t="str">
        <f>IF(AND('1C TSrécur11'!L$17&lt;&gt;0,'1C TSrécur11'!$C$12="OUI"),'1C TSrécur11'!$L$38/'1C TSrécur11'!L$17,"")</f>
        <v/>
      </c>
      <c r="R303" s="563" t="str">
        <f>IF(AND('1C TSrécur11'!L$17&lt;&gt;0,'1C TSrécur11'!$C$12="OUI"),'1C TSrécur11'!$L$39/'1C TSrécur11'!L$17,"")</f>
        <v/>
      </c>
      <c r="S303" s="563" t="str">
        <f>IF(AND('1C TSrécur11'!L$17&lt;&gt;0,'1C TSrécur11'!$C$12="OUI"),'1C TSrécur11'!$L$40/'1C TSrécur11'!L$17,"")</f>
        <v/>
      </c>
      <c r="T303" s="563" t="str">
        <f>IF(AND('1C TSrécur11'!L$17&lt;&gt;0,'1C TSrécur11'!$C$12="OUI"),'1C TSrécur11'!$L$41/'1C TSrécur11'!L$17,"")</f>
        <v/>
      </c>
      <c r="U303" s="563" t="str">
        <f>IF(AND('1C TSrécur11'!L$17&lt;&gt;0,'1C TSrécur11'!$C$12="OUI"),'1C TSrécur11'!$L$42/'1C TSrécur11'!L$17,"")</f>
        <v/>
      </c>
      <c r="V303" s="563" t="str">
        <f>IF(AND('1C TSrécur11'!L$17&lt;&gt;0,'1C TSrécur11'!$C$12="OUI"),'1C TSrécur11'!$L$43/'1C TSrécur11'!L$17,"")</f>
        <v/>
      </c>
      <c r="W303" s="563" t="str">
        <f>IF(AND('1C TSrécur11'!L$17&lt;&gt;0,'1C TSrécur11'!$C$12="OUI"),'1C TSrécur11'!$L$44/'1C TSrécur11'!L$17,"")</f>
        <v/>
      </c>
      <c r="X303" s="563" t="str">
        <f>IF(AND('1C TSrécur11'!L$17&lt;&gt;0,'1C TSrécur11'!$C$12="OUI"),'1C TSrécur11'!$L$45/'1C TSrécur11'!L$17,"")</f>
        <v/>
      </c>
      <c r="Y303" s="563" t="str">
        <f>IF(AND('1C TSrécur11'!L$17&lt;&gt;0,'1C TSrécur11'!$C$12="OUI"),'1C TSrécur11'!$L$46/'1C TSrécur11'!L$17,"")</f>
        <v/>
      </c>
      <c r="Z303" s="563" t="str">
        <f>IF(AND('1C TSrécur11'!L$17&lt;&gt;0,'1C TSrécur11'!$C$12="OUI"),'1C TSrécur11'!$L$47/'1C TSrécur11'!L$17,"")</f>
        <v/>
      </c>
      <c r="AA303" s="563" t="str">
        <f>IF(AND('1C TSrécur11'!L$17&lt;&gt;0,'1C TSrécur11'!$C$12="OUI"),'1C TSrécur11'!$L$48/'1C TSrécur11'!L$17,"")</f>
        <v/>
      </c>
      <c r="AB303" s="563" t="str">
        <f>IF(AND('1C TSrécur11'!L$17&lt;&gt;0,'1C TSrécur11'!$C$12="OUI"),'1C TSrécur11'!$L$49/'1C TSrécur11'!L$17,"")</f>
        <v/>
      </c>
      <c r="AC303" s="563" t="str">
        <f>IF(AND('1C TSrécur11'!L$17&lt;&gt;0,'1C TSrécur11'!$C$12="OUI"),'1C TSrécur11'!$L$50/'1C TSrécur11'!L$17,"")</f>
        <v/>
      </c>
      <c r="AD303" s="563" t="str">
        <f>IF(AND('1C TSrécur11'!L$17&lt;&gt;0,'1C TSrécur11'!$C$12="OUI"),'1C TSrécur11'!$L$51/'1C TSrécur11'!L$17,"")</f>
        <v/>
      </c>
      <c r="AE303" s="563" t="str">
        <f>IF(AND('1C TSrécur11'!L$17&lt;&gt;0,'1C TSrécur11'!$C$12="OUI"),'1C TSrécur11'!$L$52/'1C TSrécur11'!L$17,"")</f>
        <v/>
      </c>
      <c r="AF303" s="563" t="str">
        <f>IF(AND('1C TSrécur11'!L$17&lt;&gt;0,'1C TSrécur11'!$C$12="OUI"),'1C TSrécur11'!$L$53/'1C TSrécur11'!L$17,"")</f>
        <v/>
      </c>
      <c r="AG303" s="563" t="str">
        <f>IF(AND('1C TSrécur11'!L$17&lt;&gt;0,'1C TSrécur11'!$C$12="OUI"),'1C TSrécur11'!$L$54/'1C TSrécur11'!L$17,"")</f>
        <v/>
      </c>
      <c r="AH303" s="563" t="str">
        <f>IF(AND('1C TSrécur11'!L$17&lt;&gt;0,'1C TSrécur11'!$C$12="OUI"),'1C TSrécur11'!$L$55/'1C TSrécur11'!L$17,"")</f>
        <v/>
      </c>
      <c r="AI303" s="563" t="str">
        <f>IF(AND('1C TSrécur11'!L$17&lt;&gt;0,'1C TSrécur11'!$C$12="OUI"),'1C TSrécur11'!$L$56/'1C TSrécur11'!L$17,"")</f>
        <v/>
      </c>
      <c r="AJ303" s="563" t="str">
        <f>IF(AND('1C TSrécur11'!L$17&lt;&gt;0,'1C TSrécur11'!$C$12="OUI"),'1C TSrécur11'!$L$57/'1C TSrécur11'!L$17,"")</f>
        <v/>
      </c>
      <c r="AK303" s="563">
        <f>IF(AND('1C TSrécur11'!L$17&lt;&gt;0,'1C TSrécur11'!$C$12="OUI"),'1C TSrécur11'!L$58/'1C TSrécur11'!L$17,0)</f>
        <v>0</v>
      </c>
      <c r="AL303" s="74">
        <f>IF(AND('1C TSrécur11'!$B$12&lt;&gt;"",'1C TSrécur11'!$C$12="OUI"),N303+AK303,N303)</f>
        <v>0</v>
      </c>
      <c r="AM303" s="352">
        <f t="shared" si="99"/>
        <v>0</v>
      </c>
      <c r="AN303" s="352">
        <f t="shared" si="100"/>
        <v>0</v>
      </c>
      <c r="AO303" s="353">
        <f t="shared" si="95"/>
        <v>0</v>
      </c>
      <c r="AP303" s="599">
        <f t="shared" si="96"/>
        <v>0</v>
      </c>
      <c r="AQ303" s="609">
        <f t="shared" si="97"/>
        <v>0</v>
      </c>
      <c r="AR303" s="605"/>
      <c r="AS303" s="104"/>
      <c r="AT303" s="211" t="str">
        <f>IF('1C TSrécur11'!L$17*FICHE!$C$13&lt;J303,"Forfait limité à "&amp;FICHE!$C$13&amp;"€/jour","")</f>
        <v/>
      </c>
      <c r="AU303" s="618"/>
    </row>
    <row r="304" spans="1:54" ht="13.9" customHeight="1">
      <c r="A304" s="316"/>
      <c r="B304" s="346"/>
      <c r="C304" s="877" t="str">
        <f>IF('1C TSrécur11'!M$17&lt;&gt;0,'1C TSrécur11'!$B$12,"")</f>
        <v/>
      </c>
      <c r="D304" s="878"/>
      <c r="E304" s="879"/>
      <c r="F304" s="95" t="str">
        <f>IF(AND($C304='1C TSrécur11'!$B$12,'1C TSrécur11'!$B$16="récurrentes",'1C TSrécur11'!$M$17&lt;&gt;""),'1C TSrécur11'!$M$21,"")</f>
        <v/>
      </c>
      <c r="G304" s="237"/>
      <c r="H304" s="797">
        <v>0.21</v>
      </c>
      <c r="I304" s="799">
        <v>1</v>
      </c>
      <c r="J304" s="324"/>
      <c r="K304" s="782">
        <f t="shared" si="98"/>
        <v>0</v>
      </c>
      <c r="L304" s="545">
        <f>IF(OR('1C TSrécur11'!$B$12="",'1C TSrécur11'!M$30=0),0,IF(AND('1C TSrécur11'!$B$12&lt;&gt;"",$K$2="Pôle",'1C TSrécur11'!$C$12="OUI"),(('1C TSrécur11'!M$22+'1C TSrécur11'!M$23+'1C TSrécur11'!M$24+'1C TSrécur11'!M$25+'1C TSrécur11'!M$29)/'1C TSrécur11'!M$17),IF(AND('1C TSrécur11'!$B$12&lt;&gt;"",$K$2="Pôle",'1C TSrécur11'!$C$12="NON"),(('1C TSrécur11'!M$22+'1C TSrécur11'!M$23+'1C TSrécur11'!M$24+'1C TSrécur11'!M$25+'1C TSrécur11'!M$29)/'1C TSrécur11'!M$30),IF(AND('1C TSrécur11'!$B$12&lt;&gt;"",$K$2&lt;&gt;"Pôle",'1C TSrécur11'!$C$12="OUI"),(('1C TSrécur11'!M$22+'1C TSrécur11'!M$23+'1C TSrécur11'!M$24+'1C TSrécur11'!M$25+'1C TSrécur11'!M$26+'1C TSrécur11'!M$27+'1C TSrécur11'!M$28+'1C TSrécur11'!M$29)/'1C TSrécur11'!M$17),IF(AND('1C TSrécur11'!$B$12&lt;&gt;"",$K$2&lt;&gt;"Pôle",'1C TSrécur11'!$C$12="NON"),(('1C TSrécur11'!M$22+'1C TSrécur11'!M$23+'1C TSrécur11'!M$24+'1C TSrécur11'!M$25+'1C TSrécur11'!M$26+'1C TSrécur11'!M$27+'1C TSrécur11'!M$28+'1C TSrécur11'!M$29)/'1C TSrécur11'!M$30))))))</f>
        <v>0</v>
      </c>
      <c r="M304" s="545">
        <f>IF(OR('1C TSrécur11'!$B$12="",'1C TSrécur11'!M$30=0),0,IF(AND('1C TSrécur11'!$B$12&lt;&gt;"",$K$2="Pôle",'1C TSrécur11'!$C$12="OUI"),(('1C TSrécur11'!M$26+'1C TSrécur11'!M$27+'1C TSrécur11'!M$28)/'1C TSrécur11'!M$17),IF(AND('1C TSrécur11'!$B$12&lt;&gt;"",$K$2="Pôle",'1C TSrécur11'!$C$12="NON"),(('1C TSrécur11'!M$26+'1C TSrécur11'!M$27+'1C TSrécur11'!M$28)/'1C TSrécur11'!M$30),IF(AND('1C TSrécur11'!$B$12&lt;&gt;"",$K$2&lt;&gt;"Pôle"),0))))</f>
        <v>0</v>
      </c>
      <c r="N304" s="545">
        <f>IF(AND('1C TSrécur11'!$M$17&lt;&gt;0,'1C TSrécur11'!$M$30&lt;&gt;0),L304+M304,0)</f>
        <v>0</v>
      </c>
      <c r="O304" s="562" t="str">
        <f>IF(AND('1C TSrécur11'!M$17&lt;&gt;0,'1C TSrécur11'!$C$12="OUI"),'1C TSrécur11'!M$36/'1C TSrécur11'!M$17,"")</f>
        <v/>
      </c>
      <c r="P304" s="563" t="str">
        <f>IF(AND('1C TSrécur11'!M$17&lt;&gt;0,'1C TSrécur11'!$C$12="OUI"),'1C TSrécur11'!$M$37/'1C TSrécur11'!M$17,"")</f>
        <v/>
      </c>
      <c r="Q304" s="563" t="str">
        <f>IF(AND('1C TSrécur11'!M$17&lt;&gt;0,'1C TSrécur11'!$C$12="OUI"),'1C TSrécur11'!$M$38/'1C TSrécur11'!M$17,"")</f>
        <v/>
      </c>
      <c r="R304" s="563" t="str">
        <f>IF(AND('1C TSrécur11'!M$17&lt;&gt;0,'1C TSrécur11'!$C$12="OUI"),'1C TSrécur11'!$M$39/'1C TSrécur11'!M$17,"")</f>
        <v/>
      </c>
      <c r="S304" s="563" t="str">
        <f>IF(AND('1C TSrécur11'!M$17&lt;&gt;0,'1C TSrécur11'!$C$12="OUI"),'1C TSrécur11'!$M$40/'1C TSrécur11'!M$17,"")</f>
        <v/>
      </c>
      <c r="T304" s="563" t="str">
        <f>IF(AND('1C TSrécur11'!M$17&lt;&gt;0,'1C TSrécur11'!$C$12="OUI"),'1C TSrécur11'!$M$41/'1C TSrécur11'!M$17,"")</f>
        <v/>
      </c>
      <c r="U304" s="563" t="str">
        <f>IF(AND('1C TSrécur11'!M$17&lt;&gt;0,'1C TSrécur11'!$C$12="OUI"),'1C TSrécur11'!$M$42/'1C TSrécur11'!M$17,"")</f>
        <v/>
      </c>
      <c r="V304" s="563" t="str">
        <f>IF(AND('1C TSrécur11'!M$17&lt;&gt;0,'1C TSrécur11'!$C$12="OUI"),'1C TSrécur11'!$M$43/'1C TSrécur11'!M$17,"")</f>
        <v/>
      </c>
      <c r="W304" s="563" t="str">
        <f>IF(AND('1C TSrécur11'!M$17&lt;&gt;0,'1C TSrécur11'!$C$12="OUI"),'1C TSrécur11'!$M$44/'1C TSrécur11'!M$17,"")</f>
        <v/>
      </c>
      <c r="X304" s="563" t="str">
        <f>IF(AND('1C TSrécur11'!M$17&lt;&gt;0,'1C TSrécur11'!$C$12="OUI"),'1C TSrécur11'!$M$45/'1C TSrécur11'!M$17,"")</f>
        <v/>
      </c>
      <c r="Y304" s="563" t="str">
        <f>IF(AND('1C TSrécur11'!M$17&lt;&gt;0,'1C TSrécur11'!$C$12="OUI"),'1C TSrécur11'!$M$46/'1C TSrécur11'!M$17,"")</f>
        <v/>
      </c>
      <c r="Z304" s="563" t="str">
        <f>IF(AND('1C TSrécur11'!M$17&lt;&gt;0,'1C TSrécur11'!$C$12="OUI"),'1C TSrécur11'!$M$47/'1C TSrécur11'!M$17,"")</f>
        <v/>
      </c>
      <c r="AA304" s="563" t="str">
        <f>IF(AND('1C TSrécur11'!M$17&lt;&gt;0,'1C TSrécur11'!$C$12="OUI"),'1C TSrécur11'!$M$48/'1C TSrécur11'!M$17,"")</f>
        <v/>
      </c>
      <c r="AB304" s="563" t="str">
        <f>IF(AND('1C TSrécur11'!M$17&lt;&gt;0,'1C TSrécur11'!$C$12="OUI"),'1C TSrécur11'!$M$49/'1C TSrécur11'!M$17,"")</f>
        <v/>
      </c>
      <c r="AC304" s="563" t="str">
        <f>IF(AND('1C TSrécur11'!M$17&lt;&gt;0,'1C TSrécur11'!$C$12="OUI"),'1C TSrécur11'!$M$50/'1C TSrécur11'!M$17,"")</f>
        <v/>
      </c>
      <c r="AD304" s="563" t="str">
        <f>IF(AND('1C TSrécur11'!M$17&lt;&gt;0,'1C TSrécur11'!$C$12="OUI"),'1C TSrécur11'!$M$51/'1C TSrécur11'!M$17,"")</f>
        <v/>
      </c>
      <c r="AE304" s="563" t="str">
        <f>IF(AND('1C TSrécur11'!M$17&lt;&gt;0,'1C TSrécur11'!$C$12="OUI"),'1C TSrécur11'!$M$52/'1C TSrécur11'!M$17,"")</f>
        <v/>
      </c>
      <c r="AF304" s="563" t="str">
        <f>IF(AND('1C TSrécur11'!M$17&lt;&gt;0,'1C TSrécur11'!$C$12="OUI"),'1C TSrécur11'!$M$53/'1C TSrécur11'!M$17,"")</f>
        <v/>
      </c>
      <c r="AG304" s="563" t="str">
        <f>IF(AND('1C TSrécur11'!M$17&lt;&gt;0,'1C TSrécur11'!$C$12="OUI"),'1C TSrécur11'!$M$54/'1C TSrécur11'!M$17,"")</f>
        <v/>
      </c>
      <c r="AH304" s="563" t="str">
        <f>IF(AND('1C TSrécur11'!M$17&lt;&gt;0,'1C TSrécur11'!$C$12="OUI"),'1C TSrécur11'!$M$55/'1C TSrécur11'!M$17,"")</f>
        <v/>
      </c>
      <c r="AI304" s="563" t="str">
        <f>IF(AND('1C TSrécur11'!M$17&lt;&gt;0,'1C TSrécur11'!$C$12="OUI"),'1C TSrécur11'!$M$56/'1C TSrécur11'!M$17,"")</f>
        <v/>
      </c>
      <c r="AJ304" s="563" t="str">
        <f>IF(AND('1C TSrécur11'!M$17&lt;&gt;0,'1C TSrécur11'!$C$12="OUI"),'1C TSrécur11'!$M$57/'1C TSrécur11'!M$17,"")</f>
        <v/>
      </c>
      <c r="AK304" s="563">
        <f>IF(AND('1C TSrécur11'!M$17&lt;&gt;0,'1C TSrécur11'!$C$12="OUI"),'1C TSrécur11'!M$58/'1C TSrécur11'!M$17,0)</f>
        <v>0</v>
      </c>
      <c r="AL304" s="74">
        <f>IF(AND('1C TSrécur11'!$B$12&lt;&gt;"",'1C TSrécur11'!$C$12="OUI"),N304+AK304,N304)</f>
        <v>0</v>
      </c>
      <c r="AM304" s="352">
        <f t="shared" si="99"/>
        <v>0</v>
      </c>
      <c r="AN304" s="352">
        <f t="shared" si="100"/>
        <v>0</v>
      </c>
      <c r="AO304" s="353">
        <f t="shared" si="95"/>
        <v>0</v>
      </c>
      <c r="AP304" s="599">
        <f t="shared" si="96"/>
        <v>0</v>
      </c>
      <c r="AQ304" s="609">
        <f t="shared" si="97"/>
        <v>0</v>
      </c>
      <c r="AR304" s="605"/>
      <c r="AS304" s="104"/>
      <c r="AT304" s="211" t="str">
        <f>IF('1C TSrécur11'!M$17*FICHE!$C$13&lt;J304,"Forfait limité à "&amp;FICHE!$C$13&amp;"€/jour","")</f>
        <v/>
      </c>
      <c r="AU304" s="618"/>
    </row>
    <row r="305" spans="1:54" s="358" customFormat="1" ht="13.9" customHeight="1">
      <c r="A305" s="314"/>
      <c r="B305" s="347"/>
      <c r="C305" s="880" t="str">
        <f>IF('1C TSrécur11'!N$17&lt;&gt;0,'1C TSrécur11'!$B$12,"")</f>
        <v/>
      </c>
      <c r="D305" s="881"/>
      <c r="E305" s="882"/>
      <c r="F305" s="213" t="str">
        <f>IF(AND($C305='1C TSrécur11'!$B$12,'1C TSrécur11'!$B$16="récurrentes",'1C TSrécur11'!$N$17&lt;&gt;""),'1C TSrécur11'!$N$21,"")</f>
        <v/>
      </c>
      <c r="G305" s="238"/>
      <c r="H305" s="819">
        <v>0.21</v>
      </c>
      <c r="I305" s="820">
        <v>1</v>
      </c>
      <c r="J305" s="322"/>
      <c r="K305" s="821">
        <f t="shared" si="98"/>
        <v>0</v>
      </c>
      <c r="L305" s="559">
        <f>IF(OR('1C TSrécur11'!$B$12="",'1C TSrécur11'!N$30=0),0,IF(AND('1C TSrécur11'!$B$12&lt;&gt;"",$K$2="Pôle",'1C TSrécur11'!$C$12="OUI"),(('1C TSrécur11'!N$22+'1C TSrécur11'!N$23+'1C TSrécur11'!N$24+'1C TSrécur11'!N$25+'1C TSrécur11'!N$29)/'1C TSrécur11'!N$17),IF(AND('1C TSrécur11'!$B$12&lt;&gt;"",$K$2="Pôle",'1C TSrécur11'!$C$12="NON"),(('1C TSrécur11'!N$22+'1C TSrécur11'!N$23+'1C TSrécur11'!N$24+'1C TSrécur11'!N$25+'1C TSrécur11'!N$29)/'1C TSrécur11'!N$30),IF(AND('1C TSrécur11'!$B$12&lt;&gt;"",$K$2&lt;&gt;"Pôle",'1C TSrécur11'!$C$12="OUI"),(('1C TSrécur11'!N$22+'1C TSrécur11'!N$23+'1C TSrécur11'!N$24+'1C TSrécur11'!N$25+'1C TSrécur11'!N$26+'1C TSrécur11'!N$27+'1C TSrécur11'!N$28+'1C TSrécur11'!N$29)/'1C TSrécur11'!N$17),IF(AND('1C TSrécur11'!$B$12&lt;&gt;"",$K$2&lt;&gt;"Pôle",'1C TSrécur11'!$C$12="NON"),(('1C TSrécur11'!N$22+'1C TSrécur11'!N$23+'1C TSrécur11'!N$24+'1C TSrécur11'!N$25+'1C TSrécur11'!N$26+'1C TSrécur11'!N$27+'1C TSrécur11'!N$28+'1C TSrécur11'!N$29)/'1C TSrécur11'!N$30))))))</f>
        <v>0</v>
      </c>
      <c r="M305" s="559">
        <f>IF(OR('1C TSrécur11'!$B$12="",'1C TSrécur11'!N$30=0),0,IF(AND('1C TSrécur11'!$B$12&lt;&gt;"",$K$2="Pôle",'1C TSrécur11'!$C$12="OUI"),(('1C TSrécur11'!N$26+'1C TSrécur11'!N$27+'1C TSrécur11'!N$28)/'1C TSrécur11'!N$17),IF(AND('1C TSrécur11'!$B$12&lt;&gt;"",$K$2="Pôle",'1C TSrécur11'!$C$12="NON"),(('1C TSrécur11'!N$26+'1C TSrécur11'!N$27+'1C TSrécur11'!N$28)/'1C TSrécur11'!N$30),IF(AND('1C TSrécur11'!$B$12&lt;&gt;"",$K$2&lt;&gt;"Pôle"),0))))</f>
        <v>0</v>
      </c>
      <c r="N305" s="559">
        <f>IF(AND('1C TSrécur11'!$N$17&lt;&gt;0,'1C TSrécur11'!$N$30&lt;&gt;0),L305+M305,0)</f>
        <v>0</v>
      </c>
      <c r="O305" s="564" t="str">
        <f>IF(AND('1C TSrécur11'!N$17&lt;&gt;0,'1C TSrécur11'!$C$12="OUI"),'1C TSrécur11'!N$36/'1C TSrécur11'!N$17,"")</f>
        <v/>
      </c>
      <c r="P305" s="565" t="str">
        <f>IF(AND('1C TSrécur11'!N$17&lt;&gt;0,'1C TSrécur11'!$C$12="OUI"),'1C TSrécur11'!$N$37/'1C TSrécur11'!N$17,"")</f>
        <v/>
      </c>
      <c r="Q305" s="565" t="str">
        <f>IF(AND('1C TSrécur11'!N$17&lt;&gt;0,'1C TSrécur11'!$C$12="OUI"),'1C TSrécur11'!$N$38/'1C TSrécur11'!N$17,"")</f>
        <v/>
      </c>
      <c r="R305" s="565" t="str">
        <f>IF(AND('1C TSrécur11'!N$17&lt;&gt;0,'1C TSrécur11'!$C$12="OUI"),'1C TSrécur11'!$N$39/'1C TSrécur11'!N$17,"")</f>
        <v/>
      </c>
      <c r="S305" s="565" t="str">
        <f>IF(AND('1C TSrécur11'!N$17&lt;&gt;0,'1C TSrécur11'!$C$12="OUI"),'1C TSrécur11'!$N$40/'1C TSrécur11'!N$17,"")</f>
        <v/>
      </c>
      <c r="T305" s="565" t="str">
        <f>IF(AND('1C TSrécur11'!N$17&lt;&gt;0,'1C TSrécur11'!$C$12="OUI"),'1C TSrécur11'!$N$41/'1C TSrécur11'!N$17,"")</f>
        <v/>
      </c>
      <c r="U305" s="565" t="str">
        <f>IF(AND('1C TSrécur11'!N$17&lt;&gt;0,'1C TSrécur11'!$C$12="OUI"),'1C TSrécur11'!$N$42/'1C TSrécur11'!N$17,"")</f>
        <v/>
      </c>
      <c r="V305" s="565" t="str">
        <f>IF(AND('1C TSrécur11'!N$17&lt;&gt;0,'1C TSrécur11'!$C$12="OUI"),'1C TSrécur11'!$N$43/'1C TSrécur11'!N$17,"")</f>
        <v/>
      </c>
      <c r="W305" s="565" t="str">
        <f>IF(AND('1C TSrécur11'!N$17&lt;&gt;0,'1C TSrécur11'!$C$12="OUI"),'1C TSrécur11'!$N$44/'1C TSrécur11'!N$17,"")</f>
        <v/>
      </c>
      <c r="X305" s="565" t="str">
        <f>IF(AND('1C TSrécur11'!N$17&lt;&gt;0,'1C TSrécur11'!$C$12="OUI"),'1C TSrécur11'!$N$45/'1C TSrécur11'!N$17,"")</f>
        <v/>
      </c>
      <c r="Y305" s="565" t="str">
        <f>IF(AND('1C TSrécur11'!N$17&lt;&gt;0,'1C TSrécur11'!$C$12="OUI"),'1C TSrécur11'!$N$46/'1C TSrécur11'!N$17,"")</f>
        <v/>
      </c>
      <c r="Z305" s="565" t="str">
        <f>IF(AND('1C TSrécur11'!N$17&lt;&gt;0,'1C TSrécur11'!$C$12="OUI"),'1C TSrécur11'!$N$47/'1C TSrécur11'!N$17,"")</f>
        <v/>
      </c>
      <c r="AA305" s="565" t="str">
        <f>IF(AND('1C TSrécur11'!N$17&lt;&gt;0,'1C TSrécur11'!$C$12="OUI"),'1C TSrécur11'!$N$48/'1C TSrécur11'!N$17,"")</f>
        <v/>
      </c>
      <c r="AB305" s="565" t="str">
        <f>IF(AND('1C TSrécur11'!N$17&lt;&gt;0,'1C TSrécur11'!$C$12="OUI"),'1C TSrécur11'!$N$49/'1C TSrécur11'!N$17,"")</f>
        <v/>
      </c>
      <c r="AC305" s="565" t="str">
        <f>IF(AND('1C TSrécur11'!N$17&lt;&gt;0,'1C TSrécur11'!$C$12="OUI"),'1C TSrécur11'!$N$50/'1C TSrécur11'!N$17,"")</f>
        <v/>
      </c>
      <c r="AD305" s="565" t="str">
        <f>IF(AND('1C TSrécur11'!N$17&lt;&gt;0,'1C TSrécur11'!$C$12="OUI"),'1C TSrécur11'!$N$51/'1C TSrécur11'!N$17,"")</f>
        <v/>
      </c>
      <c r="AE305" s="565" t="str">
        <f>IF(AND('1C TSrécur11'!N$17&lt;&gt;0,'1C TSrécur11'!$C$12="OUI"),'1C TSrécur11'!$N$52/'1C TSrécur11'!N$17,"")</f>
        <v/>
      </c>
      <c r="AF305" s="565" t="str">
        <f>IF(AND('1C TSrécur11'!N$17&lt;&gt;0,'1C TSrécur11'!$C$12="OUI"),'1C TSrécur11'!$N$53/'1C TSrécur11'!N$17,"")</f>
        <v/>
      </c>
      <c r="AG305" s="565" t="str">
        <f>IF(AND('1C TSrécur11'!N$17&lt;&gt;0,'1C TSrécur11'!$C$12="OUI"),'1C TSrécur11'!$N$54/'1C TSrécur11'!N$17,"")</f>
        <v/>
      </c>
      <c r="AH305" s="565" t="str">
        <f>IF(AND('1C TSrécur11'!N$17&lt;&gt;0,'1C TSrécur11'!$C$12="OUI"),'1C TSrécur11'!$N$55/'1C TSrécur11'!N$17,"")</f>
        <v/>
      </c>
      <c r="AI305" s="565" t="str">
        <f>IF(AND('1C TSrécur11'!N$17&lt;&gt;0,'1C TSrécur11'!$C$12="OUI"),'1C TSrécur11'!$N$56/'1C TSrécur11'!N$17,"")</f>
        <v/>
      </c>
      <c r="AJ305" s="565" t="str">
        <f>IF(AND('1C TSrécur11'!N$17&lt;&gt;0,'1C TSrécur11'!$C$12="OUI"),'1C TSrécur11'!$N$57/'1C TSrécur11'!N$17,"")</f>
        <v/>
      </c>
      <c r="AK305" s="565">
        <f>IF(AND('1C TSrécur11'!N$17&lt;&gt;0,'1C TSrécur11'!$C$12="OUI"),'1C TSrécur11'!N$58/'1C TSrécur11'!N$17,0)</f>
        <v>0</v>
      </c>
      <c r="AL305" s="214">
        <f>IF(AND('1C TSrécur11'!$B$12&lt;&gt;"",'1C TSrécur11'!$C$12="OUI"),N305+AK305,N305)</f>
        <v>0</v>
      </c>
      <c r="AM305" s="354">
        <f t="shared" si="99"/>
        <v>0</v>
      </c>
      <c r="AN305" s="354">
        <f t="shared" si="100"/>
        <v>0</v>
      </c>
      <c r="AO305" s="355">
        <f t="shared" si="95"/>
        <v>0</v>
      </c>
      <c r="AP305" s="600">
        <f t="shared" si="96"/>
        <v>0</v>
      </c>
      <c r="AQ305" s="655">
        <f t="shared" si="97"/>
        <v>0</v>
      </c>
      <c r="AR305" s="570"/>
      <c r="AS305" s="215"/>
      <c r="AT305" s="216" t="str">
        <f>IF('1C TSrécur11'!N$17*FICHE!$C$13&lt;J305,"Forfait limité à "&amp;FICHE!$C$13&amp;"€/jour","")</f>
        <v/>
      </c>
      <c r="AU305" s="656"/>
      <c r="AX305" s="823"/>
      <c r="AY305" s="823"/>
      <c r="AZ305" s="823"/>
      <c r="BA305" s="823"/>
      <c r="BB305" s="823"/>
    </row>
    <row r="306" spans="1:54" ht="13.9" customHeight="1">
      <c r="A306" s="316"/>
      <c r="B306" s="346"/>
      <c r="C306" s="883" t="str">
        <f>IF('1C TSrécur12'!C$17&lt;&gt;0,'1C TSrécur12'!$B$12,"")</f>
        <v/>
      </c>
      <c r="D306" s="884"/>
      <c r="E306" s="885"/>
      <c r="F306" s="208" t="str">
        <f>IF(AND($C306='1C TSrécur12'!$B$12,'1C TSrécur12'!$B$16="récurrentes",'1C TSrécur12'!$C$17&lt;&gt;""),'1C TSrécur12'!$C$21,"")</f>
        <v/>
      </c>
      <c r="G306" s="239"/>
      <c r="H306" s="816">
        <v>0.21</v>
      </c>
      <c r="I306" s="817">
        <v>1</v>
      </c>
      <c r="J306" s="324"/>
      <c r="K306" s="818">
        <f t="shared" si="98"/>
        <v>0</v>
      </c>
      <c r="L306" s="561">
        <f>IF(OR('1C TSrécur12'!$B$12="",'1C TSrécur12'!C$30=0),0,IF(AND('1C TSrécur12'!$B$12&lt;&gt;"",$K$2="Pôle",'1C TSrécur12'!$C$12="OUI"),(('1C TSrécur12'!C$22+'1C TSrécur12'!C$23+'1C TSrécur12'!C$24+'1C TSrécur12'!C$25+'1C TSrécur12'!C$29)/'1C TSrécur12'!C$17),IF(AND('1C TSrécur12'!$B$12&lt;&gt;"",$K$2="Pôle",'1C TSrécur12'!$C$12="NON"),(('1C TSrécur12'!C$22+'1C TSrécur12'!C$23+'1C TSrécur12'!C$24+'1C TSrécur12'!C$25+'1C TSrécur12'!C$29)/'1C TSrécur12'!C$30),IF(AND('1C TSrécur12'!$B$12&lt;&gt;"",$K$2&lt;&gt;"Pôle",'1C TSrécur12'!$C$12="OUI"),(('1C TSrécur12'!C$22+'1C TSrécur12'!C$23+'1C TSrécur12'!C$24+'1C TSrécur12'!C$25+'1C TSrécur12'!C$26+'1C TSrécur12'!C$27+'1C TSrécur12'!C$28+'1C TSrécur12'!C$29)/'1C TSrécur12'!C$17),IF(AND('1C TSrécur12'!$B$12&lt;&gt;"",$K$2&lt;&gt;"Pôle",'1C TSrécur12'!$C$12="NON"),(('1C TSrécur12'!C$22+'1C TSrécur12'!C$23+'1C TSrécur12'!C$24+'1C TSrécur12'!C$25+'1C TSrécur12'!C$26+'1C TSrécur12'!C$27+'1C TSrécur12'!C$28+'1C TSrécur12'!C$29)/'1C TSrécur12'!C$30))))))</f>
        <v>0</v>
      </c>
      <c r="M306" s="561">
        <f>IF(OR('1C TSrécur12'!$B$12="",'1C TSrécur12'!C$30=0),0,IF(AND('1C TSrécur12'!$B$12&lt;&gt;"",$K$2="Pôle",'1C TSrécur12'!$C$12="OUI"),(('1C TSrécur12'!C$26+'1C TSrécur12'!C$27+'1C TSrécur12'!C$28)/'1C TSrécur12'!C$17),IF(AND('1C TSrécur12'!$B$12&lt;&gt;"",$K$2="Pôle",'1C TSrécur12'!$C$12="NON"),(('1C TSrécur12'!C$26+'1C TSrécur12'!C$27+'1C TSrécur12'!C$28)/'1C TSrécur12'!C$30),IF(AND('1C TSrécur12'!$B$12&lt;&gt;"",$K$2&lt;&gt;"Pôle"),0))))</f>
        <v>0</v>
      </c>
      <c r="N306" s="561">
        <f>IF(AND('1C TSrécur12'!$C$17&lt;&gt;0,'1C TSrécur12'!$C$30&lt;&gt;0),L306+M306,0)</f>
        <v>0</v>
      </c>
      <c r="O306" s="566" t="str">
        <f>IF(AND('1C TSrécur12'!C$17&lt;&gt;0,'1C TSrécur12'!$C$12="OUI"),'1C TSrécur12'!C$36/'1C TSrécur12'!C$17,"")</f>
        <v/>
      </c>
      <c r="P306" s="567" t="str">
        <f>IF(AND('1C TSrécur12'!C$17&lt;&gt;0,'1C TSrécur12'!$C$12="OUI"),'1C TSrécur12'!$C$37/'1C TSrécur12'!C$17,"")</f>
        <v/>
      </c>
      <c r="Q306" s="567" t="str">
        <f>IF(AND('1C TSrécur12'!C$17&lt;&gt;0,'1C TSrécur12'!$C$12="OUI"),'1C TSrécur12'!$C$38/'1C TSrécur12'!C$17,"")</f>
        <v/>
      </c>
      <c r="R306" s="567" t="str">
        <f>IF(AND('1C TSrécur12'!C$17&lt;&gt;0,'1C TSrécur12'!$C$12="OUI"),'1C TSrécur12'!$C$39/'1C TSrécur12'!C$17,"")</f>
        <v/>
      </c>
      <c r="S306" s="567" t="str">
        <f>IF(AND('1C TSrécur12'!C$17&lt;&gt;0,'1C TSrécur12'!$C$12="OUI"),'1C TSrécur12'!$C$40/'1C TSrécur12'!C$17,"")</f>
        <v/>
      </c>
      <c r="T306" s="567" t="str">
        <f>IF(AND('1C TSrécur12'!C$17&lt;&gt;0,'1C TSrécur12'!$C$12="OUI"),'1C TSrécur12'!$C$41/'1C TSrécur12'!C$17,"")</f>
        <v/>
      </c>
      <c r="U306" s="567" t="str">
        <f>IF(AND('1C TSrécur12'!C$17&lt;&gt;0,'1C TSrécur12'!$C$12="OUI"),'1C TSrécur12'!$C$42/'1C TSrécur12'!C$17,"")</f>
        <v/>
      </c>
      <c r="V306" s="567" t="str">
        <f>IF(AND('1C TSrécur12'!C$17&lt;&gt;0,'1C TSrécur12'!$C$12="OUI"),'1C TSrécur12'!$C$43/'1C TSrécur12'!C$17,"")</f>
        <v/>
      </c>
      <c r="W306" s="567" t="str">
        <f>IF(AND('1C TSrécur12'!C$17&lt;&gt;0,'1C TSrécur12'!$C$12="OUI"),'1C TSrécur12'!$C$44/'1C TSrécur12'!C$17,"")</f>
        <v/>
      </c>
      <c r="X306" s="567" t="str">
        <f>IF(AND('1C TSrécur12'!C$17&lt;&gt;0,'1C TSrécur12'!$C$12="OUI"),'1C TSrécur12'!$C$45/'1C TSrécur12'!C$17,"")</f>
        <v/>
      </c>
      <c r="Y306" s="567" t="str">
        <f>IF(AND('1C TSrécur12'!C$17&lt;&gt;0,'1C TSrécur12'!$C$12="OUI"),'1C TSrécur12'!$C$46/'1C TSrécur12'!C$17,"")</f>
        <v/>
      </c>
      <c r="Z306" s="567" t="str">
        <f>IF(AND('1C TSrécur12'!C$17&lt;&gt;0,'1C TSrécur12'!$C$12="OUI"),'1C TSrécur12'!$C$47/'1C TSrécur12'!C$17,"")</f>
        <v/>
      </c>
      <c r="AA306" s="567" t="str">
        <f>IF(AND('1C TSrécur12'!C$17&lt;&gt;0,'1C TSrécur12'!$C$12="OUI"),'1C TSrécur12'!$C$48/'1C TSrécur12'!C$17,"")</f>
        <v/>
      </c>
      <c r="AB306" s="567" t="str">
        <f>IF(AND('1C TSrécur12'!C$17&lt;&gt;0,'1C TSrécur12'!$C$12="OUI"),'1C TSrécur12'!$C$49/'1C TSrécur12'!C$17,"")</f>
        <v/>
      </c>
      <c r="AC306" s="567" t="str">
        <f>IF(AND('1C TSrécur12'!C$17&lt;&gt;0,'1C TSrécur12'!$C$12="OUI"),'1C TSrécur12'!$C$50/'1C TSrécur12'!C$17,"")</f>
        <v/>
      </c>
      <c r="AD306" s="567" t="str">
        <f>IF(AND('1C TSrécur12'!C$17&lt;&gt;0,'1C TSrécur12'!$C$12="OUI"),'1C TSrécur12'!$C$51/'1C TSrécur12'!C$17,"")</f>
        <v/>
      </c>
      <c r="AE306" s="567" t="str">
        <f>IF(AND('1C TSrécur12'!C$17&lt;&gt;0,'1C TSrécur12'!$C$12="OUI"),'1C TSrécur12'!$C$52/'1C TSrécur12'!C$17,"")</f>
        <v/>
      </c>
      <c r="AF306" s="567" t="str">
        <f>IF(AND('1C TSrécur12'!C$17&lt;&gt;0,'1C TSrécur12'!$C$12="OUI"),'1C TSrécur12'!$C$53/'1C TSrécur12'!C$17,"")</f>
        <v/>
      </c>
      <c r="AG306" s="567" t="str">
        <f>IF(AND('1C TSrécur12'!C$17&lt;&gt;0,'1C TSrécur12'!$C$12="OUI"),'1C TSrécur12'!$C$54/'1C TSrécur12'!C$17,"")</f>
        <v/>
      </c>
      <c r="AH306" s="567" t="str">
        <f>IF(AND('1C TSrécur12'!C$17&lt;&gt;0,'1C TSrécur12'!$C$12="OUI"),'1C TSrécur12'!$C$55/'1C TSrécur12'!C$17,"")</f>
        <v/>
      </c>
      <c r="AI306" s="567" t="str">
        <f>IF(AND('1C TSrécur12'!C$17&lt;&gt;0,'1C TSrécur12'!$C$12="OUI"),'1C TSrécur12'!$C$56/'1C TSrécur12'!C$17,"")</f>
        <v/>
      </c>
      <c r="AJ306" s="567" t="str">
        <f>IF(AND('1C TSrécur12'!C$17&lt;&gt;0,'1C TSrécur12'!$C$12="OUI"),'1C TSrécur12'!$C$57/'1C TSrécur12'!C$17,"")</f>
        <v/>
      </c>
      <c r="AK306" s="567">
        <f>IF(AND('1C TSrécur12'!C$17&lt;&gt;0,'1C TSrécur12'!$C$12="OUI"),'1C TSrécur12'!C$58/'1C TSrécur12'!C$17,0)</f>
        <v>0</v>
      </c>
      <c r="AL306" s="74">
        <f>IF(AND('1C TSrécur12'!$B$12&lt;&gt;"",'1C TSrécur12'!$C$12="OUI"),N306+AK306,N306)</f>
        <v>0</v>
      </c>
      <c r="AM306" s="356">
        <f t="shared" si="99"/>
        <v>0</v>
      </c>
      <c r="AN306" s="356">
        <f t="shared" si="100"/>
        <v>0</v>
      </c>
      <c r="AO306" s="357">
        <f>AM306+AN306</f>
        <v>0</v>
      </c>
      <c r="AP306" s="601">
        <f>AM306-AR306</f>
        <v>0</v>
      </c>
      <c r="AQ306" s="610">
        <f t="shared" si="94"/>
        <v>0</v>
      </c>
      <c r="AR306" s="606"/>
      <c r="AS306" s="210"/>
      <c r="AT306" s="211" t="str">
        <f>IF('1C TSrécur12'!C$17*FICHE!$C$13&lt;J306,"Forfait limité à "&amp;FICHE!$C$13&amp;"€/jour","")</f>
        <v/>
      </c>
      <c r="AU306" s="617"/>
    </row>
    <row r="307" spans="1:54" ht="13.9" customHeight="1">
      <c r="A307" s="316"/>
      <c r="B307" s="346"/>
      <c r="C307" s="877" t="str">
        <f>IF('1C TSrécur12'!D$17&lt;&gt;0,'1C TSrécur12'!$B$12,"")</f>
        <v/>
      </c>
      <c r="D307" s="878"/>
      <c r="E307" s="879"/>
      <c r="F307" s="95" t="str">
        <f>IF(AND($C307='1C TSrécur12'!$B$12,'1C TSrécur12'!$B$16="récurrentes",'1C TSrécur12'!$D$17&lt;&gt;""),'1C TSrécur12'!$D$21,"")</f>
        <v/>
      </c>
      <c r="G307" s="237"/>
      <c r="H307" s="797">
        <v>0.21</v>
      </c>
      <c r="I307" s="799">
        <v>1</v>
      </c>
      <c r="J307" s="324"/>
      <c r="K307" s="782">
        <f t="shared" si="98"/>
        <v>0</v>
      </c>
      <c r="L307" s="545">
        <f>IF(OR('1C TSrécur12'!$B$12="",'1C TSrécur12'!D$30=0),0,IF(AND('1C TSrécur12'!$B$12&lt;&gt;"",$K$2="Pôle",'1C TSrécur12'!$C$12="OUI"),(('1C TSrécur12'!D$22+'1C TSrécur12'!D$23+'1C TSrécur12'!D$24+'1C TSrécur12'!D$25+'1C TSrécur12'!D$29)/'1C TSrécur12'!D$17),IF(AND('1C TSrécur12'!$B$12&lt;&gt;"",$K$2="Pôle",'1C TSrécur12'!$C$12="NON"),(('1C TSrécur12'!D$22+'1C TSrécur12'!D$23+'1C TSrécur12'!D$24+'1C TSrécur12'!D$25+'1C TSrécur12'!D$29)/'1C TSrécur12'!D$30),IF(AND('1C TSrécur12'!$B$12&lt;&gt;"",$K$2&lt;&gt;"Pôle",'1C TSrécur12'!$C$12="OUI"),(('1C TSrécur12'!D$22+'1C TSrécur12'!D$23+'1C TSrécur12'!D$24+'1C TSrécur12'!D$25+'1C TSrécur12'!D$26+'1C TSrécur12'!D$27+'1C TSrécur12'!D$28+'1C TSrécur12'!D$29)/'1C TSrécur12'!D$17),IF(AND('1C TSrécur12'!$B$12&lt;&gt;"",$K$2&lt;&gt;"Pôle",'1C TSrécur12'!$C$12="NON"),(('1C TSrécur12'!D$22+'1C TSrécur12'!D$23+'1C TSrécur12'!D$24+'1C TSrécur12'!D$25+'1C TSrécur12'!D$26+'1C TSrécur12'!D$27+'1C TSrécur12'!D$28+'1C TSrécur12'!D$29)/'1C TSrécur12'!D$30))))))</f>
        <v>0</v>
      </c>
      <c r="M307" s="545">
        <f>IF(OR('1C TSrécur12'!$B$12="",'1C TSrécur12'!D$30=0),0,IF(AND('1C TSrécur12'!$B$12&lt;&gt;"",$K$2="Pôle",'1C TSrécur12'!$C$12="OUI"),(('1C TSrécur12'!D$26+'1C TSrécur12'!D$27+'1C TSrécur12'!D$28)/'1C TSrécur12'!D$17),IF(AND('1C TSrécur12'!$B$12&lt;&gt;"",$K$2="Pôle",'1C TSrécur12'!$C$12="NON"),(('1C TSrécur12'!D$26+'1C TSrécur12'!D$27+'1C TSrécur12'!D$28)/'1C TSrécur12'!D$30),IF(AND('1C TSrécur12'!$B$12&lt;&gt;"",$K$2&lt;&gt;"Pôle"),0))))</f>
        <v>0</v>
      </c>
      <c r="N307" s="545">
        <f>IF(AND('1C TSrécur12'!$D$17&lt;&gt;0,'1C TSrécur12'!$D$30&lt;&gt;0),L307+M307,0)</f>
        <v>0</v>
      </c>
      <c r="O307" s="562" t="str">
        <f>IF(AND('1C TSrécur12'!D$17&lt;&gt;0,'1C TSrécur12'!$C$12="OUI"),'1C TSrécur12'!D$36/'1C TSrécur12'!D$17,"")</f>
        <v/>
      </c>
      <c r="P307" s="563" t="str">
        <f>IF(AND('1C TSrécur12'!D$17&lt;&gt;0,'1C TSrécur12'!$C$12="OUI"),'1C TSrécur12'!$D$37/'1C TSrécur12'!D$17,"")</f>
        <v/>
      </c>
      <c r="Q307" s="563" t="str">
        <f>IF(AND('1C TSrécur12'!D$17&lt;&gt;0,'1C TSrécur12'!$C$12="OUI"),'1C TSrécur12'!$D$38/'1C TSrécur12'!D$17,"")</f>
        <v/>
      </c>
      <c r="R307" s="563" t="str">
        <f>IF(AND('1C TSrécur12'!D$17&lt;&gt;0,'1C TSrécur12'!$C$12="OUI"),'1C TSrécur12'!$D$39/'1C TSrécur12'!D$17,"")</f>
        <v/>
      </c>
      <c r="S307" s="563" t="str">
        <f>IF(AND('1C TSrécur12'!D$17&lt;&gt;0,'1C TSrécur12'!$C$12="OUI"),'1C TSrécur12'!$D$40/'1C TSrécur12'!D$17,"")</f>
        <v/>
      </c>
      <c r="T307" s="563" t="str">
        <f>IF(AND('1C TSrécur12'!D$17&lt;&gt;0,'1C TSrécur12'!$C$12="OUI"),'1C TSrécur12'!$D$41/'1C TSrécur12'!D$17,"")</f>
        <v/>
      </c>
      <c r="U307" s="563" t="str">
        <f>IF(AND('1C TSrécur12'!D$17&lt;&gt;0,'1C TSrécur12'!$C$12="OUI"),'1C TSrécur12'!$D$42/'1C TSrécur12'!D$17,"")</f>
        <v/>
      </c>
      <c r="V307" s="563" t="str">
        <f>IF(AND('1C TSrécur12'!D$17&lt;&gt;0,'1C TSrécur12'!$C$12="OUI"),'1C TSrécur12'!$D$43/'1C TSrécur12'!D$17,"")</f>
        <v/>
      </c>
      <c r="W307" s="563" t="str">
        <f>IF(AND('1C TSrécur12'!D$17&lt;&gt;0,'1C TSrécur12'!$C$12="OUI"),'1C TSrécur12'!$D$44/'1C TSrécur12'!D$17,"")</f>
        <v/>
      </c>
      <c r="X307" s="563" t="str">
        <f>IF(AND('1C TSrécur12'!D$17&lt;&gt;0,'1C TSrécur12'!$C$12="OUI"),'1C TSrécur12'!$D$45/'1C TSrécur12'!D$17,"")</f>
        <v/>
      </c>
      <c r="Y307" s="563" t="str">
        <f>IF(AND('1C TSrécur12'!D$17&lt;&gt;0,'1C TSrécur12'!$C$12="OUI"),'1C TSrécur12'!$D$46/'1C TSrécur12'!D$17,"")</f>
        <v/>
      </c>
      <c r="Z307" s="563" t="str">
        <f>IF(AND('1C TSrécur12'!D$17&lt;&gt;0,'1C TSrécur12'!$C$12="OUI"),'1C TSrécur12'!$D$47/'1C TSrécur12'!D$17,"")</f>
        <v/>
      </c>
      <c r="AA307" s="563" t="str">
        <f>IF(AND('1C TSrécur12'!D$17&lt;&gt;0,'1C TSrécur12'!$C$12="OUI"),'1C TSrécur12'!$D$48/'1C TSrécur12'!D$17,"")</f>
        <v/>
      </c>
      <c r="AB307" s="563" t="str">
        <f>IF(AND('1C TSrécur12'!D$17&lt;&gt;0,'1C TSrécur12'!$C$12="OUI"),'1C TSrécur12'!$D$49/'1C TSrécur12'!D$17,"")</f>
        <v/>
      </c>
      <c r="AC307" s="563" t="str">
        <f>IF(AND('1C TSrécur12'!D$17&lt;&gt;0,'1C TSrécur12'!$C$12="OUI"),'1C TSrécur12'!$D$50/'1C TSrécur12'!D$17,"")</f>
        <v/>
      </c>
      <c r="AD307" s="563" t="str">
        <f>IF(AND('1C TSrécur12'!D$17&lt;&gt;0,'1C TSrécur12'!$C$12="OUI"),'1C TSrécur12'!$D$51/'1C TSrécur12'!D$17,"")</f>
        <v/>
      </c>
      <c r="AE307" s="563" t="str">
        <f>IF(AND('1C TSrécur12'!D$17&lt;&gt;0,'1C TSrécur12'!$C$12="OUI"),'1C TSrécur12'!$D$52/'1C TSrécur12'!D$17,"")</f>
        <v/>
      </c>
      <c r="AF307" s="563" t="str">
        <f>IF(AND('1C TSrécur12'!D$17&lt;&gt;0,'1C TSrécur12'!$C$12="OUI"),'1C TSrécur12'!$D$53/'1C TSrécur12'!D$17,"")</f>
        <v/>
      </c>
      <c r="AG307" s="563" t="str">
        <f>IF(AND('1C TSrécur12'!D$17&lt;&gt;0,'1C TSrécur12'!$C$12="OUI"),'1C TSrécur12'!$D$54/'1C TSrécur12'!D$17,"")</f>
        <v/>
      </c>
      <c r="AH307" s="563" t="str">
        <f>IF(AND('1C TSrécur12'!D$17&lt;&gt;0,'1C TSrécur12'!$C$12="OUI"),'1C TSrécur12'!$D$55/'1C TSrécur12'!D$17,"")</f>
        <v/>
      </c>
      <c r="AI307" s="563" t="str">
        <f>IF(AND('1C TSrécur12'!D$17&lt;&gt;0,'1C TSrécur12'!$C$12="OUI"),'1C TSrécur12'!$D$56/'1C TSrécur12'!D$17,"")</f>
        <v/>
      </c>
      <c r="AJ307" s="563" t="str">
        <f>IF(AND('1C TSrécur12'!D$17&lt;&gt;0,'1C TSrécur12'!$C$12="OUI"),'1C TSrécur12'!$D$57/'1C TSrécur12'!D$17,"")</f>
        <v/>
      </c>
      <c r="AK307" s="563">
        <f>IF(AND('1C TSrécur12'!D$17&lt;&gt;0,'1C TSrécur12'!$C$12="OUI"),'1C TSrécur12'!D$58/'1C TSrécur12'!D$17,0)</f>
        <v>0</v>
      </c>
      <c r="AL307" s="74">
        <f>IF(AND('1C TSrécur12'!$B$12&lt;&gt;"",'1C TSrécur12'!$C$12="OUI"),N307+AK307,N307)</f>
        <v>0</v>
      </c>
      <c r="AM307" s="352">
        <f t="shared" si="99"/>
        <v>0</v>
      </c>
      <c r="AN307" s="352">
        <f t="shared" si="100"/>
        <v>0</v>
      </c>
      <c r="AO307" s="353">
        <f t="shared" ref="AO307:AO317" si="101">AM307+AN307</f>
        <v>0</v>
      </c>
      <c r="AP307" s="599">
        <f t="shared" ref="AP307:AP317" si="102">AM307-AR307</f>
        <v>0</v>
      </c>
      <c r="AQ307" s="609">
        <f t="shared" si="94"/>
        <v>0</v>
      </c>
      <c r="AR307" s="605"/>
      <c r="AS307" s="104"/>
      <c r="AT307" s="211" t="str">
        <f>IF('1C TSrécur12'!D$17*FICHE!$C$13&lt;J307,"Forfait limité à "&amp;FICHE!$C$13&amp;"€/jour","")</f>
        <v/>
      </c>
      <c r="AU307" s="618"/>
    </row>
    <row r="308" spans="1:54" ht="13.9" customHeight="1">
      <c r="A308" s="316"/>
      <c r="B308" s="346"/>
      <c r="C308" s="877" t="str">
        <f>IF('1C TSrécur12'!E$17&lt;&gt;0,'1C TSrécur12'!$B$12,"")</f>
        <v/>
      </c>
      <c r="D308" s="878"/>
      <c r="E308" s="879"/>
      <c r="F308" s="95" t="str">
        <f>IF(AND($C308='1C TSrécur12'!$B$12,'1C TSrécur12'!$B$16="récurrentes",'1C TSrécur12'!$E$17&lt;&gt;""),'1C TSrécur12'!$E$21,"")</f>
        <v/>
      </c>
      <c r="G308" s="237"/>
      <c r="H308" s="797">
        <v>0.21</v>
      </c>
      <c r="I308" s="799">
        <v>1</v>
      </c>
      <c r="J308" s="324"/>
      <c r="K308" s="782">
        <f t="shared" si="98"/>
        <v>0</v>
      </c>
      <c r="L308" s="545">
        <f>IF(OR('1C TSrécur12'!$B$12="",'1C TSrécur12'!E$30=0),0,IF(AND('1C TSrécur12'!$B$12&lt;&gt;"",$K$2="Pôle",'1C TSrécur12'!$C$12="OUI"),(('1C TSrécur12'!E$22+'1C TSrécur12'!E$23+'1C TSrécur12'!E$24+'1C TSrécur12'!E$25+'1C TSrécur12'!E$29)/'1C TSrécur12'!E$17),IF(AND('1C TSrécur12'!$B$12&lt;&gt;"",$K$2="Pôle",'1C TSrécur12'!$C$12="NON"),(('1C TSrécur12'!E$22+'1C TSrécur12'!E$23+'1C TSrécur12'!E$24+'1C TSrécur12'!E$25+'1C TSrécur12'!E$29)/'1C TSrécur12'!E$30),IF(AND('1C TSrécur12'!$B$12&lt;&gt;"",$K$2&lt;&gt;"Pôle",'1C TSrécur12'!$C$12="OUI"),(('1C TSrécur12'!E$22+'1C TSrécur12'!E$23+'1C TSrécur12'!E$24+'1C TSrécur12'!E$25+'1C TSrécur12'!E$26+'1C TSrécur12'!E$27+'1C TSrécur12'!E$28+'1C TSrécur12'!E$29)/'1C TSrécur12'!E$17),IF(AND('1C TSrécur12'!$B$12&lt;&gt;"",$K$2&lt;&gt;"Pôle",'1C TSrécur12'!$C$12="NON"),(('1C TSrécur12'!E$22+'1C TSrécur12'!E$23+'1C TSrécur12'!E$24+'1C TSrécur12'!E$25+'1C TSrécur12'!E$26+'1C TSrécur12'!E$27+'1C TSrécur12'!E$28+'1C TSrécur12'!E$29)/'1C TSrécur12'!E$30))))))</f>
        <v>0</v>
      </c>
      <c r="M308" s="545">
        <f>IF(OR('1C TSrécur12'!$B$12="",'1C TSrécur12'!E$30=0),0,IF(AND('1C TSrécur12'!$B$12&lt;&gt;"",$K$2="Pôle",'1C TSrécur12'!$C$12="OUI"),(('1C TSrécur12'!E$26+'1C TSrécur12'!E$27+'1C TSrécur12'!E$28)/'1C TSrécur12'!E$17),IF(AND('1C TSrécur12'!$B$12&lt;&gt;"",$K$2="Pôle",'1C TSrécur12'!$C$12="NON"),(('1C TSrécur12'!E$26+'1C TSrécur12'!E$27+'1C TSrécur12'!E$28)/'1C TSrécur12'!E$30),IF(AND('1C TSrécur12'!$B$12&lt;&gt;"",$K$2&lt;&gt;"Pôle"),0))))</f>
        <v>0</v>
      </c>
      <c r="N308" s="545">
        <f>IF(AND('1C TSrécur12'!$E$17&lt;&gt;0,'1C TSrécur12'!$E$30&lt;&gt;0),L308+M308,0)</f>
        <v>0</v>
      </c>
      <c r="O308" s="562" t="str">
        <f>IF(AND('1C TSrécur12'!E$17&lt;&gt;0,'1C TSrécur12'!$C$12="OUI"),'1C TSrécur12'!E$36/'1C TSrécur12'!E$17,"")</f>
        <v/>
      </c>
      <c r="P308" s="563" t="str">
        <f>IF(AND('1C TSrécur12'!E$17&lt;&gt;0,'1C TSrécur12'!$C$12="OUI"),'1C TSrécur12'!$E$37/'1C TSrécur12'!E$17,"")</f>
        <v/>
      </c>
      <c r="Q308" s="563" t="str">
        <f>IF(AND('1C TSrécur12'!E$17&lt;&gt;0,'1C TSrécur12'!$C$12="OUI"),'1C TSrécur12'!$E$38/'1C TSrécur12'!E$17,"")</f>
        <v/>
      </c>
      <c r="R308" s="563" t="str">
        <f>IF(AND('1C TSrécur12'!E$17&lt;&gt;0,'1C TSrécur12'!$C$12="OUI"),'1C TSrécur12'!$E$39/'1C TSrécur12'!E$17,"")</f>
        <v/>
      </c>
      <c r="S308" s="563" t="str">
        <f>IF(AND('1C TSrécur12'!E$17&lt;&gt;0,'1C TSrécur12'!$C$12="OUI"),'1C TSrécur12'!$E$40/'1C TSrécur12'!E$17,"")</f>
        <v/>
      </c>
      <c r="T308" s="563" t="str">
        <f>IF(AND('1C TSrécur12'!E$17&lt;&gt;0,'1C TSrécur12'!$C$12="OUI"),'1C TSrécur12'!$E$41/'1C TSrécur12'!E$17,"")</f>
        <v/>
      </c>
      <c r="U308" s="563" t="str">
        <f>IF(AND('1C TSrécur12'!E$17&lt;&gt;0,'1C TSrécur12'!$C$12="OUI"),'1C TSrécur12'!$E$42/'1C TSrécur12'!E$17,"")</f>
        <v/>
      </c>
      <c r="V308" s="563" t="str">
        <f>IF(AND('1C TSrécur12'!E$17&lt;&gt;0,'1C TSrécur12'!$C$12="OUI"),'1C TSrécur12'!$E$43/'1C TSrécur12'!E$17,"")</f>
        <v/>
      </c>
      <c r="W308" s="563" t="str">
        <f>IF(AND('1C TSrécur12'!E$17&lt;&gt;0,'1C TSrécur12'!$C$12="OUI"),'1C TSrécur12'!$E$44/'1C TSrécur12'!E$17,"")</f>
        <v/>
      </c>
      <c r="X308" s="563" t="str">
        <f>IF(AND('1C TSrécur12'!E$17&lt;&gt;0,'1C TSrécur12'!$C$12="OUI"),'1C TSrécur12'!$E$45/'1C TSrécur12'!E$17,"")</f>
        <v/>
      </c>
      <c r="Y308" s="563" t="str">
        <f>IF(AND('1C TSrécur12'!E$17&lt;&gt;0,'1C TSrécur12'!$C$12="OUI"),'1C TSrécur12'!$E$46/'1C TSrécur12'!E$17,"")</f>
        <v/>
      </c>
      <c r="Z308" s="563" t="str">
        <f>IF(AND('1C TSrécur12'!E$17&lt;&gt;0,'1C TSrécur12'!$C$12="OUI"),'1C TSrécur12'!$E$47/'1C TSrécur12'!E$17,"")</f>
        <v/>
      </c>
      <c r="AA308" s="563" t="str">
        <f>IF(AND('1C TSrécur12'!E$17&lt;&gt;0,'1C TSrécur12'!$C$12="OUI"),'1C TSrécur12'!$E$48/'1C TSrécur12'!E$17,"")</f>
        <v/>
      </c>
      <c r="AB308" s="563" t="str">
        <f>IF(AND('1C TSrécur12'!E$17&lt;&gt;0,'1C TSrécur12'!$C$12="OUI"),'1C TSrécur12'!$E$49/'1C TSrécur12'!E$17,"")</f>
        <v/>
      </c>
      <c r="AC308" s="563" t="str">
        <f>IF(AND('1C TSrécur12'!E$17&lt;&gt;0,'1C TSrécur12'!$C$12="OUI"),'1C TSrécur12'!$E$50/'1C TSrécur12'!E$17,"")</f>
        <v/>
      </c>
      <c r="AD308" s="563" t="str">
        <f>IF(AND('1C TSrécur12'!E$17&lt;&gt;0,'1C TSrécur12'!$C$12="OUI"),'1C TSrécur12'!$E$51/'1C TSrécur12'!E$17,"")</f>
        <v/>
      </c>
      <c r="AE308" s="563" t="str">
        <f>IF(AND('1C TSrécur12'!E$17&lt;&gt;0,'1C TSrécur12'!$C$12="OUI"),'1C TSrécur12'!$E$52/'1C TSrécur12'!E$17,"")</f>
        <v/>
      </c>
      <c r="AF308" s="563" t="str">
        <f>IF(AND('1C TSrécur12'!E$17&lt;&gt;0,'1C TSrécur12'!$C$12="OUI"),'1C TSrécur12'!$E$53/'1C TSrécur12'!E$17,"")</f>
        <v/>
      </c>
      <c r="AG308" s="563" t="str">
        <f>IF(AND('1C TSrécur12'!E$17&lt;&gt;0,'1C TSrécur12'!$C$12="OUI"),'1C TSrécur12'!$E$54/'1C TSrécur12'!E$17,"")</f>
        <v/>
      </c>
      <c r="AH308" s="563" t="str">
        <f>IF(AND('1C TSrécur12'!E$17&lt;&gt;0,'1C TSrécur12'!$C$12="OUI"),'1C TSrécur12'!$E$55/'1C TSrécur12'!E$17,"")</f>
        <v/>
      </c>
      <c r="AI308" s="563" t="str">
        <f>IF(AND('1C TSrécur12'!E$17&lt;&gt;0,'1C TSrécur12'!$C$12="OUI"),'1C TSrécur12'!$E$56/'1C TSrécur12'!E$17,"")</f>
        <v/>
      </c>
      <c r="AJ308" s="563" t="str">
        <f>IF(AND('1C TSrécur12'!E$17&lt;&gt;0,'1C TSrécur12'!$C$12="OUI"),'1C TSrécur12'!$E$57/'1C TSrécur12'!E$17,"")</f>
        <v/>
      </c>
      <c r="AK308" s="563">
        <f>IF(AND('1C TSrécur12'!E$17&lt;&gt;0,'1C TSrécur12'!$C$12="OUI"),'1C TSrécur12'!E$58/'1C TSrécur12'!E$17,0)</f>
        <v>0</v>
      </c>
      <c r="AL308" s="74">
        <f>IF(AND('1C TSrécur12'!$B$12&lt;&gt;"",'1C TSrécur12'!$C$12="OUI"),N308+AK308,N308)</f>
        <v>0</v>
      </c>
      <c r="AM308" s="352">
        <f t="shared" si="99"/>
        <v>0</v>
      </c>
      <c r="AN308" s="352">
        <f t="shared" si="100"/>
        <v>0</v>
      </c>
      <c r="AO308" s="353">
        <f t="shared" si="101"/>
        <v>0</v>
      </c>
      <c r="AP308" s="599">
        <f t="shared" si="102"/>
        <v>0</v>
      </c>
      <c r="AQ308" s="609">
        <f t="shared" si="94"/>
        <v>0</v>
      </c>
      <c r="AR308" s="605"/>
      <c r="AS308" s="104"/>
      <c r="AT308" s="211" t="str">
        <f>IF('1C TSrécur12'!E$17*FICHE!$C$13&lt;J308,"Forfait limité à "&amp;FICHE!$C$13&amp;"€/jour","")</f>
        <v/>
      </c>
      <c r="AU308" s="618"/>
    </row>
    <row r="309" spans="1:54" ht="13.9" customHeight="1">
      <c r="A309" s="316"/>
      <c r="B309" s="346"/>
      <c r="C309" s="877" t="str">
        <f>IF('1C TSrécur12'!F$17&lt;&gt;0,'1C TSrécur12'!$B$12,"")</f>
        <v/>
      </c>
      <c r="D309" s="878"/>
      <c r="E309" s="879"/>
      <c r="F309" s="95" t="str">
        <f>IF(AND($C309='1C TSrécur12'!$B$12,'1C TSrécur12'!$B$16="récurrentes",'1C TSrécur12'!$F$17&lt;&gt;""),'1C TSrécur12'!$F$21,"")</f>
        <v/>
      </c>
      <c r="G309" s="237"/>
      <c r="H309" s="797">
        <v>0.21</v>
      </c>
      <c r="I309" s="799">
        <v>1</v>
      </c>
      <c r="J309" s="324"/>
      <c r="K309" s="782">
        <f t="shared" si="98"/>
        <v>0</v>
      </c>
      <c r="L309" s="545">
        <f>IF(OR('1C TSrécur12'!$B$12="",'1C TSrécur12'!F$30=0),0,IF(AND('1C TSrécur12'!$B$12&lt;&gt;"",$K$2="Pôle",'1C TSrécur12'!$C$12="OUI"),(('1C TSrécur12'!F$22+'1C TSrécur12'!F$23+'1C TSrécur12'!F$24+'1C TSrécur12'!F$25+'1C TSrécur12'!F$29)/'1C TSrécur12'!F$17),IF(AND('1C TSrécur12'!$B$12&lt;&gt;"",$K$2="Pôle",'1C TSrécur12'!$C$12="NON"),(('1C TSrécur12'!F$22+'1C TSrécur12'!F$23+'1C TSrécur12'!F$24+'1C TSrécur12'!F$25+'1C TSrécur12'!F$29)/'1C TSrécur12'!F$30),IF(AND('1C TSrécur12'!$B$12&lt;&gt;"",$K$2&lt;&gt;"Pôle",'1C TSrécur12'!$C$12="OUI"),(('1C TSrécur12'!F$22+'1C TSrécur12'!F$23+'1C TSrécur12'!F$24+'1C TSrécur12'!F$25+'1C TSrécur12'!F$26+'1C TSrécur12'!F$27+'1C TSrécur12'!F$28+'1C TSrécur12'!F$29)/'1C TSrécur12'!F$17),IF(AND('1C TSrécur12'!$B$12&lt;&gt;"",$K$2&lt;&gt;"Pôle",'1C TSrécur12'!$C$12="NON"),(('1C TSrécur12'!F$22+'1C TSrécur12'!F$23+'1C TSrécur12'!F$24+'1C TSrécur12'!F$25+'1C TSrécur12'!F$26+'1C TSrécur12'!F$27+'1C TSrécur12'!F$28+'1C TSrécur12'!F$29)/'1C TSrécur12'!F$30))))))</f>
        <v>0</v>
      </c>
      <c r="M309" s="545">
        <f>IF(OR('1C TSrécur12'!$B$12="",'1C TSrécur12'!F$30=0),0,IF(AND('1C TSrécur12'!$B$12&lt;&gt;"",$K$2="Pôle",'1C TSrécur12'!$C$12="OUI"),(('1C TSrécur12'!F$26+'1C TSrécur12'!F$27+'1C TSrécur12'!F$28)/'1C TSrécur12'!F$17),IF(AND('1C TSrécur12'!$B$12&lt;&gt;"",$K$2="Pôle",'1C TSrécur12'!$C$12="NON"),(('1C TSrécur12'!F$26+'1C TSrécur12'!F$27+'1C TSrécur12'!F$28)/'1C TSrécur12'!F$30),IF(AND('1C TSrécur12'!$B$12&lt;&gt;"",$K$2&lt;&gt;"Pôle"),0))))</f>
        <v>0</v>
      </c>
      <c r="N309" s="545">
        <f>IF(AND('1C TSrécur12'!$F$17&lt;&gt;0,'1C TSrécur12'!$F$30&lt;&gt;0),L309+M309,0)</f>
        <v>0</v>
      </c>
      <c r="O309" s="562" t="str">
        <f>IF(AND('1C TSrécur12'!F$17&lt;&gt;0,'1C TSrécur12'!$C$12="OUI"),'1C TSrécur12'!F$36/'1C TSrécur12'!F$17,"")</f>
        <v/>
      </c>
      <c r="P309" s="563" t="str">
        <f>IF(AND('1C TSrécur12'!F$17&lt;&gt;0,'1C TSrécur12'!$C$12="OUI"),'1C TSrécur12'!$F$37/'1C TSrécur12'!F$17,"")</f>
        <v/>
      </c>
      <c r="Q309" s="563" t="str">
        <f>IF(AND('1C TSrécur12'!F$17&lt;&gt;0,'1C TSrécur12'!$C$12="OUI"),'1C TSrécur12'!$F$38/'1C TSrécur12'!F$17,"")</f>
        <v/>
      </c>
      <c r="R309" s="563" t="str">
        <f>IF(AND('1C TSrécur12'!F$17&lt;&gt;0,'1C TSrécur12'!$C$12="OUI"),'1C TSrécur12'!$F$39/'1C TSrécur12'!F$17,"")</f>
        <v/>
      </c>
      <c r="S309" s="563" t="str">
        <f>IF(AND('1C TSrécur12'!F$17&lt;&gt;0,'1C TSrécur12'!$C$12="OUI"),'1C TSrécur12'!$F$40/'1C TSrécur12'!F$17,"")</f>
        <v/>
      </c>
      <c r="T309" s="563" t="str">
        <f>IF(AND('1C TSrécur12'!F$17&lt;&gt;0,'1C TSrécur12'!$C$12="OUI"),'1C TSrécur12'!$F$41/'1C TSrécur12'!F$17,"")</f>
        <v/>
      </c>
      <c r="U309" s="563" t="str">
        <f>IF(AND('1C TSrécur12'!F$17&lt;&gt;0,'1C TSrécur12'!$C$12="OUI"),'1C TSrécur12'!$F$42/'1C TSrécur12'!F$17,"")</f>
        <v/>
      </c>
      <c r="V309" s="563" t="str">
        <f>IF(AND('1C TSrécur12'!F$17&lt;&gt;0,'1C TSrécur12'!$C$12="OUI"),'1C TSrécur12'!$F$43/'1C TSrécur12'!F$17,"")</f>
        <v/>
      </c>
      <c r="W309" s="563" t="str">
        <f>IF(AND('1C TSrécur12'!F$17&lt;&gt;0,'1C TSrécur12'!$C$12="OUI"),'1C TSrécur12'!$F$44/'1C TSrécur12'!F$17,"")</f>
        <v/>
      </c>
      <c r="X309" s="563" t="str">
        <f>IF(AND('1C TSrécur12'!F$17&lt;&gt;0,'1C TSrécur12'!$C$12="OUI"),'1C TSrécur12'!$F$45/'1C TSrécur12'!F$17,"")</f>
        <v/>
      </c>
      <c r="Y309" s="563" t="str">
        <f>IF(AND('1C TSrécur12'!F$17&lt;&gt;0,'1C TSrécur12'!$C$12="OUI"),'1C TSrécur12'!$F$46/'1C TSrécur12'!F$17,"")</f>
        <v/>
      </c>
      <c r="Z309" s="563" t="str">
        <f>IF(AND('1C TSrécur12'!F$17&lt;&gt;0,'1C TSrécur12'!$C$12="OUI"),'1C TSrécur12'!$F$47/'1C TSrécur12'!F$17,"")</f>
        <v/>
      </c>
      <c r="AA309" s="563" t="str">
        <f>IF(AND('1C TSrécur12'!F$17&lt;&gt;0,'1C TSrécur12'!$C$12="OUI"),'1C TSrécur12'!$F$48/'1C TSrécur12'!F$17,"")</f>
        <v/>
      </c>
      <c r="AB309" s="563" t="str">
        <f>IF(AND('1C TSrécur12'!F$17&lt;&gt;0,'1C TSrécur12'!$C$12="OUI"),'1C TSrécur12'!$F$49/'1C TSrécur12'!F$17,"")</f>
        <v/>
      </c>
      <c r="AC309" s="563" t="str">
        <f>IF(AND('1C TSrécur12'!F$17&lt;&gt;0,'1C TSrécur12'!$C$12="OUI"),'1C TSrécur12'!$F$50/'1C TSrécur12'!F$17,"")</f>
        <v/>
      </c>
      <c r="AD309" s="563" t="str">
        <f>IF(AND('1C TSrécur12'!F$17&lt;&gt;0,'1C TSrécur12'!$C$12="OUI"),'1C TSrécur12'!$F$51/'1C TSrécur12'!F$17,"")</f>
        <v/>
      </c>
      <c r="AE309" s="563" t="str">
        <f>IF(AND('1C TSrécur12'!F$17&lt;&gt;0,'1C TSrécur12'!$C$12="OUI"),'1C TSrécur12'!$F$52/'1C TSrécur12'!F$17,"")</f>
        <v/>
      </c>
      <c r="AF309" s="563" t="str">
        <f>IF(AND('1C TSrécur12'!F$17&lt;&gt;0,'1C TSrécur12'!$C$12="OUI"),'1C TSrécur12'!$F$53/'1C TSrécur12'!F$17,"")</f>
        <v/>
      </c>
      <c r="AG309" s="563" t="str">
        <f>IF(AND('1C TSrécur12'!F$17&lt;&gt;0,'1C TSrécur12'!$C$12="OUI"),'1C TSrécur12'!$F$54/'1C TSrécur12'!F$17,"")</f>
        <v/>
      </c>
      <c r="AH309" s="563" t="str">
        <f>IF(AND('1C TSrécur12'!F$17&lt;&gt;0,'1C TSrécur12'!$C$12="OUI"),'1C TSrécur12'!$F$55/'1C TSrécur12'!F$17,"")</f>
        <v/>
      </c>
      <c r="AI309" s="563" t="str">
        <f>IF(AND('1C TSrécur12'!F$17&lt;&gt;0,'1C TSrécur12'!$C$12="OUI"),'1C TSrécur12'!$F$56/'1C TSrécur12'!F$17,"")</f>
        <v/>
      </c>
      <c r="AJ309" s="563" t="str">
        <f>IF(AND('1C TSrécur12'!F$17&lt;&gt;0,'1C TSrécur12'!$C$12="OUI"),'1C TSrécur12'!$F$57/'1C TSrécur12'!F$17,"")</f>
        <v/>
      </c>
      <c r="AK309" s="563">
        <f>IF(AND('1C TSrécur12'!F$17&lt;&gt;0,'1C TSrécur12'!$C$12="OUI"),'1C TSrécur12'!F$58/'1C TSrécur12'!F$17,0)</f>
        <v>0</v>
      </c>
      <c r="AL309" s="74">
        <f>IF(AND('1C TSrécur12'!$B$12&lt;&gt;"",'1C TSrécur12'!$C$12="OUI"),N309+AK309,N309)</f>
        <v>0</v>
      </c>
      <c r="AM309" s="352">
        <f t="shared" si="99"/>
        <v>0</v>
      </c>
      <c r="AN309" s="352">
        <f t="shared" si="100"/>
        <v>0</v>
      </c>
      <c r="AO309" s="353">
        <f t="shared" si="101"/>
        <v>0</v>
      </c>
      <c r="AP309" s="599">
        <f t="shared" si="102"/>
        <v>0</v>
      </c>
      <c r="AQ309" s="609">
        <f t="shared" si="94"/>
        <v>0</v>
      </c>
      <c r="AR309" s="605"/>
      <c r="AS309" s="104"/>
      <c r="AT309" s="211" t="str">
        <f>IF('1C TSrécur12'!F$17*FICHE!$C$13&lt;J309,"Forfait limité à "&amp;FICHE!$C$13&amp;"€/jour","")</f>
        <v/>
      </c>
      <c r="AU309" s="618"/>
    </row>
    <row r="310" spans="1:54" ht="13.9" customHeight="1">
      <c r="A310" s="316"/>
      <c r="B310" s="346"/>
      <c r="C310" s="877" t="str">
        <f>IF('1C TSrécur12'!G$17&lt;&gt;0,'1C TSrécur12'!$B$12,"")</f>
        <v/>
      </c>
      <c r="D310" s="878"/>
      <c r="E310" s="879"/>
      <c r="F310" s="95" t="str">
        <f>IF(AND($C310='1C TSrécur12'!$B$12,'1C TSrécur12'!$B$16="récurrentes",'1C TSrécur12'!$G$17&lt;&gt;""),'1C TSrécur12'!$G$21,"")</f>
        <v/>
      </c>
      <c r="G310" s="237"/>
      <c r="H310" s="797">
        <v>0.21</v>
      </c>
      <c r="I310" s="799">
        <v>1</v>
      </c>
      <c r="J310" s="324"/>
      <c r="K310" s="782">
        <f t="shared" si="98"/>
        <v>0</v>
      </c>
      <c r="L310" s="545">
        <f>IF(OR('1C TSrécur12'!$B$12="",'1C TSrécur12'!G$30=0),0,IF(AND('1C TSrécur12'!$B$12&lt;&gt;"",$K$2="Pôle",'1C TSrécur12'!$C$12="OUI"),(('1C TSrécur12'!G$22+'1C TSrécur12'!G$23+'1C TSrécur12'!G$24+'1C TSrécur12'!G$25+'1C TSrécur12'!G$29)/'1C TSrécur12'!G$17),IF(AND('1C TSrécur12'!$B$12&lt;&gt;"",$K$2="Pôle",'1C TSrécur12'!$C$12="NON"),(('1C TSrécur12'!G$22+'1C TSrécur12'!G$23+'1C TSrécur12'!G$24+'1C TSrécur12'!G$25+'1C TSrécur12'!G$29)/'1C TSrécur12'!G$30),IF(AND('1C TSrécur12'!$B$12&lt;&gt;"",$K$2&lt;&gt;"Pôle",'1C TSrécur12'!$C$12="OUI"),(('1C TSrécur12'!G$22+'1C TSrécur12'!G$23+'1C TSrécur12'!G$24+'1C TSrécur12'!G$25+'1C TSrécur12'!G$26+'1C TSrécur12'!G$27+'1C TSrécur12'!G$28+'1C TSrécur12'!G$29)/'1C TSrécur12'!G$17),IF(AND('1C TSrécur12'!$B$12&lt;&gt;"",$K$2&lt;&gt;"Pôle",'1C TSrécur12'!$C$12="NON"),(('1C TSrécur12'!G$22+'1C TSrécur12'!G$23+'1C TSrécur12'!G$24+'1C TSrécur12'!G$25+'1C TSrécur12'!G$26+'1C TSrécur12'!G$27+'1C TSrécur12'!G$28+'1C TSrécur12'!G$29)/'1C TSrécur12'!G$30))))))</f>
        <v>0</v>
      </c>
      <c r="M310" s="545">
        <f>IF(OR('1C TSrécur12'!$B$12="",'1C TSrécur12'!G$30=0),0,IF(AND('1C TSrécur12'!$B$12&lt;&gt;"",$K$2="Pôle",'1C TSrécur12'!$C$12="OUI"),(('1C TSrécur12'!G$26+'1C TSrécur12'!G$27+'1C TSrécur12'!G$28)/'1C TSrécur12'!G$17),IF(AND('1C TSrécur12'!$B$12&lt;&gt;"",$K$2="Pôle",'1C TSrécur12'!$C$12="NON"),(('1C TSrécur12'!G$26+'1C TSrécur12'!G$27+'1C TSrécur12'!G$28)/'1C TSrécur12'!G$30),IF(AND('1C TSrécur12'!$B$12&lt;&gt;"",$K$2&lt;&gt;"Pôle"),0))))</f>
        <v>0</v>
      </c>
      <c r="N310" s="545">
        <f>IF(AND('1C TSrécur12'!$G$17&lt;&gt;0,'1C TSrécur12'!$G$30&lt;&gt;0),L310+M310,0)</f>
        <v>0</v>
      </c>
      <c r="O310" s="562" t="str">
        <f>IF(AND('1C TSrécur12'!G$17&lt;&gt;0,'1C TSrécur12'!$C$12="OUI"),'1C TSrécur12'!G$36/'1C TSrécur12'!G$17,"")</f>
        <v/>
      </c>
      <c r="P310" s="563" t="str">
        <f>IF(AND('1C TSrécur12'!G$17&lt;&gt;0,'1C TSrécur12'!$C$12="OUI"),'1C TSrécur12'!$G$37/'1C TSrécur12'!G$17,"")</f>
        <v/>
      </c>
      <c r="Q310" s="563" t="str">
        <f>IF(AND('1C TSrécur12'!G$17&lt;&gt;0,'1C TSrécur12'!$C$12="OUI"),'1C TSrécur12'!$G$38/'1C TSrécur12'!G$17,"")</f>
        <v/>
      </c>
      <c r="R310" s="563" t="str">
        <f>IF(AND('1C TSrécur12'!G$17&lt;&gt;0,'1C TSrécur12'!$C$12="OUI"),'1C TSrécur12'!$G$39/'1C TSrécur12'!G$17,"")</f>
        <v/>
      </c>
      <c r="S310" s="563" t="str">
        <f>IF(AND('1C TSrécur12'!G$17&lt;&gt;0,'1C TSrécur12'!$C$12="OUI"),'1C TSrécur12'!$G$40/'1C TSrécur12'!G$17,"")</f>
        <v/>
      </c>
      <c r="T310" s="563" t="str">
        <f>IF(AND('1C TSrécur12'!G$17&lt;&gt;0,'1C TSrécur12'!$C$12="OUI"),'1C TSrécur12'!$G$41/'1C TSrécur12'!G$17,"")</f>
        <v/>
      </c>
      <c r="U310" s="563" t="str">
        <f>IF(AND('1C TSrécur12'!G$17&lt;&gt;0,'1C TSrécur12'!$C$12="OUI"),'1C TSrécur12'!$G$42/'1C TSrécur12'!G$17,"")</f>
        <v/>
      </c>
      <c r="V310" s="563" t="str">
        <f>IF(AND('1C TSrécur12'!G$17&lt;&gt;0,'1C TSrécur12'!$C$12="OUI"),'1C TSrécur12'!$G$43/'1C TSrécur12'!G$17,"")</f>
        <v/>
      </c>
      <c r="W310" s="563" t="str">
        <f>IF(AND('1C TSrécur12'!G$17&lt;&gt;0,'1C TSrécur12'!$C$12="OUI"),'1C TSrécur12'!$G$44/'1C TSrécur12'!G$17,"")</f>
        <v/>
      </c>
      <c r="X310" s="563" t="str">
        <f>IF(AND('1C TSrécur12'!G$17&lt;&gt;0,'1C TSrécur12'!$C$12="OUI"),'1C TSrécur12'!$G$45/'1C TSrécur12'!G$17,"")</f>
        <v/>
      </c>
      <c r="Y310" s="563" t="str">
        <f>IF(AND('1C TSrécur12'!G$17&lt;&gt;0,'1C TSrécur12'!$C$12="OUI"),'1C TSrécur12'!$G$46/'1C TSrécur12'!G$17,"")</f>
        <v/>
      </c>
      <c r="Z310" s="563" t="str">
        <f>IF(AND('1C TSrécur12'!G$17&lt;&gt;0,'1C TSrécur12'!$C$12="OUI"),'1C TSrécur12'!$G$47/'1C TSrécur12'!G$17,"")</f>
        <v/>
      </c>
      <c r="AA310" s="563" t="str">
        <f>IF(AND('1C TSrécur12'!G$17&lt;&gt;0,'1C TSrécur12'!$C$12="OUI"),'1C TSrécur12'!$G$48/'1C TSrécur12'!G$17,"")</f>
        <v/>
      </c>
      <c r="AB310" s="563" t="str">
        <f>IF(AND('1C TSrécur12'!G$17&lt;&gt;0,'1C TSrécur12'!$C$12="OUI"),'1C TSrécur12'!$G$49/'1C TSrécur12'!G$17,"")</f>
        <v/>
      </c>
      <c r="AC310" s="563" t="str">
        <f>IF(AND('1C TSrécur12'!G$17&lt;&gt;0,'1C TSrécur12'!$C$12="OUI"),'1C TSrécur12'!$G$50/'1C TSrécur12'!G$17,"")</f>
        <v/>
      </c>
      <c r="AD310" s="563" t="str">
        <f>IF(AND('1C TSrécur12'!G$17&lt;&gt;0,'1C TSrécur12'!$C$12="OUI"),'1C TSrécur12'!$G$51/'1C TSrécur12'!G$17,"")</f>
        <v/>
      </c>
      <c r="AE310" s="563" t="str">
        <f>IF(AND('1C TSrécur12'!G$17&lt;&gt;0,'1C TSrécur12'!$C$12="OUI"),'1C TSrécur12'!$G$52/'1C TSrécur12'!G$17,"")</f>
        <v/>
      </c>
      <c r="AF310" s="563" t="str">
        <f>IF(AND('1C TSrécur12'!G$17&lt;&gt;0,'1C TSrécur12'!$C$12="OUI"),'1C TSrécur12'!$G$53/'1C TSrécur12'!G$17,"")</f>
        <v/>
      </c>
      <c r="AG310" s="563" t="str">
        <f>IF(AND('1C TSrécur12'!G$17&lt;&gt;0,'1C TSrécur12'!$C$12="OUI"),'1C TSrécur12'!$G$54/'1C TSrécur12'!G$17,"")</f>
        <v/>
      </c>
      <c r="AH310" s="563" t="str">
        <f>IF(AND('1C TSrécur12'!G$17&lt;&gt;0,'1C TSrécur12'!$C$12="OUI"),'1C TSrécur12'!$G$55/'1C TSrécur12'!G$17,"")</f>
        <v/>
      </c>
      <c r="AI310" s="563" t="str">
        <f>IF(AND('1C TSrécur12'!G$17&lt;&gt;0,'1C TSrécur12'!$C$12="OUI"),'1C TSrécur12'!$G$56/'1C TSrécur12'!G$17,"")</f>
        <v/>
      </c>
      <c r="AJ310" s="563" t="str">
        <f>IF(AND('1C TSrécur12'!G$17&lt;&gt;0,'1C TSrécur12'!$C$12="OUI"),'1C TSrécur12'!$G$57/'1C TSrécur12'!G$17,"")</f>
        <v/>
      </c>
      <c r="AK310" s="563">
        <f>IF(AND('1C TSrécur12'!G$17&lt;&gt;0,'1C TSrécur12'!$C$12="OUI"),'1C TSrécur12'!G$58/'1C TSrécur12'!G$17,0)</f>
        <v>0</v>
      </c>
      <c r="AL310" s="74">
        <f>IF(AND('1C TSrécur12'!$B$12&lt;&gt;"",'1C TSrécur12'!$C$12="OUI"),N310+AK310,N310)</f>
        <v>0</v>
      </c>
      <c r="AM310" s="352">
        <f t="shared" si="99"/>
        <v>0</v>
      </c>
      <c r="AN310" s="352">
        <f t="shared" si="100"/>
        <v>0</v>
      </c>
      <c r="AO310" s="353">
        <f t="shared" si="101"/>
        <v>0</v>
      </c>
      <c r="AP310" s="599">
        <f t="shared" si="102"/>
        <v>0</v>
      </c>
      <c r="AQ310" s="609">
        <f t="shared" si="94"/>
        <v>0</v>
      </c>
      <c r="AR310" s="605"/>
      <c r="AS310" s="104"/>
      <c r="AT310" s="211" t="str">
        <f>IF('1C TSrécur12'!G$17*FICHE!$C$13&lt;J310,"Forfait limité à "&amp;FICHE!$C$13&amp;"€/jour","")</f>
        <v/>
      </c>
      <c r="AU310" s="618"/>
    </row>
    <row r="311" spans="1:54" ht="13.9" customHeight="1">
      <c r="A311" s="316"/>
      <c r="B311" s="346"/>
      <c r="C311" s="877" t="str">
        <f>IF('1C TSrécur12'!H$17&lt;&gt;0,'1C TSrécur12'!$B$12,"")</f>
        <v/>
      </c>
      <c r="D311" s="878"/>
      <c r="E311" s="879"/>
      <c r="F311" s="95" t="str">
        <f>IF(AND($C311='1C TSrécur12'!$B$12,'1C TSrécur12'!$B$16="récurrentes",'1C TSrécur12'!$H$17&lt;&gt;""),'1C TSrécur12'!$H$21,"")</f>
        <v/>
      </c>
      <c r="G311" s="237"/>
      <c r="H311" s="797">
        <v>0.21</v>
      </c>
      <c r="I311" s="799">
        <v>1</v>
      </c>
      <c r="J311" s="324"/>
      <c r="K311" s="782">
        <f t="shared" si="98"/>
        <v>0</v>
      </c>
      <c r="L311" s="545">
        <f>IF(OR('1C TSrécur12'!$B$12="",'1C TSrécur12'!H$30=0),0,IF(AND('1C TSrécur12'!$B$12&lt;&gt;"",$K$2="Pôle",'1C TSrécur12'!$C$12="OUI"),(('1C TSrécur12'!H$22+'1C TSrécur12'!H$23+'1C TSrécur12'!H$24+'1C TSrécur12'!H$25+'1C TSrécur12'!H$29)/'1C TSrécur12'!H$17),IF(AND('1C TSrécur12'!$B$12&lt;&gt;"",$K$2="Pôle",'1C TSrécur12'!$C$12="NON"),(('1C TSrécur12'!H$22+'1C TSrécur12'!H$23+'1C TSrécur12'!H$24+'1C TSrécur12'!H$25+'1C TSrécur12'!H$29)/'1C TSrécur12'!H$30),IF(AND('1C TSrécur12'!$B$12&lt;&gt;"",$K$2&lt;&gt;"Pôle",'1C TSrécur12'!$C$12="OUI"),(('1C TSrécur12'!H$22+'1C TSrécur12'!H$23+'1C TSrécur12'!H$24+'1C TSrécur12'!H$25+'1C TSrécur12'!H$26+'1C TSrécur12'!H$27+'1C TSrécur12'!H$28+'1C TSrécur12'!H$29)/'1C TSrécur12'!H$17),IF(AND('1C TSrécur12'!$B$12&lt;&gt;"",$K$2&lt;&gt;"Pôle",'1C TSrécur12'!$C$12="NON"),(('1C TSrécur12'!H$22+'1C TSrécur12'!H$23+'1C TSrécur12'!H$24+'1C TSrécur12'!H$25+'1C TSrécur12'!H$26+'1C TSrécur12'!H$27+'1C TSrécur12'!H$28+'1C TSrécur12'!H$29)/'1C TSrécur12'!H$30))))))</f>
        <v>0</v>
      </c>
      <c r="M311" s="545">
        <f>IF(OR('1C TSrécur12'!$B$12="",'1C TSrécur12'!H$30=0),0,IF(AND('1C TSrécur12'!$B$12&lt;&gt;"",$K$2="Pôle",'1C TSrécur12'!$C$12="OUI"),(('1C TSrécur12'!H$26+'1C TSrécur12'!H$27+'1C TSrécur12'!H$28)/'1C TSrécur12'!H$17),IF(AND('1C TSrécur12'!$B$12&lt;&gt;"",$K$2="Pôle",'1C TSrécur12'!$C$12="NON"),(('1C TSrécur12'!H$26+'1C TSrécur12'!H$27+'1C TSrécur12'!H$28)/'1C TSrécur12'!H$30),IF(AND('1C TSrécur12'!$B$12&lt;&gt;"",$K$2&lt;&gt;"Pôle"),0))))</f>
        <v>0</v>
      </c>
      <c r="N311" s="545">
        <f>IF(AND('1C TSrécur12'!$H$17&lt;&gt;0,'1C TSrécur12'!$H$30&lt;&gt;0),L311+M311,0)</f>
        <v>0</v>
      </c>
      <c r="O311" s="562" t="str">
        <f>IF(AND('1C TSrécur12'!H$17&lt;&gt;0,'1C TSrécur12'!$C$12="OUI"),'1C TSrécur12'!H$36/'1C TSrécur12'!H$17,"")</f>
        <v/>
      </c>
      <c r="P311" s="563" t="str">
        <f>IF(AND('1C TSrécur12'!H$17&lt;&gt;0,'1C TSrécur12'!$C$12="OUI"),'1C TSrécur12'!$H$37/'1C TSrécur12'!H$17,"")</f>
        <v/>
      </c>
      <c r="Q311" s="563" t="str">
        <f>IF(AND('1C TSrécur12'!H$17&lt;&gt;0,'1C TSrécur12'!$C$12="OUI"),'1C TSrécur12'!$H$38/'1C TSrécur12'!H$17,"")</f>
        <v/>
      </c>
      <c r="R311" s="563" t="str">
        <f>IF(AND('1C TSrécur12'!H$17&lt;&gt;0,'1C TSrécur12'!$C$12="OUI"),'1C TSrécur12'!$H$39/'1C TSrécur12'!H$17,"")</f>
        <v/>
      </c>
      <c r="S311" s="563" t="str">
        <f>IF(AND('1C TSrécur12'!H$17&lt;&gt;0,'1C TSrécur12'!$C$12="OUI"),'1C TSrécur12'!$H$40/'1C TSrécur12'!H$17,"")</f>
        <v/>
      </c>
      <c r="T311" s="563" t="str">
        <f>IF(AND('1C TSrécur12'!H$17&lt;&gt;0,'1C TSrécur12'!$C$12="OUI"),'1C TSrécur12'!$H$41/'1C TSrécur12'!H$17,"")</f>
        <v/>
      </c>
      <c r="U311" s="563" t="str">
        <f>IF(AND('1C TSrécur12'!H$17&lt;&gt;0,'1C TSrécur12'!$C$12="OUI"),'1C TSrécur12'!$H$42/'1C TSrécur12'!H$17,"")</f>
        <v/>
      </c>
      <c r="V311" s="563" t="str">
        <f>IF(AND('1C TSrécur12'!H$17&lt;&gt;0,'1C TSrécur12'!$C$12="OUI"),'1C TSrécur12'!$H$43/'1C TSrécur12'!H$17,"")</f>
        <v/>
      </c>
      <c r="W311" s="563" t="str">
        <f>IF(AND('1C TSrécur12'!H$17&lt;&gt;0,'1C TSrécur12'!$C$12="OUI"),'1C TSrécur12'!$H$44/'1C TSrécur12'!H$17,"")</f>
        <v/>
      </c>
      <c r="X311" s="563" t="str">
        <f>IF(AND('1C TSrécur12'!H$17&lt;&gt;0,'1C TSrécur12'!$C$12="OUI"),'1C TSrécur12'!$H$45/'1C TSrécur12'!H$17,"")</f>
        <v/>
      </c>
      <c r="Y311" s="563" t="str">
        <f>IF(AND('1C TSrécur12'!H$17&lt;&gt;0,'1C TSrécur12'!$C$12="OUI"),'1C TSrécur12'!$H$46/'1C TSrécur12'!H$17,"")</f>
        <v/>
      </c>
      <c r="Z311" s="563" t="str">
        <f>IF(AND('1C TSrécur12'!H$17&lt;&gt;0,'1C TSrécur12'!$C$12="OUI"),'1C TSrécur12'!$H$47/'1C TSrécur12'!H$17,"")</f>
        <v/>
      </c>
      <c r="AA311" s="563" t="str">
        <f>IF(AND('1C TSrécur12'!H$17&lt;&gt;0,'1C TSrécur12'!$C$12="OUI"),'1C TSrécur12'!$H$48/'1C TSrécur12'!H$17,"")</f>
        <v/>
      </c>
      <c r="AB311" s="563" t="str">
        <f>IF(AND('1C TSrécur12'!H$17&lt;&gt;0,'1C TSrécur12'!$C$12="OUI"),'1C TSrécur12'!$H$49/'1C TSrécur12'!H$17,"")</f>
        <v/>
      </c>
      <c r="AC311" s="563" t="str">
        <f>IF(AND('1C TSrécur12'!H$17&lt;&gt;0,'1C TSrécur12'!$C$12="OUI"),'1C TSrécur12'!$H$50/'1C TSrécur12'!H$17,"")</f>
        <v/>
      </c>
      <c r="AD311" s="563" t="str">
        <f>IF(AND('1C TSrécur12'!H$17&lt;&gt;0,'1C TSrécur12'!$C$12="OUI"),'1C TSrécur12'!$H$51/'1C TSrécur12'!H$17,"")</f>
        <v/>
      </c>
      <c r="AE311" s="563" t="str">
        <f>IF(AND('1C TSrécur12'!H$17&lt;&gt;0,'1C TSrécur12'!$C$12="OUI"),'1C TSrécur12'!$H$52/'1C TSrécur12'!H$17,"")</f>
        <v/>
      </c>
      <c r="AF311" s="563" t="str">
        <f>IF(AND('1C TSrécur12'!H$17&lt;&gt;0,'1C TSrécur12'!$C$12="OUI"),'1C TSrécur12'!$H$53/'1C TSrécur12'!H$17,"")</f>
        <v/>
      </c>
      <c r="AG311" s="563" t="str">
        <f>IF(AND('1C TSrécur12'!H$17&lt;&gt;0,'1C TSrécur12'!$C$12="OUI"),'1C TSrécur12'!$H$54/'1C TSrécur12'!H$17,"")</f>
        <v/>
      </c>
      <c r="AH311" s="563" t="str">
        <f>IF(AND('1C TSrécur12'!H$17&lt;&gt;0,'1C TSrécur12'!$C$12="OUI"),'1C TSrécur12'!$H$55/'1C TSrécur12'!H$17,"")</f>
        <v/>
      </c>
      <c r="AI311" s="563" t="str">
        <f>IF(AND('1C TSrécur12'!H$17&lt;&gt;0,'1C TSrécur12'!$C$12="OUI"),'1C TSrécur12'!$H$56/'1C TSrécur12'!H$17,"")</f>
        <v/>
      </c>
      <c r="AJ311" s="563" t="str">
        <f>IF(AND('1C TSrécur12'!H$17&lt;&gt;0,'1C TSrécur12'!$C$12="OUI"),'1C TSrécur12'!$H$57/'1C TSrécur12'!H$17,"")</f>
        <v/>
      </c>
      <c r="AK311" s="563">
        <f>IF(AND('1C TSrécur12'!H$17&lt;&gt;0,'1C TSrécur12'!$C$12="OUI"),'1C TSrécur12'!H$58/'1C TSrécur12'!H$17,0)</f>
        <v>0</v>
      </c>
      <c r="AL311" s="74">
        <f>IF(AND('1C TSrécur12'!$B$12&lt;&gt;"",'1C TSrécur12'!$C$12="OUI"),N311+AK311,N311)</f>
        <v>0</v>
      </c>
      <c r="AM311" s="352">
        <f t="shared" si="99"/>
        <v>0</v>
      </c>
      <c r="AN311" s="352">
        <f t="shared" si="100"/>
        <v>0</v>
      </c>
      <c r="AO311" s="353">
        <f t="shared" si="101"/>
        <v>0</v>
      </c>
      <c r="AP311" s="599">
        <f t="shared" si="102"/>
        <v>0</v>
      </c>
      <c r="AQ311" s="609">
        <f t="shared" si="94"/>
        <v>0</v>
      </c>
      <c r="AR311" s="605"/>
      <c r="AS311" s="104"/>
      <c r="AT311" s="211" t="str">
        <f>IF('1C TSrécur12'!H$17*FICHE!$C$13&lt;J311,"Forfait limité à "&amp;FICHE!$C$13&amp;"€/jour","")</f>
        <v/>
      </c>
      <c r="AU311" s="618"/>
    </row>
    <row r="312" spans="1:54" ht="13.9" customHeight="1">
      <c r="A312" s="316"/>
      <c r="B312" s="346"/>
      <c r="C312" s="877" t="str">
        <f>IF('1C TSrécur12'!I$17&lt;&gt;0,'1C TSrécur12'!$B$12,"")</f>
        <v/>
      </c>
      <c r="D312" s="878"/>
      <c r="E312" s="879"/>
      <c r="F312" s="95" t="str">
        <f>IF(AND($C312='1C TSrécur12'!$B$12,'1C TSrécur12'!$B$16="récurrentes",'1C TSrécur12'!$I$17&lt;&gt;""),'1C TSrécur12'!$I$21,"")</f>
        <v/>
      </c>
      <c r="G312" s="237"/>
      <c r="H312" s="797">
        <v>0.21</v>
      </c>
      <c r="I312" s="799">
        <v>1</v>
      </c>
      <c r="J312" s="324"/>
      <c r="K312" s="782">
        <f t="shared" si="98"/>
        <v>0</v>
      </c>
      <c r="L312" s="545">
        <f>IF(OR('1C TSrécur12'!$B$12="",'1C TSrécur12'!I$30=0),0,IF(AND('1C TSrécur12'!$B$12&lt;&gt;"",$K$2="Pôle",'1C TSrécur12'!$C$12="OUI"),(('1C TSrécur12'!I$22+'1C TSrécur12'!I$23+'1C TSrécur12'!I$24+'1C TSrécur12'!I$25+'1C TSrécur12'!I$29)/'1C TSrécur12'!I$17),IF(AND('1C TSrécur12'!$B$12&lt;&gt;"",$K$2="Pôle",'1C TSrécur12'!$C$12="NON"),(('1C TSrécur12'!I$22+'1C TSrécur12'!I$23+'1C TSrécur12'!I$24+'1C TSrécur12'!I$25+'1C TSrécur12'!I$29)/'1C TSrécur12'!I$30),IF(AND('1C TSrécur12'!$B$12&lt;&gt;"",$K$2&lt;&gt;"Pôle",'1C TSrécur12'!$C$12="OUI"),(('1C TSrécur12'!I$22+'1C TSrécur12'!I$23+'1C TSrécur12'!I$24+'1C TSrécur12'!I$25+'1C TSrécur12'!I$26+'1C TSrécur12'!I$27+'1C TSrécur12'!I$28+'1C TSrécur12'!I$29)/'1C TSrécur12'!I$17),IF(AND('1C TSrécur12'!$B$12&lt;&gt;"",$K$2&lt;&gt;"Pôle",'1C TSrécur12'!$C$12="NON"),(('1C TSrécur12'!I$22+'1C TSrécur12'!I$23+'1C TSrécur12'!I$24+'1C TSrécur12'!I$25+'1C TSrécur12'!I$26+'1C TSrécur12'!I$27+'1C TSrécur12'!I$28+'1C TSrécur12'!I$29)/'1C TSrécur12'!I$30))))))</f>
        <v>0</v>
      </c>
      <c r="M312" s="545">
        <f>IF(OR('1C TSrécur12'!$B$12="",'1C TSrécur12'!I$30=0),0,IF(AND('1C TSrécur12'!$B$12&lt;&gt;"",$K$2="Pôle",'1C TSrécur12'!$C$12="OUI"),(('1C TSrécur12'!I$26+'1C TSrécur12'!I$27+'1C TSrécur12'!I$28)/'1C TSrécur12'!I$17),IF(AND('1C TSrécur12'!$B$12&lt;&gt;"",$K$2="Pôle",'1C TSrécur12'!$C$12="NON"),(('1C TSrécur12'!I$26+'1C TSrécur12'!I$27+'1C TSrécur12'!I$28)/'1C TSrécur12'!I$30),IF(AND('1C TSrécur12'!$B$12&lt;&gt;"",$K$2&lt;&gt;"Pôle"),0))))</f>
        <v>0</v>
      </c>
      <c r="N312" s="545">
        <f>IF(AND('1C TSrécur12'!$I$17&lt;&gt;0,'1C TSrécur12'!$I$30&lt;&gt;0),L312+M312,0)</f>
        <v>0</v>
      </c>
      <c r="O312" s="562" t="str">
        <f>IF(AND('1C TSrécur12'!I$17&lt;&gt;0,'1C TSrécur12'!$C$12="OUI"),'1C TSrécur12'!I$36/'1C TSrécur12'!I$17,"")</f>
        <v/>
      </c>
      <c r="P312" s="563" t="str">
        <f>IF(AND('1C TSrécur12'!I$17&lt;&gt;0,'1C TSrécur12'!$C$12="OUI"),'1C TSrécur12'!$I$37/'1C TSrécur12'!I$17,"")</f>
        <v/>
      </c>
      <c r="Q312" s="563" t="str">
        <f>IF(AND('1C TSrécur12'!I$17&lt;&gt;0,'1C TSrécur12'!$C$12="OUI"),'1C TSrécur12'!$I$38/'1C TSrécur12'!I$17,"")</f>
        <v/>
      </c>
      <c r="R312" s="563" t="str">
        <f>IF(AND('1C TSrécur12'!I$17&lt;&gt;0,'1C TSrécur12'!$C$12="OUI"),'1C TSrécur12'!$I$39/'1C TSrécur12'!I$17,"")</f>
        <v/>
      </c>
      <c r="S312" s="563" t="str">
        <f>IF(AND('1C TSrécur12'!I$17&lt;&gt;0,'1C TSrécur12'!$C$12="OUI"),'1C TSrécur12'!$I$40/'1C TSrécur12'!I$17,"")</f>
        <v/>
      </c>
      <c r="T312" s="563" t="str">
        <f>IF(AND('1C TSrécur12'!I$17&lt;&gt;0,'1C TSrécur12'!$C$12="OUI"),'1C TSrécur12'!$I$41/'1C TSrécur12'!I$17,"")</f>
        <v/>
      </c>
      <c r="U312" s="563" t="str">
        <f>IF(AND('1C TSrécur12'!I$17&lt;&gt;0,'1C TSrécur12'!$C$12="OUI"),'1C TSrécur12'!$I$42/'1C TSrécur12'!I$17,"")</f>
        <v/>
      </c>
      <c r="V312" s="563" t="str">
        <f>IF(AND('1C TSrécur12'!I$17&lt;&gt;0,'1C TSrécur12'!$C$12="OUI"),'1C TSrécur12'!$I$43/'1C TSrécur12'!I$17,"")</f>
        <v/>
      </c>
      <c r="W312" s="563" t="str">
        <f>IF(AND('1C TSrécur12'!I$17&lt;&gt;0,'1C TSrécur12'!$C$12="OUI"),'1C TSrécur12'!$I$44/'1C TSrécur12'!I$17,"")</f>
        <v/>
      </c>
      <c r="X312" s="563" t="str">
        <f>IF(AND('1C TSrécur12'!I$17&lt;&gt;0,'1C TSrécur12'!$C$12="OUI"),'1C TSrécur12'!$I$45/'1C TSrécur12'!I$17,"")</f>
        <v/>
      </c>
      <c r="Y312" s="563" t="str">
        <f>IF(AND('1C TSrécur12'!I$17&lt;&gt;0,'1C TSrécur12'!$C$12="OUI"),'1C TSrécur12'!$I$46/'1C TSrécur12'!I$17,"")</f>
        <v/>
      </c>
      <c r="Z312" s="563" t="str">
        <f>IF(AND('1C TSrécur12'!I$17&lt;&gt;0,'1C TSrécur12'!$C$12="OUI"),'1C TSrécur12'!$I$47/'1C TSrécur12'!I$17,"")</f>
        <v/>
      </c>
      <c r="AA312" s="563" t="str">
        <f>IF(AND('1C TSrécur12'!I$17&lt;&gt;0,'1C TSrécur12'!$C$12="OUI"),'1C TSrécur12'!$I$48/'1C TSrécur12'!I$17,"")</f>
        <v/>
      </c>
      <c r="AB312" s="563" t="str">
        <f>IF(AND('1C TSrécur12'!I$17&lt;&gt;0,'1C TSrécur12'!$C$12="OUI"),'1C TSrécur12'!$I$49/'1C TSrécur12'!I$17,"")</f>
        <v/>
      </c>
      <c r="AC312" s="563" t="str">
        <f>IF(AND('1C TSrécur12'!I$17&lt;&gt;0,'1C TSrécur12'!$C$12="OUI"),'1C TSrécur12'!$I$50/'1C TSrécur12'!I$17,"")</f>
        <v/>
      </c>
      <c r="AD312" s="563" t="str">
        <f>IF(AND('1C TSrécur12'!I$17&lt;&gt;0,'1C TSrécur12'!$C$12="OUI"),'1C TSrécur12'!$I$51/'1C TSrécur12'!I$17,"")</f>
        <v/>
      </c>
      <c r="AE312" s="563" t="str">
        <f>IF(AND('1C TSrécur12'!I$17&lt;&gt;0,'1C TSrécur12'!$C$12="OUI"),'1C TSrécur12'!$I$52/'1C TSrécur12'!I$17,"")</f>
        <v/>
      </c>
      <c r="AF312" s="563" t="str">
        <f>IF(AND('1C TSrécur12'!I$17&lt;&gt;0,'1C TSrécur12'!$C$12="OUI"),'1C TSrécur12'!$I$53/'1C TSrécur12'!I$17,"")</f>
        <v/>
      </c>
      <c r="AG312" s="563" t="str">
        <f>IF(AND('1C TSrécur12'!I$17&lt;&gt;0,'1C TSrécur12'!$C$12="OUI"),'1C TSrécur12'!$I$54/'1C TSrécur12'!I$17,"")</f>
        <v/>
      </c>
      <c r="AH312" s="563" t="str">
        <f>IF(AND('1C TSrécur12'!I$17&lt;&gt;0,'1C TSrécur12'!$C$12="OUI"),'1C TSrécur12'!$I$55/'1C TSrécur12'!I$17,"")</f>
        <v/>
      </c>
      <c r="AI312" s="563" t="str">
        <f>IF(AND('1C TSrécur12'!I$17&lt;&gt;0,'1C TSrécur12'!$C$12="OUI"),'1C TSrécur12'!$I$56/'1C TSrécur12'!I$17,"")</f>
        <v/>
      </c>
      <c r="AJ312" s="563" t="str">
        <f>IF(AND('1C TSrécur12'!I$17&lt;&gt;0,'1C TSrécur12'!$C$12="OUI"),'1C TSrécur12'!$I$57/'1C TSrécur12'!I$17,"")</f>
        <v/>
      </c>
      <c r="AK312" s="563">
        <f>IF(AND('1C TSrécur12'!I$17&lt;&gt;0,'1C TSrécur12'!$C$12="OUI"),'1C TSrécur12'!I$58/'1C TSrécur12'!I$17,0)</f>
        <v>0</v>
      </c>
      <c r="AL312" s="74">
        <f>IF(AND('1C TSrécur12'!$B$12&lt;&gt;"",'1C TSrécur12'!$C$12="OUI"),N312+AK312,N312)</f>
        <v>0</v>
      </c>
      <c r="AM312" s="352">
        <f t="shared" si="99"/>
        <v>0</v>
      </c>
      <c r="AN312" s="352">
        <f t="shared" si="100"/>
        <v>0</v>
      </c>
      <c r="AO312" s="353">
        <f t="shared" si="101"/>
        <v>0</v>
      </c>
      <c r="AP312" s="599">
        <f t="shared" si="102"/>
        <v>0</v>
      </c>
      <c r="AQ312" s="609">
        <f t="shared" si="94"/>
        <v>0</v>
      </c>
      <c r="AR312" s="605"/>
      <c r="AS312" s="104"/>
      <c r="AT312" s="211" t="str">
        <f>IF('1C TSrécur12'!I$17*FICHE!$C$13&lt;J312,"Forfait limité à "&amp;FICHE!$C$13&amp;"€/jour","")</f>
        <v/>
      </c>
      <c r="AU312" s="618"/>
    </row>
    <row r="313" spans="1:54" ht="13.9" customHeight="1">
      <c r="A313" s="316"/>
      <c r="B313" s="346"/>
      <c r="C313" s="877" t="str">
        <f>IF('1C TSrécur12'!J$17&lt;&gt;0,'1C TSrécur12'!$B$12,"")</f>
        <v/>
      </c>
      <c r="D313" s="878"/>
      <c r="E313" s="879"/>
      <c r="F313" s="95" t="str">
        <f>IF(AND($C313='1C TSrécur12'!$B$12,'1C TSrécur12'!$B$16="récurrentes",'1C TSrécur12'!K$17&lt;&gt;""),'1C TSrécur12'!K$21,"")</f>
        <v/>
      </c>
      <c r="G313" s="237"/>
      <c r="H313" s="797">
        <v>0.21</v>
      </c>
      <c r="I313" s="799">
        <v>1</v>
      </c>
      <c r="J313" s="324"/>
      <c r="K313" s="782">
        <f t="shared" si="98"/>
        <v>0</v>
      </c>
      <c r="L313" s="545">
        <f>IF(OR('1C TSrécur12'!$B$12="",'1C TSrécur12'!J$30=0),0,IF(AND('1C TSrécur12'!$B$12&lt;&gt;"",$K$2="Pôle",'1C TSrécur12'!$C$12="OUI"),(('1C TSrécur12'!J$22+'1C TSrécur12'!J$23+'1C TSrécur12'!J$24+'1C TSrécur12'!J$25+'1C TSrécur12'!J$29)/'1C TSrécur12'!J$17),IF(AND('1C TSrécur12'!$B$12&lt;&gt;"",$K$2="Pôle",'1C TSrécur12'!$C$12="NON"),(('1C TSrécur12'!J$22+'1C TSrécur12'!J$23+'1C TSrécur12'!J$24+'1C TSrécur12'!J$25+'1C TSrécur12'!J$29)/'1C TSrécur12'!J$30),IF(AND('1C TSrécur12'!$B$12&lt;&gt;"",$K$2&lt;&gt;"Pôle",'1C TSrécur12'!$C$12="OUI"),(('1C TSrécur12'!J$22+'1C TSrécur12'!J$23+'1C TSrécur12'!J$24+'1C TSrécur12'!J$25+'1C TSrécur12'!J$26+'1C TSrécur12'!J$27+'1C TSrécur12'!J$28+'1C TSrécur12'!J$29)/'1C TSrécur12'!J$17),IF(AND('1C TSrécur12'!$B$12&lt;&gt;"",$K$2&lt;&gt;"Pôle",'1C TSrécur12'!$C$12="NON"),(('1C TSrécur12'!J$22+'1C TSrécur12'!J$23+'1C TSrécur12'!J$24+'1C TSrécur12'!J$25+'1C TSrécur12'!J$26+'1C TSrécur12'!J$27+'1C TSrécur12'!J$28+'1C TSrécur12'!J$29)/'1C TSrécur12'!J$30))))))</f>
        <v>0</v>
      </c>
      <c r="M313" s="545">
        <f>IF(OR('1C TSrécur12'!$B$12="",'1C TSrécur12'!J$30=0),0,IF(AND('1C TSrécur12'!$B$12&lt;&gt;"",$K$2="Pôle",'1C TSrécur12'!$C$12="OUI"),(('1C TSrécur12'!J$26+'1C TSrécur12'!J$27+'1C TSrécur12'!J$28)/'1C TSrécur12'!J$17),IF(AND('1C TSrécur12'!$B$12&lt;&gt;"",$K$2="Pôle",'1C TSrécur12'!$C$12="NON"),(('1C TSrécur12'!J$26+'1C TSrécur12'!J$27+'1C TSrécur12'!J$28)/'1C TSrécur12'!J$30),IF(AND('1C TSrécur12'!$B$12&lt;&gt;"",$K$2&lt;&gt;"Pôle"),0))))</f>
        <v>0</v>
      </c>
      <c r="N313" s="545">
        <f>IF(AND('1C TSrécur12'!$J$17&lt;&gt;0,'1C TSrécur12'!$J$30&lt;&gt;0),L313+M313,0)</f>
        <v>0</v>
      </c>
      <c r="O313" s="562" t="str">
        <f>IF(AND('1C TSrécur12'!J$17&lt;&gt;0,'1C TSrécur12'!$C$12="OUI"),'1C TSrécur12'!J$36/'1C TSrécur12'!J$17,"")</f>
        <v/>
      </c>
      <c r="P313" s="563" t="str">
        <f>IF(AND('1C TSrécur12'!J$17&lt;&gt;0,'1C TSrécur12'!$C$12="OUI"),'1C TSrécur12'!$J$37/'1C TSrécur12'!J$17,"")</f>
        <v/>
      </c>
      <c r="Q313" s="563" t="str">
        <f>IF(AND('1C TSrécur12'!J$17&lt;&gt;0,'1C TSrécur12'!$C$12="OUI"),'1C TSrécur12'!$J$38/'1C TSrécur12'!J$17,"")</f>
        <v/>
      </c>
      <c r="R313" s="563" t="str">
        <f>IF(AND('1C TSrécur12'!J$17&lt;&gt;0,'1C TSrécur12'!$C$12="OUI"),'1C TSrécur12'!$J$39/'1C TSrécur12'!J$17,"")</f>
        <v/>
      </c>
      <c r="S313" s="563" t="str">
        <f>IF(AND('1C TSrécur12'!J$17&lt;&gt;0,'1C TSrécur12'!$C$12="OUI"),'1C TSrécur12'!$J$40/'1C TSrécur12'!J$17,"")</f>
        <v/>
      </c>
      <c r="T313" s="563" t="str">
        <f>IF(AND('1C TSrécur12'!J$17&lt;&gt;0,'1C TSrécur12'!$C$12="OUI"),'1C TSrécur12'!$J$41/'1C TSrécur12'!J$17,"")</f>
        <v/>
      </c>
      <c r="U313" s="563" t="str">
        <f>IF(AND('1C TSrécur12'!J$17&lt;&gt;0,'1C TSrécur12'!$C$12="OUI"),'1C TSrécur12'!$J$42/'1C TSrécur12'!J$17,"")</f>
        <v/>
      </c>
      <c r="V313" s="563" t="str">
        <f>IF(AND('1C TSrécur12'!J$17&lt;&gt;0,'1C TSrécur12'!$C$12="OUI"),'1C TSrécur12'!$J$43/'1C TSrécur12'!J$17,"")</f>
        <v/>
      </c>
      <c r="W313" s="563" t="str">
        <f>IF(AND('1C TSrécur12'!J$17&lt;&gt;0,'1C TSrécur12'!$C$12="OUI"),'1C TSrécur12'!$J$44/'1C TSrécur12'!J$17,"")</f>
        <v/>
      </c>
      <c r="X313" s="563" t="str">
        <f>IF(AND('1C TSrécur12'!J$17&lt;&gt;0,'1C TSrécur12'!$C$12="OUI"),'1C TSrécur12'!$J$45/'1C TSrécur12'!J$17,"")</f>
        <v/>
      </c>
      <c r="Y313" s="563" t="str">
        <f>IF(AND('1C TSrécur12'!J$17&lt;&gt;0,'1C TSrécur12'!$C$12="OUI"),'1C TSrécur12'!$J$46/'1C TSrécur12'!J$17,"")</f>
        <v/>
      </c>
      <c r="Z313" s="563" t="str">
        <f>IF(AND('1C TSrécur12'!J$17&lt;&gt;0,'1C TSrécur12'!$C$12="OUI"),'1C TSrécur12'!$J$47/'1C TSrécur12'!J$17,"")</f>
        <v/>
      </c>
      <c r="AA313" s="563" t="str">
        <f>IF(AND('1C TSrécur12'!J$17&lt;&gt;0,'1C TSrécur12'!$C$12="OUI"),'1C TSrécur12'!$J$48/'1C TSrécur12'!J$17,"")</f>
        <v/>
      </c>
      <c r="AB313" s="563" t="str">
        <f>IF(AND('1C TSrécur12'!J$17&lt;&gt;0,'1C TSrécur12'!$C$12="OUI"),'1C TSrécur12'!$J$49/'1C TSrécur12'!J$17,"")</f>
        <v/>
      </c>
      <c r="AC313" s="563" t="str">
        <f>IF(AND('1C TSrécur12'!J$17&lt;&gt;0,'1C TSrécur12'!$C$12="OUI"),'1C TSrécur12'!$J$50/'1C TSrécur12'!J$17,"")</f>
        <v/>
      </c>
      <c r="AD313" s="563" t="str">
        <f>IF(AND('1C TSrécur12'!J$17&lt;&gt;0,'1C TSrécur12'!$C$12="OUI"),'1C TSrécur12'!$J$51/'1C TSrécur12'!J$17,"")</f>
        <v/>
      </c>
      <c r="AE313" s="563" t="str">
        <f>IF(AND('1C TSrécur12'!J$17&lt;&gt;0,'1C TSrécur12'!$C$12="OUI"),'1C TSrécur12'!$J$52/'1C TSrécur12'!J$17,"")</f>
        <v/>
      </c>
      <c r="AF313" s="563" t="str">
        <f>IF(AND('1C TSrécur12'!J$17&lt;&gt;0,'1C TSrécur12'!$C$12="OUI"),'1C TSrécur12'!$J$53/'1C TSrécur12'!J$17,"")</f>
        <v/>
      </c>
      <c r="AG313" s="563" t="str">
        <f>IF(AND('1C TSrécur12'!J$17&lt;&gt;0,'1C TSrécur12'!$C$12="OUI"),'1C TSrécur12'!$J$54/'1C TSrécur12'!J$17,"")</f>
        <v/>
      </c>
      <c r="AH313" s="563" t="str">
        <f>IF(AND('1C TSrécur12'!J$17&lt;&gt;0,'1C TSrécur12'!$C$12="OUI"),'1C TSrécur12'!$J$55/'1C TSrécur12'!J$17,"")</f>
        <v/>
      </c>
      <c r="AI313" s="563" t="str">
        <f>IF(AND('1C TSrécur12'!J$17&lt;&gt;0,'1C TSrécur12'!$C$12="OUI"),'1C TSrécur12'!$J$56/'1C TSrécur12'!J$17,"")</f>
        <v/>
      </c>
      <c r="AJ313" s="563" t="str">
        <f>IF(AND('1C TSrécur12'!J$17&lt;&gt;0,'1C TSrécur12'!$C$12="OUI"),'1C TSrécur12'!$J$57/'1C TSrécur12'!J$17,"")</f>
        <v/>
      </c>
      <c r="AK313" s="563">
        <f>IF(AND('1C TSrécur12'!J$17&lt;&gt;0,'1C TSrécur12'!$C$12="OUI"),'1C TSrécur12'!J$58/'1C TSrécur12'!J$17,0)</f>
        <v>0</v>
      </c>
      <c r="AL313" s="74">
        <f>IF(AND('1C TSrécur12'!$B$12&lt;&gt;"",'1C TSrécur12'!$C$12="OUI"),N313+AK313,N313)</f>
        <v>0</v>
      </c>
      <c r="AM313" s="352">
        <f t="shared" si="99"/>
        <v>0</v>
      </c>
      <c r="AN313" s="352">
        <f t="shared" si="100"/>
        <v>0</v>
      </c>
      <c r="AO313" s="353">
        <f t="shared" si="101"/>
        <v>0</v>
      </c>
      <c r="AP313" s="599">
        <f t="shared" si="102"/>
        <v>0</v>
      </c>
      <c r="AQ313" s="609">
        <f t="shared" si="94"/>
        <v>0</v>
      </c>
      <c r="AR313" s="605"/>
      <c r="AS313" s="104"/>
      <c r="AT313" s="211" t="str">
        <f>IF('1C TSrécur12'!J$17*FICHE!$C$13&lt;J313,"Forfait limité à "&amp;FICHE!$C$13&amp;"€/jour","")</f>
        <v/>
      </c>
      <c r="AU313" s="618"/>
    </row>
    <row r="314" spans="1:54" ht="13.9" customHeight="1">
      <c r="A314" s="316"/>
      <c r="B314" s="346"/>
      <c r="C314" s="877" t="str">
        <f>IF('1C TSrécur12'!K$17&lt;&gt;0,'1C TSrécur12'!$B$12,"")</f>
        <v/>
      </c>
      <c r="D314" s="878"/>
      <c r="E314" s="879"/>
      <c r="F314" s="95" t="str">
        <f>IF(AND($C314='1C TSrécur12'!$B$12,'1C TSrécur12'!$B$16="récurrentes",'1C TSrécur12'!$K$17&lt;&gt;""),'1C TSrécur12'!$K$21,"")</f>
        <v/>
      </c>
      <c r="G314" s="237"/>
      <c r="H314" s="797">
        <v>0.21</v>
      </c>
      <c r="I314" s="799">
        <v>1</v>
      </c>
      <c r="J314" s="324"/>
      <c r="K314" s="782">
        <f t="shared" si="98"/>
        <v>0</v>
      </c>
      <c r="L314" s="545">
        <f>IF(OR('1C TSrécur12'!$B$12="",'1C TSrécur12'!K$30=0),0,IF(AND('1C TSrécur12'!$B$12&lt;&gt;"",$K$2="Pôle",'1C TSrécur12'!$C$12="OUI"),(('1C TSrécur12'!K$22+'1C TSrécur12'!K$23+'1C TSrécur12'!K$24+'1C TSrécur12'!K$25+'1C TSrécur12'!K$29)/'1C TSrécur12'!K$17),IF(AND('1C TSrécur12'!$B$12&lt;&gt;"",$K$2="Pôle",'1C TSrécur12'!$C$12="NON"),(('1C TSrécur12'!K$22+'1C TSrécur12'!K$23+'1C TSrécur12'!K$24+'1C TSrécur12'!K$25+'1C TSrécur12'!K$29)/'1C TSrécur12'!K$30),IF(AND('1C TSrécur12'!$B$12&lt;&gt;"",$K$2&lt;&gt;"Pôle",'1C TSrécur12'!$C$12="OUI"),(('1C TSrécur12'!K$22+'1C TSrécur12'!K$23+'1C TSrécur12'!K$24+'1C TSrécur12'!K$25+'1C TSrécur12'!K$26+'1C TSrécur12'!K$27+'1C TSrécur12'!K$28+'1C TSrécur12'!K$29)/'1C TSrécur12'!K$17),IF(AND('1C TSrécur12'!$B$12&lt;&gt;"",$K$2&lt;&gt;"Pôle",'1C TSrécur12'!$C$12="NON"),(('1C TSrécur12'!K$22+'1C TSrécur12'!K$23+'1C TSrécur12'!K$24+'1C TSrécur12'!K$25+'1C TSrécur12'!K$26+'1C TSrécur12'!K$27+'1C TSrécur12'!K$28+'1C TSrécur12'!K$29)/'1C TSrécur12'!K$30))))))</f>
        <v>0</v>
      </c>
      <c r="M314" s="545">
        <f>IF(OR('1C TSrécur12'!$B$12="",'1C TSrécur12'!K$30=0),0,IF(AND('1C TSrécur12'!$B$12&lt;&gt;"",$K$2="Pôle",'1C TSrécur12'!$C$12="OUI"),(('1C TSrécur12'!K$26+'1C TSrécur12'!K$27+'1C TSrécur12'!K$28)/'1C TSrécur12'!K$17),IF(AND('1C TSrécur12'!$B$12&lt;&gt;"",$K$2="Pôle",'1C TSrécur12'!$C$12="NON"),(('1C TSrécur12'!K$26+'1C TSrécur12'!K$27+'1C TSrécur12'!K$28)/'1C TSrécur12'!K$30),IF(AND('1C TSrécur12'!$B$12&lt;&gt;"",$K$2&lt;&gt;"Pôle"),0))))</f>
        <v>0</v>
      </c>
      <c r="N314" s="545">
        <f>IF(AND('1C TSrécur12'!$K$17&lt;&gt;0,'1C TSrécur12'!$K$30&lt;&gt;0),L314+M314,0)</f>
        <v>0</v>
      </c>
      <c r="O314" s="562" t="str">
        <f>IF(AND('1C TSrécur12'!K$17&lt;&gt;0,'1C TSrécur12'!$C$12="OUI"),'1C TSrécur12'!K$36/'1C TSrécur12'!K$17,"")</f>
        <v/>
      </c>
      <c r="P314" s="563" t="str">
        <f>IF(AND('1C TSrécur12'!K$17&lt;&gt;0,'1C TSrécur12'!$C$12="OUI"),'1C TSrécur12'!$K$37/'1C TSrécur12'!K$17,"")</f>
        <v/>
      </c>
      <c r="Q314" s="563" t="str">
        <f>IF(AND('1C TSrécur12'!K$17&lt;&gt;0,'1C TSrécur12'!$C$12="OUI"),'1C TSrécur12'!$K$38/'1C TSrécur12'!K$17,"")</f>
        <v/>
      </c>
      <c r="R314" s="563" t="str">
        <f>IF(AND('1C TSrécur12'!K$17&lt;&gt;0,'1C TSrécur12'!$C$12="OUI"),'1C TSrécur12'!$K$39/'1C TSrécur12'!K$17,"")</f>
        <v/>
      </c>
      <c r="S314" s="563" t="str">
        <f>IF(AND('1C TSrécur12'!K$17&lt;&gt;0,'1C TSrécur12'!$C$12="OUI"),'1C TSrécur12'!$K$40/'1C TSrécur12'!K$17,"")</f>
        <v/>
      </c>
      <c r="T314" s="563" t="str">
        <f>IF(AND('1C TSrécur12'!K$17&lt;&gt;0,'1C TSrécur12'!$C$12="OUI"),'1C TSrécur12'!$K$41/'1C TSrécur12'!K$17,"")</f>
        <v/>
      </c>
      <c r="U314" s="563" t="str">
        <f>IF(AND('1C TSrécur12'!K$17&lt;&gt;0,'1C TSrécur12'!$C$12="OUI"),'1C TSrécur12'!$K$42/'1C TSrécur12'!K$17,"")</f>
        <v/>
      </c>
      <c r="V314" s="563" t="str">
        <f>IF(AND('1C TSrécur12'!K$17&lt;&gt;0,'1C TSrécur12'!$C$12="OUI"),'1C TSrécur12'!$K$43/'1C TSrécur12'!K$17,"")</f>
        <v/>
      </c>
      <c r="W314" s="563" t="str">
        <f>IF(AND('1C TSrécur12'!K$17&lt;&gt;0,'1C TSrécur12'!$C$12="OUI"),'1C TSrécur12'!$K$44/'1C TSrécur12'!K$17,"")</f>
        <v/>
      </c>
      <c r="X314" s="563" t="str">
        <f>IF(AND('1C TSrécur12'!K$17&lt;&gt;0,'1C TSrécur12'!$C$12="OUI"),'1C TSrécur12'!$K$45/'1C TSrécur12'!K$17,"")</f>
        <v/>
      </c>
      <c r="Y314" s="563" t="str">
        <f>IF(AND('1C TSrécur12'!K$17&lt;&gt;0,'1C TSrécur12'!$C$12="OUI"),'1C TSrécur12'!$K$46/'1C TSrécur12'!K$17,"")</f>
        <v/>
      </c>
      <c r="Z314" s="563" t="str">
        <f>IF(AND('1C TSrécur12'!K$17&lt;&gt;0,'1C TSrécur12'!$C$12="OUI"),'1C TSrécur12'!$K$47/'1C TSrécur12'!K$17,"")</f>
        <v/>
      </c>
      <c r="AA314" s="563" t="str">
        <f>IF(AND('1C TSrécur12'!K$17&lt;&gt;0,'1C TSrécur12'!$C$12="OUI"),'1C TSrécur12'!$K$48/'1C TSrécur12'!K$17,"")</f>
        <v/>
      </c>
      <c r="AB314" s="563" t="str">
        <f>IF(AND('1C TSrécur12'!K$17&lt;&gt;0,'1C TSrécur12'!$C$12="OUI"),'1C TSrécur12'!$K$49/'1C TSrécur12'!K$17,"")</f>
        <v/>
      </c>
      <c r="AC314" s="563" t="str">
        <f>IF(AND('1C TSrécur12'!K$17&lt;&gt;0,'1C TSrécur12'!$C$12="OUI"),'1C TSrécur12'!$K$50/'1C TSrécur12'!K$17,"")</f>
        <v/>
      </c>
      <c r="AD314" s="563" t="str">
        <f>IF(AND('1C TSrécur12'!K$17&lt;&gt;0,'1C TSrécur12'!$C$12="OUI"),'1C TSrécur12'!$K$51/'1C TSrécur12'!K$17,"")</f>
        <v/>
      </c>
      <c r="AE314" s="563" t="str">
        <f>IF(AND('1C TSrécur12'!K$17&lt;&gt;0,'1C TSrécur12'!$C$12="OUI"),'1C TSrécur12'!$K$52/'1C TSrécur12'!K$17,"")</f>
        <v/>
      </c>
      <c r="AF314" s="563" t="str">
        <f>IF(AND('1C TSrécur12'!K$17&lt;&gt;0,'1C TSrécur12'!$C$12="OUI"),'1C TSrécur12'!$K$53/'1C TSrécur12'!K$17,"")</f>
        <v/>
      </c>
      <c r="AG314" s="563" t="str">
        <f>IF(AND('1C TSrécur12'!K$17&lt;&gt;0,'1C TSrécur12'!$C$12="OUI"),'1C TSrécur12'!$K$54/'1C TSrécur12'!K$17,"")</f>
        <v/>
      </c>
      <c r="AH314" s="563" t="str">
        <f>IF(AND('1C TSrécur12'!K$17&lt;&gt;0,'1C TSrécur12'!$C$12="OUI"),'1C TSrécur12'!$K$55/'1C TSrécur12'!K$17,"")</f>
        <v/>
      </c>
      <c r="AI314" s="563" t="str">
        <f>IF(AND('1C TSrécur12'!K$17&lt;&gt;0,'1C TSrécur12'!$C$12="OUI"),'1C TSrécur12'!$K$56/'1C TSrécur12'!K$17,"")</f>
        <v/>
      </c>
      <c r="AJ314" s="563" t="str">
        <f>IF(AND('1C TSrécur12'!K$17&lt;&gt;0,'1C TSrécur12'!$C$12="OUI"),'1C TSrécur12'!$K$57/'1C TSrécur12'!K$17,"")</f>
        <v/>
      </c>
      <c r="AK314" s="563">
        <f>IF(AND('1C TSrécur12'!K$17&lt;&gt;0,'1C TSrécur12'!$C$12="OUI"),'1C TSrécur12'!K$58/'1C TSrécur12'!K$17,0)</f>
        <v>0</v>
      </c>
      <c r="AL314" s="74">
        <f>IF(AND('1C TSrécur12'!$B$12&lt;&gt;"",'1C TSrécur12'!$C$12="OUI"),N314+AK314,N314)</f>
        <v>0</v>
      </c>
      <c r="AM314" s="352">
        <f t="shared" si="99"/>
        <v>0</v>
      </c>
      <c r="AN314" s="352">
        <f t="shared" si="100"/>
        <v>0</v>
      </c>
      <c r="AO314" s="353">
        <f t="shared" si="101"/>
        <v>0</v>
      </c>
      <c r="AP314" s="599">
        <f t="shared" si="102"/>
        <v>0</v>
      </c>
      <c r="AQ314" s="609">
        <f t="shared" si="94"/>
        <v>0</v>
      </c>
      <c r="AR314" s="605"/>
      <c r="AS314" s="104"/>
      <c r="AT314" s="211" t="str">
        <f>IF('1C TSrécur12'!K$17*FICHE!$C$13&lt;J314,"Forfait limité à "&amp;FICHE!$C$13&amp;"€/jour","")</f>
        <v/>
      </c>
      <c r="AU314" s="618"/>
    </row>
    <row r="315" spans="1:54" ht="13.9" customHeight="1">
      <c r="A315" s="316"/>
      <c r="B315" s="346"/>
      <c r="C315" s="877" t="str">
        <f>IF('1C TSrécur12'!L$17&lt;&gt;0,'1C TSrécur12'!$B$12,"")</f>
        <v/>
      </c>
      <c r="D315" s="878"/>
      <c r="E315" s="879"/>
      <c r="F315" s="95" t="str">
        <f>IF(AND($C315='1C TSrécur12'!$B$12,'1C TSrécur12'!$B$16="récurrentes",'1C TSrécur12'!$L$17&lt;&gt;""),'1C TSrécur12'!$L$21,"")</f>
        <v/>
      </c>
      <c r="G315" s="237"/>
      <c r="H315" s="797">
        <v>0.21</v>
      </c>
      <c r="I315" s="799">
        <v>1</v>
      </c>
      <c r="J315" s="324"/>
      <c r="K315" s="782">
        <f t="shared" si="98"/>
        <v>0</v>
      </c>
      <c r="L315" s="545">
        <f>IF(OR('1C TSrécur12'!$B$12="",'1C TSrécur12'!L$30=0),0,IF(AND('1C TSrécur12'!$B$12&lt;&gt;"",$K$2="Pôle",'1C TSrécur12'!$C$12="OUI"),(('1C TSrécur12'!L$22+'1C TSrécur12'!L$23+'1C TSrécur12'!L$24+'1C TSrécur12'!L$25+'1C TSrécur12'!L$29)/'1C TSrécur12'!L$17),IF(AND('1C TSrécur12'!$B$12&lt;&gt;"",$K$2="Pôle",'1C TSrécur12'!$C$12="NON"),(('1C TSrécur12'!L$22+'1C TSrécur12'!L$23+'1C TSrécur12'!L$24+'1C TSrécur12'!L$25+'1C TSrécur12'!L$29)/'1C TSrécur12'!L$30),IF(AND('1C TSrécur12'!$B$12&lt;&gt;"",$K$2&lt;&gt;"Pôle",'1C TSrécur12'!$C$12="OUI"),(('1C TSrécur12'!L$22+'1C TSrécur12'!L$23+'1C TSrécur12'!L$24+'1C TSrécur12'!L$25+'1C TSrécur12'!L$26+'1C TSrécur12'!L$27+'1C TSrécur12'!L$28+'1C TSrécur12'!L$29)/'1C TSrécur12'!L$17),IF(AND('1C TSrécur12'!$B$12&lt;&gt;"",$K$2&lt;&gt;"Pôle",'1C TSrécur12'!$C$12="NON"),(('1C TSrécur12'!L$22+'1C TSrécur12'!L$23+'1C TSrécur12'!L$24+'1C TSrécur12'!L$25+'1C TSrécur12'!L$26+'1C TSrécur12'!L$27+'1C TSrécur12'!L$28+'1C TSrécur12'!L$29)/'1C TSrécur12'!L$30))))))</f>
        <v>0</v>
      </c>
      <c r="M315" s="545">
        <f>IF(OR('1C TSrécur12'!$B$12="",'1C TSrécur12'!L$30=0),0,IF(AND('1C TSrécur12'!$B$12&lt;&gt;"",$K$2="Pôle",'1C TSrécur12'!$C$12="OUI"),(('1C TSrécur12'!L$26+'1C TSrécur12'!L$27+'1C TSrécur12'!L$28)/'1C TSrécur12'!L$17),IF(AND('1C TSrécur12'!$B$12&lt;&gt;"",$K$2="Pôle",'1C TSrécur12'!$C$12="NON"),(('1C TSrécur12'!L$26+'1C TSrécur12'!L$27+'1C TSrécur12'!L$28)/'1C TSrécur12'!L$30),IF(AND('1C TSrécur12'!$B$12&lt;&gt;"",$K$2&lt;&gt;"Pôle"),0))))</f>
        <v>0</v>
      </c>
      <c r="N315" s="545">
        <f>IF(AND('1C TSrécur12'!$L$17&lt;&gt;0,'1C TSrécur12'!$L$30&lt;&gt;0),L315+M315,0)</f>
        <v>0</v>
      </c>
      <c r="O315" s="562" t="str">
        <f>IF(AND('1C TSrécur12'!L$17&lt;&gt;0,'1C TSrécur12'!$C$12="OUI"),'1C TSrécur12'!L$36/'1C TSrécur12'!L$17,"")</f>
        <v/>
      </c>
      <c r="P315" s="563" t="str">
        <f>IF(AND('1C TSrécur12'!L$17&lt;&gt;0,'1C TSrécur12'!$C$12="OUI"),'1C TSrécur12'!$L$37/'1C TSrécur12'!L$17,"")</f>
        <v/>
      </c>
      <c r="Q315" s="563" t="str">
        <f>IF(AND('1C TSrécur12'!L$17&lt;&gt;0,'1C TSrécur12'!$C$12="OUI"),'1C TSrécur12'!$L$38/'1C TSrécur12'!L$17,"")</f>
        <v/>
      </c>
      <c r="R315" s="563" t="str">
        <f>IF(AND('1C TSrécur12'!L$17&lt;&gt;0,'1C TSrécur12'!$C$12="OUI"),'1C TSrécur12'!$L$39/'1C TSrécur12'!L$17,"")</f>
        <v/>
      </c>
      <c r="S315" s="563" t="str">
        <f>IF(AND('1C TSrécur12'!L$17&lt;&gt;0,'1C TSrécur12'!$C$12="OUI"),'1C TSrécur12'!$L$40/'1C TSrécur12'!L$17,"")</f>
        <v/>
      </c>
      <c r="T315" s="563" t="str">
        <f>IF(AND('1C TSrécur12'!L$17&lt;&gt;0,'1C TSrécur12'!$C$12="OUI"),'1C TSrécur12'!$L$41/'1C TSrécur12'!L$17,"")</f>
        <v/>
      </c>
      <c r="U315" s="563" t="str">
        <f>IF(AND('1C TSrécur12'!L$17&lt;&gt;0,'1C TSrécur12'!$C$12="OUI"),'1C TSrécur12'!$L$42/'1C TSrécur12'!L$17,"")</f>
        <v/>
      </c>
      <c r="V315" s="563" t="str">
        <f>IF(AND('1C TSrécur12'!L$17&lt;&gt;0,'1C TSrécur12'!$C$12="OUI"),'1C TSrécur12'!$L$43/'1C TSrécur12'!L$17,"")</f>
        <v/>
      </c>
      <c r="W315" s="563" t="str">
        <f>IF(AND('1C TSrécur12'!L$17&lt;&gt;0,'1C TSrécur12'!$C$12="OUI"),'1C TSrécur12'!$L$44/'1C TSrécur12'!L$17,"")</f>
        <v/>
      </c>
      <c r="X315" s="563" t="str">
        <f>IF(AND('1C TSrécur12'!L$17&lt;&gt;0,'1C TSrécur12'!$C$12="OUI"),'1C TSrécur12'!$L$45/'1C TSrécur12'!L$17,"")</f>
        <v/>
      </c>
      <c r="Y315" s="563" t="str">
        <f>IF(AND('1C TSrécur12'!L$17&lt;&gt;0,'1C TSrécur12'!$C$12="OUI"),'1C TSrécur12'!$L$46/'1C TSrécur12'!L$17,"")</f>
        <v/>
      </c>
      <c r="Z315" s="563" t="str">
        <f>IF(AND('1C TSrécur12'!L$17&lt;&gt;0,'1C TSrécur12'!$C$12="OUI"),'1C TSrécur12'!$L$47/'1C TSrécur12'!L$17,"")</f>
        <v/>
      </c>
      <c r="AA315" s="563" t="str">
        <f>IF(AND('1C TSrécur12'!L$17&lt;&gt;0,'1C TSrécur12'!$C$12="OUI"),'1C TSrécur12'!$L$48/'1C TSrécur12'!L$17,"")</f>
        <v/>
      </c>
      <c r="AB315" s="563" t="str">
        <f>IF(AND('1C TSrécur12'!L$17&lt;&gt;0,'1C TSrécur12'!$C$12="OUI"),'1C TSrécur12'!$L$49/'1C TSrécur12'!L$17,"")</f>
        <v/>
      </c>
      <c r="AC315" s="563" t="str">
        <f>IF(AND('1C TSrécur12'!L$17&lt;&gt;0,'1C TSrécur12'!$C$12="OUI"),'1C TSrécur12'!$L$50/'1C TSrécur12'!L$17,"")</f>
        <v/>
      </c>
      <c r="AD315" s="563" t="str">
        <f>IF(AND('1C TSrécur12'!L$17&lt;&gt;0,'1C TSrécur12'!$C$12="OUI"),'1C TSrécur12'!$L$51/'1C TSrécur12'!L$17,"")</f>
        <v/>
      </c>
      <c r="AE315" s="563" t="str">
        <f>IF(AND('1C TSrécur12'!L$17&lt;&gt;0,'1C TSrécur12'!$C$12="OUI"),'1C TSrécur12'!$L$52/'1C TSrécur12'!L$17,"")</f>
        <v/>
      </c>
      <c r="AF315" s="563" t="str">
        <f>IF(AND('1C TSrécur12'!L$17&lt;&gt;0,'1C TSrécur12'!$C$12="OUI"),'1C TSrécur12'!$L$53/'1C TSrécur12'!L$17,"")</f>
        <v/>
      </c>
      <c r="AG315" s="563" t="str">
        <f>IF(AND('1C TSrécur12'!L$17&lt;&gt;0,'1C TSrécur12'!$C$12="OUI"),'1C TSrécur12'!$L$54/'1C TSrécur12'!L$17,"")</f>
        <v/>
      </c>
      <c r="AH315" s="563" t="str">
        <f>IF(AND('1C TSrécur12'!L$17&lt;&gt;0,'1C TSrécur12'!$C$12="OUI"),'1C TSrécur12'!$L$55/'1C TSrécur12'!L$17,"")</f>
        <v/>
      </c>
      <c r="AI315" s="563" t="str">
        <f>IF(AND('1C TSrécur12'!L$17&lt;&gt;0,'1C TSrécur12'!$C$12="OUI"),'1C TSrécur12'!$L$56/'1C TSrécur12'!L$17,"")</f>
        <v/>
      </c>
      <c r="AJ315" s="563" t="str">
        <f>IF(AND('1C TSrécur12'!L$17&lt;&gt;0,'1C TSrécur12'!$C$12="OUI"),'1C TSrécur12'!$L$57/'1C TSrécur12'!L$17,"")</f>
        <v/>
      </c>
      <c r="AK315" s="563">
        <f>IF(AND('1C TSrécur12'!L$17&lt;&gt;0,'1C TSrécur12'!$C$12="OUI"),'1C TSrécur12'!L$58/'1C TSrécur12'!L$17,0)</f>
        <v>0</v>
      </c>
      <c r="AL315" s="74">
        <f>IF(AND('1C TSrécur12'!$B$12&lt;&gt;"",'1C TSrécur12'!$C$12="OUI"),N315+AK315,N315)</f>
        <v>0</v>
      </c>
      <c r="AM315" s="352">
        <f t="shared" si="99"/>
        <v>0</v>
      </c>
      <c r="AN315" s="352">
        <f t="shared" si="100"/>
        <v>0</v>
      </c>
      <c r="AO315" s="353">
        <f t="shared" si="101"/>
        <v>0</v>
      </c>
      <c r="AP315" s="599">
        <f t="shared" si="102"/>
        <v>0</v>
      </c>
      <c r="AQ315" s="609">
        <f t="shared" si="94"/>
        <v>0</v>
      </c>
      <c r="AR315" s="605"/>
      <c r="AS315" s="104"/>
      <c r="AT315" s="211" t="str">
        <f>IF('1C TSrécur12'!L$17*FICHE!$C$13&lt;J315,"Forfait limité à "&amp;FICHE!$C$13&amp;"€/jour","")</f>
        <v/>
      </c>
      <c r="AU315" s="618"/>
    </row>
    <row r="316" spans="1:54" ht="13.9" customHeight="1">
      <c r="A316" s="316"/>
      <c r="B316" s="346"/>
      <c r="C316" s="877" t="str">
        <f>IF('1C TSrécur12'!M$17&lt;&gt;0,'1C TSrécur12'!$B$12,"")</f>
        <v/>
      </c>
      <c r="D316" s="878"/>
      <c r="E316" s="879"/>
      <c r="F316" s="95" t="str">
        <f>IF(AND($C316='1C TSrécur12'!$B$12,'1C TSrécur12'!$B$16="récurrentes",'1C TSrécur12'!$M$17&lt;&gt;""),'1C TSrécur12'!$M$21,"")</f>
        <v/>
      </c>
      <c r="G316" s="237"/>
      <c r="H316" s="797">
        <v>0.21</v>
      </c>
      <c r="I316" s="799">
        <v>1</v>
      </c>
      <c r="J316" s="324"/>
      <c r="K316" s="782">
        <f t="shared" si="98"/>
        <v>0</v>
      </c>
      <c r="L316" s="545">
        <f>IF(OR('1C TSrécur12'!$B$12="",'1C TSrécur12'!M$30=0),0,IF(AND('1C TSrécur12'!$B$12&lt;&gt;"",$K$2="Pôle",'1C TSrécur12'!$C$12="OUI"),(('1C TSrécur12'!M$22+'1C TSrécur12'!M$23+'1C TSrécur12'!M$24+'1C TSrécur12'!M$25+'1C TSrécur12'!M$29)/'1C TSrécur12'!M$17),IF(AND('1C TSrécur12'!$B$12&lt;&gt;"",$K$2="Pôle",'1C TSrécur12'!$C$12="NON"),(('1C TSrécur12'!M$22+'1C TSrécur12'!M$23+'1C TSrécur12'!M$24+'1C TSrécur12'!M$25+'1C TSrécur12'!M$29)/'1C TSrécur12'!M$30),IF(AND('1C TSrécur12'!$B$12&lt;&gt;"",$K$2&lt;&gt;"Pôle",'1C TSrécur12'!$C$12="OUI"),(('1C TSrécur12'!M$22+'1C TSrécur12'!M$23+'1C TSrécur12'!M$24+'1C TSrécur12'!M$25+'1C TSrécur12'!M$26+'1C TSrécur12'!M$27+'1C TSrécur12'!M$28+'1C TSrécur12'!M$29)/'1C TSrécur12'!M$17),IF(AND('1C TSrécur12'!$B$12&lt;&gt;"",$K$2&lt;&gt;"Pôle",'1C TSrécur12'!$C$12="NON"),(('1C TSrécur12'!M$22+'1C TSrécur12'!M$23+'1C TSrécur12'!M$24+'1C TSrécur12'!M$25+'1C TSrécur12'!M$26+'1C TSrécur12'!M$27+'1C TSrécur12'!M$28+'1C TSrécur12'!M$29)/'1C TSrécur12'!M$30))))))</f>
        <v>0</v>
      </c>
      <c r="M316" s="545">
        <f>IF(OR('1C TSrécur12'!$B$12="",'1C TSrécur12'!M$30=0),0,IF(AND('1C TSrécur12'!$B$12&lt;&gt;"",$K$2="Pôle",'1C TSrécur12'!$C$12="OUI"),(('1C TSrécur12'!M$26+'1C TSrécur12'!M$27+'1C TSrécur12'!M$28)/'1C TSrécur12'!M$17),IF(AND('1C TSrécur12'!$B$12&lt;&gt;"",$K$2="Pôle",'1C TSrécur12'!$C$12="NON"),(('1C TSrécur12'!M$26+'1C TSrécur12'!M$27+'1C TSrécur12'!M$28)/'1C TSrécur12'!M$30),IF(AND('1C TSrécur12'!$B$12&lt;&gt;"",$K$2&lt;&gt;"Pôle"),0))))</f>
        <v>0</v>
      </c>
      <c r="N316" s="545">
        <f>IF(AND('1C TSrécur12'!$M$17&lt;&gt;0,'1C TSrécur12'!$M$30&lt;&gt;0),L316+M316,0)</f>
        <v>0</v>
      </c>
      <c r="O316" s="562" t="str">
        <f>IF(AND('1C TSrécur12'!M$17&lt;&gt;0,'1C TSrécur12'!$C$12="OUI"),'1C TSrécur12'!M$36/'1C TSrécur12'!M$17,"")</f>
        <v/>
      </c>
      <c r="P316" s="563" t="str">
        <f>IF(AND('1C TSrécur12'!M$17&lt;&gt;0,'1C TSrécur12'!$C$12="OUI"),'1C TSrécur12'!$M$37/'1C TSrécur12'!M$17,"")</f>
        <v/>
      </c>
      <c r="Q316" s="563" t="str">
        <f>IF(AND('1C TSrécur12'!M$17&lt;&gt;0,'1C TSrécur12'!$C$12="OUI"),'1C TSrécur12'!$M$38/'1C TSrécur12'!M$17,"")</f>
        <v/>
      </c>
      <c r="R316" s="563" t="str">
        <f>IF(AND('1C TSrécur12'!M$17&lt;&gt;0,'1C TSrécur12'!$C$12="OUI"),'1C TSrécur12'!$M$39/'1C TSrécur12'!M$17,"")</f>
        <v/>
      </c>
      <c r="S316" s="563" t="str">
        <f>IF(AND('1C TSrécur12'!M$17&lt;&gt;0,'1C TSrécur12'!$C$12="OUI"),'1C TSrécur12'!$M$40/'1C TSrécur12'!M$17,"")</f>
        <v/>
      </c>
      <c r="T316" s="563" t="str">
        <f>IF(AND('1C TSrécur12'!M$17&lt;&gt;0,'1C TSrécur12'!$C$12="OUI"),'1C TSrécur12'!$M$41/'1C TSrécur12'!M$17,"")</f>
        <v/>
      </c>
      <c r="U316" s="563" t="str">
        <f>IF(AND('1C TSrécur12'!M$17&lt;&gt;0,'1C TSrécur12'!$C$12="OUI"),'1C TSrécur12'!$M$42/'1C TSrécur12'!M$17,"")</f>
        <v/>
      </c>
      <c r="V316" s="563" t="str">
        <f>IF(AND('1C TSrécur12'!M$17&lt;&gt;0,'1C TSrécur12'!$C$12="OUI"),'1C TSrécur12'!$M$43/'1C TSrécur12'!M$17,"")</f>
        <v/>
      </c>
      <c r="W316" s="563" t="str">
        <f>IF(AND('1C TSrécur12'!M$17&lt;&gt;0,'1C TSrécur12'!$C$12="OUI"),'1C TSrécur12'!$M$44/'1C TSrécur12'!M$17,"")</f>
        <v/>
      </c>
      <c r="X316" s="563" t="str">
        <f>IF(AND('1C TSrécur12'!M$17&lt;&gt;0,'1C TSrécur12'!$C$12="OUI"),'1C TSrécur12'!$M$45/'1C TSrécur12'!M$17,"")</f>
        <v/>
      </c>
      <c r="Y316" s="563" t="str">
        <f>IF(AND('1C TSrécur12'!M$17&lt;&gt;0,'1C TSrécur12'!$C$12="OUI"),'1C TSrécur12'!$M$46/'1C TSrécur12'!M$17,"")</f>
        <v/>
      </c>
      <c r="Z316" s="563" t="str">
        <f>IF(AND('1C TSrécur12'!M$17&lt;&gt;0,'1C TSrécur12'!$C$12="OUI"),'1C TSrécur12'!$M$47/'1C TSrécur12'!M$17,"")</f>
        <v/>
      </c>
      <c r="AA316" s="563" t="str">
        <f>IF(AND('1C TSrécur12'!M$17&lt;&gt;0,'1C TSrécur12'!$C$12="OUI"),'1C TSrécur12'!$M$48/'1C TSrécur12'!M$17,"")</f>
        <v/>
      </c>
      <c r="AB316" s="563" t="str">
        <f>IF(AND('1C TSrécur12'!M$17&lt;&gt;0,'1C TSrécur12'!$C$12="OUI"),'1C TSrécur12'!$M$49/'1C TSrécur12'!M$17,"")</f>
        <v/>
      </c>
      <c r="AC316" s="563" t="str">
        <f>IF(AND('1C TSrécur12'!M$17&lt;&gt;0,'1C TSrécur12'!$C$12="OUI"),'1C TSrécur12'!$M$50/'1C TSrécur12'!M$17,"")</f>
        <v/>
      </c>
      <c r="AD316" s="563" t="str">
        <f>IF(AND('1C TSrécur12'!M$17&lt;&gt;0,'1C TSrécur12'!$C$12="OUI"),'1C TSrécur12'!$M$51/'1C TSrécur12'!M$17,"")</f>
        <v/>
      </c>
      <c r="AE316" s="563" t="str">
        <f>IF(AND('1C TSrécur12'!M$17&lt;&gt;0,'1C TSrécur12'!$C$12="OUI"),'1C TSrécur12'!$M$52/'1C TSrécur12'!M$17,"")</f>
        <v/>
      </c>
      <c r="AF316" s="563" t="str">
        <f>IF(AND('1C TSrécur12'!M$17&lt;&gt;0,'1C TSrécur12'!$C$12="OUI"),'1C TSrécur12'!$M$53/'1C TSrécur12'!M$17,"")</f>
        <v/>
      </c>
      <c r="AG316" s="563" t="str">
        <f>IF(AND('1C TSrécur12'!M$17&lt;&gt;0,'1C TSrécur12'!$C$12="OUI"),'1C TSrécur12'!$M$54/'1C TSrécur12'!M$17,"")</f>
        <v/>
      </c>
      <c r="AH316" s="563" t="str">
        <f>IF(AND('1C TSrécur12'!M$17&lt;&gt;0,'1C TSrécur12'!$C$12="OUI"),'1C TSrécur12'!$M$55/'1C TSrécur12'!M$17,"")</f>
        <v/>
      </c>
      <c r="AI316" s="563" t="str">
        <f>IF(AND('1C TSrécur12'!M$17&lt;&gt;0,'1C TSrécur12'!$C$12="OUI"),'1C TSrécur12'!$M$56/'1C TSrécur12'!M$17,"")</f>
        <v/>
      </c>
      <c r="AJ316" s="563" t="str">
        <f>IF(AND('1C TSrécur12'!M$17&lt;&gt;0,'1C TSrécur12'!$C$12="OUI"),'1C TSrécur12'!$M$57/'1C TSrécur12'!M$17,"")</f>
        <v/>
      </c>
      <c r="AK316" s="563">
        <f>IF(AND('1C TSrécur12'!M$17&lt;&gt;0,'1C TSrécur12'!$C$12="OUI"),'1C TSrécur12'!M$58/'1C TSrécur12'!M$17,0)</f>
        <v>0</v>
      </c>
      <c r="AL316" s="74">
        <f>IF(AND('1C TSrécur12'!$B$12&lt;&gt;"",'1C TSrécur12'!$C$12="OUI"),N316+AK316,N316)</f>
        <v>0</v>
      </c>
      <c r="AM316" s="352">
        <f t="shared" si="99"/>
        <v>0</v>
      </c>
      <c r="AN316" s="352">
        <f t="shared" si="100"/>
        <v>0</v>
      </c>
      <c r="AO316" s="353">
        <f t="shared" si="101"/>
        <v>0</v>
      </c>
      <c r="AP316" s="599">
        <f t="shared" si="102"/>
        <v>0</v>
      </c>
      <c r="AQ316" s="609">
        <f t="shared" si="94"/>
        <v>0</v>
      </c>
      <c r="AR316" s="605"/>
      <c r="AS316" s="104"/>
      <c r="AT316" s="211" t="str">
        <f>IF('1C TSrécur12'!M$17*FICHE!$C$13&lt;J316,"Forfait limité à "&amp;FICHE!$C$13&amp;"€/jour","")</f>
        <v/>
      </c>
      <c r="AU316" s="618"/>
    </row>
    <row r="317" spans="1:54" s="358" customFormat="1" ht="13.9" customHeight="1" thickBot="1">
      <c r="A317" s="314"/>
      <c r="B317" s="347"/>
      <c r="C317" s="880" t="str">
        <f>IF('1C TSrécur12'!N$17&lt;&gt;0,'1C TSrécur12'!$B$12,"")</f>
        <v/>
      </c>
      <c r="D317" s="881"/>
      <c r="E317" s="882"/>
      <c r="F317" s="213" t="str">
        <f>IF(AND($C317='1C TSrécur12'!$B$12,'1C TSrécur12'!$B$16="récurrentes",'1C TSrécur12'!$N$17&lt;&gt;""),'1C TSrécur12'!$N$21,"")</f>
        <v/>
      </c>
      <c r="G317" s="238"/>
      <c r="H317" s="797">
        <v>0.21</v>
      </c>
      <c r="I317" s="799">
        <v>1</v>
      </c>
      <c r="J317" s="322"/>
      <c r="K317" s="782">
        <f t="shared" ref="K317" si="103">J317+(J317*H317)</f>
        <v>0</v>
      </c>
      <c r="L317" s="559">
        <f>IF(OR('1C TSrécur12'!$B$12="",'1C TSrécur12'!N$30=0),0,IF(AND('1C TSrécur12'!$B$12&lt;&gt;"",$K$2="Pôle",'1C TSrécur12'!$C$12="OUI"),(('1C TSrécur12'!N$22+'1C TSrécur12'!N$23+'1C TSrécur12'!N$24+'1C TSrécur12'!N$25+'1C TSrécur12'!N$29)/'1C TSrécur12'!N$17),IF(AND('1C TSrécur12'!$B$12&lt;&gt;"",$K$2="Pôle",'1C TSrécur12'!$C$12="NON"),(('1C TSrécur12'!N$22+'1C TSrécur12'!N$23+'1C TSrécur12'!N$24+'1C TSrécur12'!N$25+'1C TSrécur12'!N$29)/'1C TSrécur12'!N$30),IF(AND('1C TSrécur12'!$B$12&lt;&gt;"",$K$2&lt;&gt;"Pôle",'1C TSrécur12'!$C$12="OUI"),(('1C TSrécur12'!N$22+'1C TSrécur12'!N$23+'1C TSrécur12'!N$24+'1C TSrécur12'!N$25+'1C TSrécur12'!N$26+'1C TSrécur12'!N$27+'1C TSrécur12'!N$28+'1C TSrécur12'!N$29)/'1C TSrécur12'!N$17),IF(AND('1C TSrécur12'!$B$12&lt;&gt;"",$K$2&lt;&gt;"Pôle",'1C TSrécur12'!$C$12="NON"),(('1C TSrécur12'!N$22+'1C TSrécur12'!N$23+'1C TSrécur12'!N$24+'1C TSrécur12'!N$25+'1C TSrécur12'!N$26+'1C TSrécur12'!N$27+'1C TSrécur12'!N$28+'1C TSrécur12'!N$29)/'1C TSrécur12'!N$30))))))</f>
        <v>0</v>
      </c>
      <c r="M317" s="559">
        <f>IF(OR('1C TSrécur12'!$B$12="",'1C TSrécur12'!N$30=0),0,IF(AND('1C TSrécur12'!$B$12&lt;&gt;"",$K$2="Pôle",'1C TSrécur12'!$C$12="OUI"),(('1C TSrécur12'!N$26+'1C TSrécur12'!N$27+'1C TSrécur12'!N$28)/'1C TSrécur12'!N$17),IF(AND('1C TSrécur12'!$B$12&lt;&gt;"",$K$2="Pôle",'1C TSrécur12'!$C$12="NON"),(('1C TSrécur12'!N$26+'1C TSrécur12'!N$27+'1C TSrécur12'!N$28)/'1C TSrécur12'!N$30),IF(AND('1C TSrécur12'!$B$12&lt;&gt;"",$K$2&lt;&gt;"Pôle"),0))))</f>
        <v>0</v>
      </c>
      <c r="N317" s="559">
        <f>IF(AND('1C TSrécur12'!$N$17&lt;&gt;0,'1C TSrécur12'!$N$30&lt;&gt;0),L317+M317,0)</f>
        <v>0</v>
      </c>
      <c r="O317" s="564" t="str">
        <f>IF(AND('1C TSrécur12'!N$17&lt;&gt;0,'1C TSrécur12'!$C$12="OUI"),'1C TSrécur12'!N$36/'1C TSrécur12'!N$17,"")</f>
        <v/>
      </c>
      <c r="P317" s="565" t="str">
        <f>IF(AND('1C TSrécur12'!N$17&lt;&gt;0,'1C TSrécur12'!$C$12="OUI"),'1C TSrécur12'!$N$37/'1C TSrécur12'!N$17,"")</f>
        <v/>
      </c>
      <c r="Q317" s="565" t="str">
        <f>IF(AND('1C TSrécur12'!N$17&lt;&gt;0,'1C TSrécur12'!$C$12="OUI"),'1C TSrécur12'!$N$38/'1C TSrécur12'!N$17,"")</f>
        <v/>
      </c>
      <c r="R317" s="565" t="str">
        <f>IF(AND('1C TSrécur12'!N$17&lt;&gt;0,'1C TSrécur12'!$C$12="OUI"),'1C TSrécur12'!$N$39/'1C TSrécur12'!N$17,"")</f>
        <v/>
      </c>
      <c r="S317" s="565" t="str">
        <f>IF(AND('1C TSrécur12'!N$17&lt;&gt;0,'1C TSrécur12'!$C$12="OUI"),'1C TSrécur12'!$N$40/'1C TSrécur12'!N$17,"")</f>
        <v/>
      </c>
      <c r="T317" s="565" t="str">
        <f>IF(AND('1C TSrécur12'!N$17&lt;&gt;0,'1C TSrécur12'!$C$12="OUI"),'1C TSrécur12'!$N$41/'1C TSrécur12'!N$17,"")</f>
        <v/>
      </c>
      <c r="U317" s="565" t="str">
        <f>IF(AND('1C TSrécur12'!N$17&lt;&gt;0,'1C TSrécur12'!$C$12="OUI"),'1C TSrécur12'!$N$42/'1C TSrécur12'!N$17,"")</f>
        <v/>
      </c>
      <c r="V317" s="565" t="str">
        <f>IF(AND('1C TSrécur12'!N$17&lt;&gt;0,'1C TSrécur12'!$C$12="OUI"),'1C TSrécur12'!$N$43/'1C TSrécur12'!N$17,"")</f>
        <v/>
      </c>
      <c r="W317" s="565" t="str">
        <f>IF(AND('1C TSrécur12'!N$17&lt;&gt;0,'1C TSrécur12'!$C$12="OUI"),'1C TSrécur12'!$N$44/'1C TSrécur12'!N$17,"")</f>
        <v/>
      </c>
      <c r="X317" s="565" t="str">
        <f>IF(AND('1C TSrécur12'!N$17&lt;&gt;0,'1C TSrécur12'!$C$12="OUI"),'1C TSrécur12'!$N$45/'1C TSrécur12'!N$17,"")</f>
        <v/>
      </c>
      <c r="Y317" s="565" t="str">
        <f>IF(AND('1C TSrécur12'!N$17&lt;&gt;0,'1C TSrécur12'!$C$12="OUI"),'1C TSrécur12'!$N$46/'1C TSrécur12'!N$17,"")</f>
        <v/>
      </c>
      <c r="Z317" s="565" t="str">
        <f>IF(AND('1C TSrécur12'!N$17&lt;&gt;0,'1C TSrécur12'!$C$12="OUI"),'1C TSrécur12'!$N$47/'1C TSrécur12'!N$17,"")</f>
        <v/>
      </c>
      <c r="AA317" s="565" t="str">
        <f>IF(AND('1C TSrécur12'!N$17&lt;&gt;0,'1C TSrécur12'!$C$12="OUI"),'1C TSrécur12'!$N$48/'1C TSrécur12'!N$17,"")</f>
        <v/>
      </c>
      <c r="AB317" s="565" t="str">
        <f>IF(AND('1C TSrécur12'!N$17&lt;&gt;0,'1C TSrécur12'!$C$12="OUI"),'1C TSrécur12'!$N$49/'1C TSrécur12'!N$17,"")</f>
        <v/>
      </c>
      <c r="AC317" s="565" t="str">
        <f>IF(AND('1C TSrécur12'!N$17&lt;&gt;0,'1C TSrécur12'!$C$12="OUI"),'1C TSrécur12'!$N$50/'1C TSrécur12'!N$17,"")</f>
        <v/>
      </c>
      <c r="AD317" s="565" t="str">
        <f>IF(AND('1C TSrécur12'!N$17&lt;&gt;0,'1C TSrécur12'!$C$12="OUI"),'1C TSrécur12'!$N$51/'1C TSrécur12'!N$17,"")</f>
        <v/>
      </c>
      <c r="AE317" s="565" t="str">
        <f>IF(AND('1C TSrécur12'!N$17&lt;&gt;0,'1C TSrécur12'!$C$12="OUI"),'1C TSrécur12'!$N$52/'1C TSrécur12'!N$17,"")</f>
        <v/>
      </c>
      <c r="AF317" s="565" t="str">
        <f>IF(AND('1C TSrécur12'!N$17&lt;&gt;0,'1C TSrécur12'!$C$12="OUI"),'1C TSrécur12'!$N$53/'1C TSrécur12'!N$17,"")</f>
        <v/>
      </c>
      <c r="AG317" s="565" t="str">
        <f>IF(AND('1C TSrécur12'!N$17&lt;&gt;0,'1C TSrécur12'!$C$12="OUI"),'1C TSrécur12'!$N$54/'1C TSrécur12'!N$17,"")</f>
        <v/>
      </c>
      <c r="AH317" s="565" t="str">
        <f>IF(AND('1C TSrécur12'!N$17&lt;&gt;0,'1C TSrécur12'!$C$12="OUI"),'1C TSrécur12'!$N$55/'1C TSrécur12'!N$17,"")</f>
        <v/>
      </c>
      <c r="AI317" s="565" t="str">
        <f>IF(AND('1C TSrécur12'!N$17&lt;&gt;0,'1C TSrécur12'!$C$12="OUI"),'1C TSrécur12'!$N$56/'1C TSrécur12'!N$17,"")</f>
        <v/>
      </c>
      <c r="AJ317" s="565" t="str">
        <f>IF(AND('1C TSrécur12'!N$17&lt;&gt;0,'1C TSrécur12'!$C$12="OUI"),'1C TSrécur12'!$N$57/'1C TSrécur12'!N$17,"")</f>
        <v/>
      </c>
      <c r="AK317" s="565">
        <f>IF(AND('1C TSrécur12'!N$17&lt;&gt;0,'1C TSrécur12'!$C$12="OUI"),'1C TSrécur12'!N$58/'1C TSrécur12'!N$17,0)</f>
        <v>0</v>
      </c>
      <c r="AL317" s="214">
        <f>IF(AND('1C TSrécur12'!$B$12&lt;&gt;"",'1C TSrécur12'!$C$12="OUI"),N317+AK317,N317)</f>
        <v>0</v>
      </c>
      <c r="AM317" s="824">
        <f>(J317+(J317*H317)-(J317*H317*I317))*L317</f>
        <v>0</v>
      </c>
      <c r="AN317" s="824">
        <f>((J317+(J317*H317)-(J317*H317*I317))*M317)*50%</f>
        <v>0</v>
      </c>
      <c r="AO317" s="355">
        <f t="shared" si="101"/>
        <v>0</v>
      </c>
      <c r="AP317" s="600">
        <f t="shared" si="102"/>
        <v>0</v>
      </c>
      <c r="AQ317" s="609">
        <f t="shared" si="94"/>
        <v>0</v>
      </c>
      <c r="AR317" s="570"/>
      <c r="AS317" s="215"/>
      <c r="AT317" s="28" t="str">
        <f>IF('1C TSrécur12'!N$17*FICHE!$C$13&lt;J317,"Forfait limité à "&amp;FICHE!$C$13&amp;"€/jour","")</f>
        <v/>
      </c>
      <c r="AU317" s="618"/>
      <c r="AX317" s="823"/>
      <c r="AY317" s="823"/>
      <c r="AZ317" s="823"/>
      <c r="BA317" s="823"/>
      <c r="BB317" s="823"/>
    </row>
    <row r="318" spans="1:54" ht="14.45" customHeight="1" thickBot="1">
      <c r="A318" s="1020" t="s">
        <v>112</v>
      </c>
      <c r="B318" s="1020"/>
      <c r="C318" s="1020"/>
      <c r="D318" s="1020"/>
      <c r="E318" s="1020"/>
      <c r="F318" s="1020"/>
      <c r="G318" s="1020"/>
      <c r="H318" s="1020"/>
      <c r="I318" s="1020"/>
      <c r="J318" s="1020"/>
      <c r="K318" s="1020"/>
      <c r="L318" s="1020"/>
      <c r="M318" s="1020"/>
      <c r="N318" s="1020"/>
      <c r="O318" s="1020"/>
      <c r="P318" s="1020"/>
      <c r="Q318" s="1020"/>
      <c r="R318" s="1020"/>
      <c r="S318" s="1020"/>
      <c r="T318" s="1020"/>
      <c r="U318" s="1020"/>
      <c r="V318" s="1020"/>
      <c r="W318" s="1020"/>
      <c r="X318" s="1020"/>
      <c r="Y318" s="1020"/>
      <c r="Z318" s="1020"/>
      <c r="AA318" s="1020"/>
      <c r="AB318" s="1020"/>
      <c r="AC318" s="1020"/>
      <c r="AD318" s="1020"/>
      <c r="AE318" s="1020"/>
      <c r="AF318" s="1020"/>
      <c r="AG318" s="1020"/>
      <c r="AH318" s="1020"/>
      <c r="AI318" s="1020"/>
      <c r="AJ318" s="1020"/>
      <c r="AK318" s="1020"/>
      <c r="AL318" s="1021"/>
      <c r="AM318" s="442">
        <f t="shared" ref="AM318:AO318" si="104">SUM(AM174:AM317)</f>
        <v>0</v>
      </c>
      <c r="AN318" s="442">
        <f t="shared" si="104"/>
        <v>0</v>
      </c>
      <c r="AO318" s="442">
        <f t="shared" si="104"/>
        <v>0</v>
      </c>
      <c r="AP318" s="200">
        <f>SUM(AP174:AP317)</f>
        <v>0</v>
      </c>
      <c r="AQ318" s="200">
        <f>SUM(AQ174:AQ317)</f>
        <v>0</v>
      </c>
      <c r="AR318" s="441">
        <f>SUM(AR174:AR317)</f>
        <v>0</v>
      </c>
      <c r="AS318" s="441">
        <f>SUM(AS174:AS317)</f>
        <v>0</v>
      </c>
    </row>
    <row r="319" spans="1:54" ht="12.75" customHeight="1">
      <c r="J319" s="37"/>
      <c r="K319" s="38"/>
      <c r="L319" s="38"/>
      <c r="M319" s="38"/>
      <c r="AN319" s="1092" t="s">
        <v>106</v>
      </c>
      <c r="AO319" s="1092"/>
      <c r="AP319" s="597">
        <f>AP318+AR318</f>
        <v>0</v>
      </c>
      <c r="AQ319" s="597">
        <f>AQ318+AS318</f>
        <v>0</v>
      </c>
    </row>
    <row r="320" spans="1:54">
      <c r="J320" s="37"/>
      <c r="K320" s="38"/>
      <c r="L320" s="38"/>
      <c r="M320" s="38"/>
    </row>
    <row r="321" spans="1:47" ht="18.75">
      <c r="A321" s="419" t="s">
        <v>409</v>
      </c>
      <c r="B321" s="420"/>
      <c r="C321" s="421"/>
      <c r="D321" s="421"/>
      <c r="E321" s="422"/>
      <c r="F321" s="423"/>
      <c r="G321" s="423"/>
      <c r="H321" s="423"/>
      <c r="I321" s="423"/>
      <c r="J321" s="422"/>
      <c r="K321" s="424"/>
      <c r="L321" s="424"/>
      <c r="M321" s="424"/>
      <c r="N321" s="425"/>
      <c r="O321" s="425"/>
      <c r="P321" s="425"/>
      <c r="Q321" s="425"/>
      <c r="R321" s="425"/>
      <c r="S321" s="425"/>
      <c r="T321" s="425"/>
      <c r="U321" s="425"/>
      <c r="V321" s="425"/>
      <c r="W321" s="425"/>
      <c r="X321" s="425"/>
      <c r="Y321" s="425"/>
      <c r="Z321" s="425"/>
      <c r="AA321" s="425"/>
      <c r="AB321" s="425"/>
      <c r="AC321" s="425"/>
      <c r="AD321" s="425"/>
      <c r="AE321" s="425"/>
      <c r="AF321" s="425"/>
      <c r="AG321" s="425"/>
      <c r="AH321" s="425"/>
      <c r="AI321" s="425"/>
      <c r="AJ321" s="425"/>
      <c r="AK321" s="425"/>
      <c r="AL321" s="426"/>
      <c r="AM321" s="426"/>
      <c r="AN321" s="426"/>
      <c r="AO321" s="427"/>
      <c r="AP321" s="427"/>
      <c r="AQ321" s="427"/>
      <c r="AR321" s="427"/>
      <c r="AS321" s="427"/>
      <c r="AT321" s="421"/>
      <c r="AU321" s="421"/>
    </row>
    <row r="322" spans="1:47" ht="13.5" thickBot="1">
      <c r="A322" s="24"/>
      <c r="B322" s="6"/>
      <c r="C322" s="5"/>
      <c r="D322" s="5"/>
      <c r="E322" s="2"/>
      <c r="F322" s="7"/>
      <c r="G322" s="7"/>
      <c r="H322" s="7"/>
      <c r="I322" s="7"/>
      <c r="J322" s="2"/>
      <c r="K322" s="13"/>
      <c r="L322" s="13"/>
      <c r="M322" s="13"/>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36"/>
      <c r="AP322" s="36"/>
      <c r="AQ322" s="36"/>
      <c r="AR322" s="36"/>
      <c r="AS322" s="36"/>
      <c r="AT322" s="5"/>
      <c r="AU322" s="5"/>
    </row>
    <row r="323" spans="1:47" ht="41.45" customHeight="1">
      <c r="A323" s="1070" t="s">
        <v>59</v>
      </c>
      <c r="B323" s="1072" t="s">
        <v>60</v>
      </c>
      <c r="C323" s="886" t="s">
        <v>107</v>
      </c>
      <c r="D323" s="887"/>
      <c r="E323" s="887"/>
      <c r="F323" s="890" t="s">
        <v>63</v>
      </c>
      <c r="G323" s="886" t="s">
        <v>62</v>
      </c>
      <c r="H323" s="890" t="s">
        <v>405</v>
      </c>
      <c r="I323" s="890" t="s">
        <v>404</v>
      </c>
      <c r="J323" s="1077" t="s">
        <v>108</v>
      </c>
      <c r="K323" s="1078"/>
      <c r="L323" s="1079" t="s">
        <v>67</v>
      </c>
      <c r="M323" s="1080"/>
      <c r="N323" s="1081"/>
      <c r="O323" s="1080" t="s">
        <v>68</v>
      </c>
      <c r="P323" s="1080"/>
      <c r="Q323" s="1080"/>
      <c r="R323" s="1080"/>
      <c r="S323" s="1080"/>
      <c r="T323" s="1080"/>
      <c r="U323" s="1080"/>
      <c r="V323" s="1080"/>
      <c r="W323" s="1080"/>
      <c r="X323" s="1080"/>
      <c r="Y323" s="1080"/>
      <c r="Z323" s="1080"/>
      <c r="AA323" s="1080"/>
      <c r="AB323" s="1080"/>
      <c r="AC323" s="1080"/>
      <c r="AD323" s="1080"/>
      <c r="AE323" s="1080"/>
      <c r="AF323" s="1080"/>
      <c r="AG323" s="1080"/>
      <c r="AH323" s="1080"/>
      <c r="AI323" s="1080"/>
      <c r="AJ323" s="1081"/>
      <c r="AK323" s="428" t="s">
        <v>68</v>
      </c>
      <c r="AL323" s="428" t="s">
        <v>68</v>
      </c>
      <c r="AM323" s="1121" t="s">
        <v>69</v>
      </c>
      <c r="AN323" s="1122"/>
      <c r="AO323" s="1123"/>
      <c r="AP323" s="1010" t="s">
        <v>70</v>
      </c>
      <c r="AQ323" s="1011"/>
      <c r="AR323" s="1011"/>
      <c r="AS323" s="1011"/>
      <c r="AT323" s="1012"/>
      <c r="AU323" s="1109" t="s">
        <v>109</v>
      </c>
    </row>
    <row r="324" spans="1:47" ht="44.45" customHeight="1" thickBot="1">
      <c r="A324" s="1071"/>
      <c r="B324" s="1073"/>
      <c r="C324" s="888"/>
      <c r="D324" s="889"/>
      <c r="E324" s="889"/>
      <c r="F324" s="891"/>
      <c r="G324" s="888"/>
      <c r="H324" s="891" t="s">
        <v>403</v>
      </c>
      <c r="I324" s="891" t="s">
        <v>403</v>
      </c>
      <c r="J324" s="429" t="s">
        <v>110</v>
      </c>
      <c r="K324" s="430" t="s">
        <v>111</v>
      </c>
      <c r="L324" s="430" t="s">
        <v>74</v>
      </c>
      <c r="M324" s="430" t="s">
        <v>75</v>
      </c>
      <c r="N324" s="431" t="s">
        <v>76</v>
      </c>
      <c r="O324" s="431" t="s">
        <v>77</v>
      </c>
      <c r="P324" s="431" t="s">
        <v>78</v>
      </c>
      <c r="Q324" s="431" t="s">
        <v>79</v>
      </c>
      <c r="R324" s="431" t="s">
        <v>80</v>
      </c>
      <c r="S324" s="431" t="s">
        <v>81</v>
      </c>
      <c r="T324" s="431" t="s">
        <v>82</v>
      </c>
      <c r="U324" s="431" t="s">
        <v>83</v>
      </c>
      <c r="V324" s="431" t="s">
        <v>84</v>
      </c>
      <c r="W324" s="431" t="s">
        <v>85</v>
      </c>
      <c r="X324" s="431" t="s">
        <v>86</v>
      </c>
      <c r="Y324" s="431" t="s">
        <v>87</v>
      </c>
      <c r="Z324" s="431" t="s">
        <v>88</v>
      </c>
      <c r="AA324" s="431" t="s">
        <v>89</v>
      </c>
      <c r="AB324" s="431" t="s">
        <v>90</v>
      </c>
      <c r="AC324" s="431" t="s">
        <v>91</v>
      </c>
      <c r="AD324" s="431" t="s">
        <v>92</v>
      </c>
      <c r="AE324" s="431" t="s">
        <v>93</v>
      </c>
      <c r="AF324" s="431" t="s">
        <v>94</v>
      </c>
      <c r="AG324" s="431" t="s">
        <v>95</v>
      </c>
      <c r="AH324" s="431" t="s">
        <v>96</v>
      </c>
      <c r="AI324" s="431" t="s">
        <v>97</v>
      </c>
      <c r="AJ324" s="431" t="s">
        <v>98</v>
      </c>
      <c r="AK324" s="431" t="s">
        <v>99</v>
      </c>
      <c r="AL324" s="431" t="s">
        <v>100</v>
      </c>
      <c r="AM324" s="430" t="s">
        <v>74</v>
      </c>
      <c r="AN324" s="430" t="s">
        <v>75</v>
      </c>
      <c r="AO324" s="431" t="s">
        <v>76</v>
      </c>
      <c r="AP324" s="614" t="s">
        <v>101</v>
      </c>
      <c r="AQ324" s="615" t="s">
        <v>102</v>
      </c>
      <c r="AR324" s="616" t="s">
        <v>103</v>
      </c>
      <c r="AS324" s="222" t="s">
        <v>104</v>
      </c>
      <c r="AT324" s="223" t="s">
        <v>73</v>
      </c>
      <c r="AU324" s="1110"/>
    </row>
    <row r="325" spans="1:47" ht="13.9" customHeight="1">
      <c r="A325" s="316"/>
      <c r="B325" s="346"/>
      <c r="C325" s="892" t="str">
        <f>IF('1C TSspéc1'!C$17&lt;&gt;0,'1C TSspéc1'!$B$12,"")</f>
        <v/>
      </c>
      <c r="D325" s="893"/>
      <c r="E325" s="894"/>
      <c r="F325" s="95">
        <f>IF(AND($C325='1C TSspéc1'!$B$12,'1C TSspéc1'!$B$16="spécifiques",'1C TSspéc1'!$C$17&lt;&gt;""),'1C TSspéc1'!$C$21,"")</f>
        <v>0</v>
      </c>
      <c r="G325" s="239"/>
      <c r="H325" s="798">
        <v>0.21</v>
      </c>
      <c r="I325" s="798">
        <v>1</v>
      </c>
      <c r="J325" s="324"/>
      <c r="K325" s="782">
        <f t="shared" ref="K325:K388" si="105">J325+(J325*H325)</f>
        <v>0</v>
      </c>
      <c r="L325" s="580">
        <f>IF(OR('1C TSspéc1'!$B$12="",'1C TSspéc1'!C$30=0),0,IF(AND('1C TSspéc1'!$B$12&lt;&gt;"",$K$2="Pôle",'1C TSspéc1'!$C$12="OUI"),(('1C TSspéc1'!C$22+'1C TSspéc1'!C$23+'1C TSspéc1'!C$24+'1C TSspéc1'!C$25+'1C TSspéc1'!C$29)/'1C TSspéc1'!C$17),IF(AND('1C TSspéc1'!$B$12&lt;&gt;"",$K$2="Pôle",'1C TSspéc1'!$C$12="NON"),(('1C TSspéc1'!C$22+'1C TSspéc1'!C$23+'1C TSspéc1'!C$24+'1C TSspéc1'!C$25+'1C TSspéc1'!C$29)/'1C TSspéc1'!C$30),IF(AND('1C TSspéc1'!$B$12&lt;&gt;"",$K$2&lt;&gt;"Pôle",'1C TSspéc1'!$C$12="OUI"),(('1C TSspéc1'!C$22+'1C TSspéc1'!C$23+'1C TSspéc1'!C$24+'1C TSspéc1'!C$25+'1C TSspéc1'!C$26+'1C TSspéc1'!C$27+'1C TSspéc1'!C$28+'1C TSspéc1'!C$29)/'1C TSspéc1'!C$17),IF(AND('1C TSspéc1'!$B$12&lt;&gt;"",$K$2&lt;&gt;"Pôle",'1C TSspéc1'!$C$12="NON"),(('1C TSspéc1'!C$22+'1C TSspéc1'!C$23+'1C TSspéc1'!C$24+'1C TSspéc1'!C$25+'1C TSspéc1'!C$26+'1C TSspéc1'!C$27+'1C TSspéc1'!C$28+'1C TSspéc1'!C$29)/'1C TSspéc1'!C$30))))))</f>
        <v>0</v>
      </c>
      <c r="M325" s="580">
        <f>IF(OR('1C TSspéc1'!$B$12="",'1C TSspéc1'!C$30=0),0,IF(AND('1C TSspéc1'!$B$12&lt;&gt;"",$K$2="Pôle",'1C TSspéc1'!$C$12="OUI"),(('1C TSspéc1'!C$26+'1C TSspéc1'!C$27+'1C TSspéc1'!C$28)/'1C TSspéc1'!C$17),IF(AND('1C TSspéc1'!$B$12&lt;&gt;"",$K$2="Pôle",'1C TSspéc1'!$C$12="NON"),(('1C TSspéc1'!C$26+'1C TSspéc1'!C$27+'1C TSspéc1'!C$28)/'1C TSspéc1'!C$30),IF(AND('1C TSspéc1'!$B$12&lt;&gt;"",$K$2&lt;&gt;"Pôle"),0))))</f>
        <v>0</v>
      </c>
      <c r="N325" s="581">
        <f>IF(AND('1C TSspéc1'!$B$12&lt;&gt;0,'1C TSspéc1'!$C$30&lt;&gt;0),L325+M325,0)</f>
        <v>0</v>
      </c>
      <c r="O325" s="562" t="str">
        <f>IF(AND('1C TSspéc1'!$C$17&lt;&gt;0,'1C TSspéc1'!$C$12="OUI"),'1C TSspéc1'!$C$35/'1C TSspéc1'!$C$17,"")</f>
        <v/>
      </c>
      <c r="P325" s="563" t="str">
        <f>IF(AND('1C TSspéc1'!$C$17&lt;&gt;0,'1C TSspéc1'!$C$12="OUI"),'1C TSspéc1'!$C$36/'1C TSspéc1'!$C$17,"")</f>
        <v/>
      </c>
      <c r="Q325" s="563" t="str">
        <f>IF(AND('1C TSspéc1'!$C$17&lt;&gt;0,'1C TSspéc1'!$C$12="OUI"),'1C TSspéc1'!$C$37/'1C TSspéc1'!$C$17,"")</f>
        <v/>
      </c>
      <c r="R325" s="563" t="str">
        <f>IF(AND('1C TSspéc1'!$C$17&lt;&gt;0,'1C TSspéc1'!$C$12="OUI"),'1C TSspéc1'!$C$38/'1C TSspéc1'!$C$17,"")</f>
        <v/>
      </c>
      <c r="S325" s="563" t="str">
        <f>IF(AND('1C TSspéc1'!$C$17&lt;&gt;0,'1C TSspéc1'!$C$12="OUI"),'1C TSspéc1'!$C$39/'1C TSspéc1'!$C$17,"")</f>
        <v/>
      </c>
      <c r="T325" s="563" t="str">
        <f>IF(AND('1C TSspéc1'!$C$17&lt;&gt;0,'1C TSspéc1'!$C$12="OUI"),'1C TSspéc1'!$C$40/'1C TSspéc1'!$C$17,"")</f>
        <v/>
      </c>
      <c r="U325" s="563" t="str">
        <f>IF(AND('1C TSspéc1'!$C$17&lt;&gt;0,'1C TSspéc1'!$C$12="OUI"),'1C TSspéc1'!$C$41/'1C TSspéc1'!$C$17,"")</f>
        <v/>
      </c>
      <c r="V325" s="563" t="str">
        <f>IF(AND('1C TSspéc1'!$C$17&lt;&gt;0,'1C TSspéc1'!$C$12="OUI"),'1C TSspéc1'!$C$42/'1C TSspéc1'!$C$17,"")</f>
        <v/>
      </c>
      <c r="W325" s="563" t="str">
        <f>IF(AND('1C TSspéc1'!$C$17&lt;&gt;0,'1C TSspéc1'!$C$12="OUI"),'1C TSspéc1'!$C$43/'1C TSspéc1'!$C$17,"")</f>
        <v/>
      </c>
      <c r="X325" s="563" t="str">
        <f>IF(AND('1C TSspéc1'!$C$17&lt;&gt;0,'1C TSspéc1'!$C$12="OUI"),'1C TSspéc1'!$C$44/'1C TSspéc1'!$C$17,"")</f>
        <v/>
      </c>
      <c r="Y325" s="563" t="str">
        <f>IF(AND('1C TSspéc1'!$C$17&lt;&gt;0,'1C TSspéc1'!$C$12="OUI"),'1C TSspéc1'!$C$45/'1C TSspéc1'!$C$17,"")</f>
        <v/>
      </c>
      <c r="Z325" s="563" t="str">
        <f>IF(AND('1C TSspéc1'!$C$17&lt;&gt;0,'1C TSspéc1'!$C$12="OUI"),'1C TSspéc1'!$C$46/'1C TSspéc1'!$C$17,"")</f>
        <v/>
      </c>
      <c r="AA325" s="563" t="str">
        <f>IF(AND('1C TSspéc1'!$C$17&lt;&gt;0,'1C TSspéc1'!$C$12="OUI"),'1C TSspéc1'!$C$47/'1C TSspéc1'!$C$17,"")</f>
        <v/>
      </c>
      <c r="AB325" s="563" t="str">
        <f>IF(AND('1C TSspéc1'!$C$17&lt;&gt;0,'1C TSspéc1'!$C$12="OUI"),'1C TSspéc1'!$C$48/'1C TSspéc1'!$C$17,"")</f>
        <v/>
      </c>
      <c r="AC325" s="563" t="str">
        <f>IF(AND('1C TSspéc1'!$C$17&lt;&gt;0,'1C TSspéc1'!$C$12="OUI"),'1C TSspéc1'!$C$49/'1C TSspéc1'!$C$17,"")</f>
        <v/>
      </c>
      <c r="AD325" s="563" t="str">
        <f>IF(AND('1C TSspéc1'!$C$17&lt;&gt;0,'1C TSspéc1'!$C$12="OUI"),'1C TSspéc1'!$C$50/'1C TSspéc1'!$C$17,"")</f>
        <v/>
      </c>
      <c r="AE325" s="563" t="str">
        <f>IF(AND('1C TSspéc1'!$C$17&lt;&gt;0,'1C TSspéc1'!$C$12="OUI"),'1C TSspéc1'!$C$51/'1C TSspéc1'!$C$17,"")</f>
        <v/>
      </c>
      <c r="AF325" s="563" t="str">
        <f>IF(AND('1C TSspéc1'!$C$17&lt;&gt;0,'1C TSspéc1'!$C$12="OUI"),'1C TSspéc1'!$C$52/'1C TSspéc1'!$C$17,"")</f>
        <v/>
      </c>
      <c r="AG325" s="563" t="str">
        <f>IF(AND('1C TSspéc1'!$C$17&lt;&gt;0,'1C TSspéc1'!$C$12="OUI"),'1C TSspéc1'!$C$53/'1C TSspéc1'!$C$17,"")</f>
        <v/>
      </c>
      <c r="AH325" s="563" t="str">
        <f>IF(AND('1C TSspéc1'!$C$17&lt;&gt;0,'1C TSspéc1'!$C$12="OUI"),'1C TSspéc1'!$C$54/'1C TSspéc1'!$C$17,"")</f>
        <v/>
      </c>
      <c r="AI325" s="563" t="str">
        <f>IF(AND('1C TSspéc1'!$C$17&lt;&gt;0,'1C TSspéc1'!$C$12="OUI"),'1C TSspéc1'!$C$55/'1C TSspéc1'!$C$17,"")</f>
        <v/>
      </c>
      <c r="AJ325" s="563" t="str">
        <f>IF(AND('1C TSspéc1'!$C$17&lt;&gt;0,'1C TSspéc1'!$C$12="OUI"),'1C TSspéc1'!$C$56/'1C TSspéc1'!$C$17,"")</f>
        <v/>
      </c>
      <c r="AK325" s="563" t="str">
        <f>IF(AND('1C TSspéc1'!$C$17&lt;&gt;0,'1C TSspéc1'!$C$12="OUI"),'1C TSspéc1'!$C$57/'1C TSspéc1'!$C$17,"")</f>
        <v/>
      </c>
      <c r="AL325" s="74">
        <f>IF(AND('1C TSspéc1'!$C$17&lt;&gt;0,'1C TSspéc1'!$C$12="OUI"),N325+AK325,N325)</f>
        <v>0</v>
      </c>
      <c r="AM325" s="814">
        <f>(J325+(J325*H325)-(J325*H325*I325))*L325</f>
        <v>0</v>
      </c>
      <c r="AN325" s="814">
        <f>((J325+(J325*H325)-(J325*H325*I325))*M325)*50%</f>
        <v>0</v>
      </c>
      <c r="AO325" s="433" t="str">
        <f>IF(AND('1C TSspéc1'!$C$17&lt;&gt;0,'1C TSspéc1'!$C$30&lt;&gt;0),AM325+AN325,"")</f>
        <v/>
      </c>
      <c r="AP325" s="601" t="str">
        <f>IF(AND('1C TSspéc1'!$C$17&lt;&gt;0,'1C TSspéc1'!$C$30&lt;&gt;0),AM325-AR325,"")</f>
        <v/>
      </c>
      <c r="AQ325" s="610">
        <f>IF(M325=0,0,AN325-AS325)</f>
        <v>0</v>
      </c>
      <c r="AR325" s="622"/>
      <c r="AS325" s="103"/>
      <c r="AT325" s="26" t="str">
        <f>IF(('1C TSspéc1'!C$17*FICHE!$C$14&lt;J325),"Forfait limité à "&amp;FICHE!$C$14&amp;"€/jour","")</f>
        <v/>
      </c>
      <c r="AU325" s="617"/>
    </row>
    <row r="326" spans="1:47" ht="13.9" customHeight="1">
      <c r="A326" s="316"/>
      <c r="B326" s="346"/>
      <c r="C326" s="877" t="str">
        <f>IF('1C TSspéc1'!D$17&lt;&gt;0,'1C TSspéc1'!$B$12,"")</f>
        <v/>
      </c>
      <c r="D326" s="878"/>
      <c r="E326" s="879"/>
      <c r="F326" s="95">
        <f>IF(AND($C326='1C TSspéc1'!$B$12,'1C TSspéc1'!$B$16="spécifiques",'1C TSspéc1'!$D$17&lt;&gt;""),'1C TSspéc1'!$D$21,"")</f>
        <v>0</v>
      </c>
      <c r="G326" s="237"/>
      <c r="H326" s="797">
        <v>0.21</v>
      </c>
      <c r="I326" s="799">
        <v>1</v>
      </c>
      <c r="J326" s="324"/>
      <c r="K326" s="782">
        <f t="shared" si="105"/>
        <v>0</v>
      </c>
      <c r="L326" s="580">
        <f>IF(OR('1C TSspéc1'!$B$12="",'1C TSspéc1'!D$30=0),0,IF(AND('1C TSspéc1'!$B$12&lt;&gt;"",$K$2="Pôle",'1C TSspéc1'!$C$12="OUI"),(('1C TSspéc1'!D$22+'1C TSspéc1'!D$23+'1C TSspéc1'!D$24+'1C TSspéc1'!D$25+'1C TSspéc1'!D$29)/'1C TSspéc1'!D$17),IF(AND('1C TSspéc1'!$B$12&lt;&gt;"",$K$2="Pôle",'1C TSspéc1'!$C$12="NON"),(('1C TSspéc1'!D$22+'1C TSspéc1'!D$23+'1C TSspéc1'!D$24+'1C TSspéc1'!D$25+'1C TSspéc1'!D$29)/'1C TSspéc1'!D$30),IF(AND('1C TSspéc1'!$B$12&lt;&gt;"",$K$2&lt;&gt;"Pôle",'1C TSspéc1'!$C$12="OUI"),(('1C TSspéc1'!D$22+'1C TSspéc1'!D$23+'1C TSspéc1'!D$24+'1C TSspéc1'!D$25+'1C TSspéc1'!D$26+'1C TSspéc1'!D$27+'1C TSspéc1'!D$28+'1C TSspéc1'!D$29)/'1C TSspéc1'!D$17),IF(AND('1C TSspéc1'!$B$12&lt;&gt;"",$K$2&lt;&gt;"Pôle",'1C TSspéc1'!$C$12="NON"),(('1C TSspéc1'!D$22+'1C TSspéc1'!D$23+'1C TSspéc1'!D$24+'1C TSspéc1'!D$25+'1C TSspéc1'!D$26+'1C TSspéc1'!D$27+'1C TSspéc1'!D$28+'1C TSspéc1'!D$29)/'1C TSspéc1'!D$30))))))</f>
        <v>0</v>
      </c>
      <c r="M326" s="580">
        <f>IF(OR('1C TSspéc1'!$B$12="",'1C TSspéc1'!D$30=0),0,IF(AND('1C TSspéc1'!$B$12&lt;&gt;"",$K$2="Pôle",'1C TSspéc1'!$C$12="OUI"),(('1C TSspéc1'!D$26+'1C TSspéc1'!D$27+'1C TSspéc1'!D$28)/'1C TSspéc1'!D$17),IF(AND('1C TSspéc1'!$B$12&lt;&gt;"",$K$2="Pôle",'1C TSspéc1'!$C$12="NON"),(('1C TSspéc1'!D$26+'1C TSspéc1'!D$27+'1C TSspéc1'!D$28)/'1C TSspéc1'!D$30),IF(AND('1C TSspéc1'!$B$12&lt;&gt;"",$K$2&lt;&gt;"Pôle"),0))))</f>
        <v>0</v>
      </c>
      <c r="N326" s="581">
        <f>IF(AND('1C TSspéc1'!$B$12&lt;&gt;0,'1C TSspéc1'!$D$30&lt;&gt;0),L326+M326,0)</f>
        <v>0</v>
      </c>
      <c r="O326" s="562" t="str">
        <f>IF(AND('1C TSspéc1'!$D$17&lt;&gt;0,'1C TSspéc1'!$C$12="OUI"),'1C TSspéc1'!$D$35/'1C TSspéc1'!$D$17,"")</f>
        <v/>
      </c>
      <c r="P326" s="563" t="str">
        <f>IF(AND('1C TSspéc1'!$D$17&lt;&gt;0,'1C TSspéc1'!$C$12="OUI"),'1C TSspéc1'!$D$36/'1C TSspéc1'!$D$17,"")</f>
        <v/>
      </c>
      <c r="Q326" s="563" t="str">
        <f>IF(AND('1C TSspéc1'!$D$17&lt;&gt;0,'1C TSspéc1'!$C$12="OUI"),'1C TSspéc1'!$D$37/'1C TSspéc1'!$D$17,"")</f>
        <v/>
      </c>
      <c r="R326" s="563" t="str">
        <f>IF(AND('1C TSspéc1'!$D$17&lt;&gt;0,'1C TSspéc1'!$C$12="OUI"),'1C TSspéc1'!$D$38/'1C TSspéc1'!$D$17,"")</f>
        <v/>
      </c>
      <c r="S326" s="563" t="str">
        <f>IF(AND('1C TSspéc1'!$D$17&lt;&gt;0,'1C TSspéc1'!$C$12="OUI"),'1C TSspéc1'!$D$39/'1C TSspéc1'!$D$17,"")</f>
        <v/>
      </c>
      <c r="T326" s="563" t="str">
        <f>IF(AND('1C TSspéc1'!$D$17&lt;&gt;0,'1C TSspéc1'!$C$12="OUI"),'1C TSspéc1'!$D$40/'1C TSspéc1'!$D$17,"")</f>
        <v/>
      </c>
      <c r="U326" s="563" t="str">
        <f>IF(AND('1C TSspéc1'!$D$17&lt;&gt;0,'1C TSspéc1'!$C$12="OUI"),'1C TSspéc1'!$D$41/'1C TSspéc1'!$D$17,"")</f>
        <v/>
      </c>
      <c r="V326" s="563" t="str">
        <f>IF(AND('1C TSspéc1'!$D$17&lt;&gt;0,'1C TSspéc1'!$C$12="OUI"),'1C TSspéc1'!$D$42/'1C TSspéc1'!$D$17,"")</f>
        <v/>
      </c>
      <c r="W326" s="563" t="str">
        <f>IF(AND('1C TSspéc1'!$D$17&lt;&gt;0,'1C TSspéc1'!$C$12="OUI"),'1C TSspéc1'!$D$43/'1C TSspéc1'!$D$17,"")</f>
        <v/>
      </c>
      <c r="X326" s="563" t="str">
        <f>IF(AND('1C TSspéc1'!$D$17&lt;&gt;0,'1C TSspéc1'!$C$12="OUI"),'1C TSspéc1'!$D$44/'1C TSspéc1'!$D$17,"")</f>
        <v/>
      </c>
      <c r="Y326" s="563" t="str">
        <f>IF(AND('1C TSspéc1'!$D$17&lt;&gt;0,'1C TSspéc1'!$C$12="OUI"),'1C TSspéc1'!$D$45/'1C TSspéc1'!$D$17,"")</f>
        <v/>
      </c>
      <c r="Z326" s="563" t="str">
        <f>IF(AND('1C TSspéc1'!$D$17&lt;&gt;0,'1C TSspéc1'!$C$12="OUI"),'1C TSspéc1'!$D$46/'1C TSspéc1'!$D$17,"")</f>
        <v/>
      </c>
      <c r="AA326" s="563" t="str">
        <f>IF(AND('1C TSspéc1'!$D$17&lt;&gt;0,'1C TSspéc1'!$C$12="OUI"),'1C TSspéc1'!$D$47/'1C TSspéc1'!$D$17,"")</f>
        <v/>
      </c>
      <c r="AB326" s="563" t="str">
        <f>IF(AND('1C TSspéc1'!$D$17&lt;&gt;0,'1C TSspéc1'!$C$12="OUI"),'1C TSspéc1'!$D$48/'1C TSspéc1'!$D$17,"")</f>
        <v/>
      </c>
      <c r="AC326" s="563" t="str">
        <f>IF(AND('1C TSspéc1'!$D$17&lt;&gt;0,'1C TSspéc1'!$C$12="OUI"),'1C TSspéc1'!$D$49/'1C TSspéc1'!$D$17,"")</f>
        <v/>
      </c>
      <c r="AD326" s="563" t="str">
        <f>IF(AND('1C TSspéc1'!$D$17&lt;&gt;0,'1C TSspéc1'!$C$12="OUI"),'1C TSspéc1'!$D$50/'1C TSspéc1'!$D$17,"")</f>
        <v/>
      </c>
      <c r="AE326" s="563" t="str">
        <f>IF(AND('1C TSspéc1'!$D$17&lt;&gt;0,'1C TSspéc1'!$C$12="OUI"),'1C TSspéc1'!$D$51/'1C TSspéc1'!$D$17,"")</f>
        <v/>
      </c>
      <c r="AF326" s="563" t="str">
        <f>IF(AND('1C TSspéc1'!$D$17&lt;&gt;0,'1C TSspéc1'!$C$12="OUI"),'1C TSspéc1'!$D$52/'1C TSspéc1'!$D$17,"")</f>
        <v/>
      </c>
      <c r="AG326" s="563" t="str">
        <f>IF(AND('1C TSspéc1'!$D$17&lt;&gt;0,'1C TSspéc1'!$C$12="OUI"),'1C TSspéc1'!$D$53/'1C TSspéc1'!$D$17,"")</f>
        <v/>
      </c>
      <c r="AH326" s="563" t="str">
        <f>IF(AND('1C TSspéc1'!$D$17&lt;&gt;0,'1C TSspéc1'!$C$12="OUI"),'1C TSspéc1'!$D$54/'1C TSspéc1'!$D$17,"")</f>
        <v/>
      </c>
      <c r="AI326" s="563" t="str">
        <f>IF(AND('1C TSspéc1'!$D$17&lt;&gt;0,'1C TSspéc1'!$C$12="OUI"),'1C TSspéc1'!$D$55/'1C TSspéc1'!$D$17,"")</f>
        <v/>
      </c>
      <c r="AJ326" s="563" t="str">
        <f>IF(AND('1C TSspéc1'!$D$17&lt;&gt;0,'1C TSspéc1'!$C$12="OUI"),'1C TSspéc1'!$D$56/'1C TSspéc1'!$D$17,"")</f>
        <v/>
      </c>
      <c r="AK326" s="563" t="str">
        <f>IF(AND('1C TSspéc1'!$D$17&lt;&gt;0,'1C TSspéc1'!$C$12="OUI"),'1C TSspéc1'!$D$57/'1C TSspéc1'!$D$17,"")</f>
        <v/>
      </c>
      <c r="AL326" s="74">
        <f>IF(AND('1C TSspéc1'!$D$17&lt;&gt;0,'1C TSspéc1'!$C$12="OUI"),N326+AK326,N326)</f>
        <v>0</v>
      </c>
      <c r="AM326" s="432">
        <f t="shared" ref="AM326:AM389" si="106">(J326+(J326*H326)-(J326*H326*I326))*L326</f>
        <v>0</v>
      </c>
      <c r="AN326" s="432">
        <f t="shared" ref="AN326:AN389" si="107">((J326+(J326*H326)-(J326*H326*I326))*M326)*50%</f>
        <v>0</v>
      </c>
      <c r="AO326" s="433" t="str">
        <f>IF(AND('1C TSspéc1'!$D$17&lt;&gt;0,'1C TSspéc1'!$D$30&lt;&gt;0),AM326+AN326,"")</f>
        <v/>
      </c>
      <c r="AP326" s="599" t="str">
        <f>IF(AND('1C TSspéc1'!$D$17&lt;&gt;0,'1C TSspéc1'!$D$30&lt;&gt;0),AM326-AR326,"")</f>
        <v/>
      </c>
      <c r="AQ326" s="610">
        <f t="shared" ref="AQ326:AQ336" si="108">IF(M326=0,0,AN326-AS326)</f>
        <v>0</v>
      </c>
      <c r="AR326" s="622"/>
      <c r="AS326" s="104"/>
      <c r="AT326" s="211" t="str">
        <f>IF(('1C TSspéc1'!D$17*FICHE!$C$14&lt;J326),"Forfait limité à "&amp;FICHE!$C$14&amp;"€/jour","")</f>
        <v/>
      </c>
      <c r="AU326" s="618"/>
    </row>
    <row r="327" spans="1:47" ht="13.9" customHeight="1">
      <c r="A327" s="316"/>
      <c r="B327" s="346"/>
      <c r="C327" s="877" t="str">
        <f>IF('1C TSspéc1'!E$17&lt;&gt;0,'1C TSspéc1'!$B$12,"")</f>
        <v/>
      </c>
      <c r="D327" s="878"/>
      <c r="E327" s="879"/>
      <c r="F327" s="95">
        <f>IF(AND($C327='1C TSspéc1'!$B$12,'1C TSspéc1'!$B$16="spécifiques",'1C TSspéc1'!$E$17&lt;&gt;""),'1C TSspéc1'!$E$21,"")</f>
        <v>0</v>
      </c>
      <c r="G327" s="237"/>
      <c r="H327" s="797">
        <v>0.21</v>
      </c>
      <c r="I327" s="799">
        <v>1</v>
      </c>
      <c r="J327" s="324"/>
      <c r="K327" s="782">
        <f t="shared" si="105"/>
        <v>0</v>
      </c>
      <c r="L327" s="580">
        <f>IF(OR('1C TSspéc1'!$B$12="",'1C TSspéc1'!E$30=0),0,IF(AND('1C TSspéc1'!$B$12&lt;&gt;"",$K$2="Pôle",'1C TSspéc1'!$C$12="OUI"),(('1C TSspéc1'!E$22+'1C TSspéc1'!E$23+'1C TSspéc1'!E$24+'1C TSspéc1'!E$25+'1C TSspéc1'!E$29)/'1C TSspéc1'!E$17),IF(AND('1C TSspéc1'!$B$12&lt;&gt;"",$K$2="Pôle",'1C TSspéc1'!$C$12="NON"),(('1C TSspéc1'!E$22+'1C TSspéc1'!E$23+'1C TSspéc1'!E$24+'1C TSspéc1'!E$25+'1C TSspéc1'!E$29)/'1C TSspéc1'!E$30),IF(AND('1C TSspéc1'!$B$12&lt;&gt;"",$K$2&lt;&gt;"Pôle",'1C TSspéc1'!$C$12="OUI"),(('1C TSspéc1'!E$22+'1C TSspéc1'!E$23+'1C TSspéc1'!E$24+'1C TSspéc1'!E$25+'1C TSspéc1'!E$26+'1C TSspéc1'!E$27+'1C TSspéc1'!E$28+'1C TSspéc1'!E$29)/'1C TSspéc1'!E$17),IF(AND('1C TSspéc1'!$B$12&lt;&gt;"",$K$2&lt;&gt;"Pôle",'1C TSspéc1'!$C$12="NON"),(('1C TSspéc1'!E$22+'1C TSspéc1'!E$23+'1C TSspéc1'!E$24+'1C TSspéc1'!E$25+'1C TSspéc1'!E$26+'1C TSspéc1'!E$27+'1C TSspéc1'!E$28+'1C TSspéc1'!E$29)/'1C TSspéc1'!E$30))))))</f>
        <v>0</v>
      </c>
      <c r="M327" s="580">
        <f>IF(OR('1C TSspéc1'!$B$12="",'1C TSspéc1'!E$30=0),0,IF(AND('1C TSspéc1'!$B$12&lt;&gt;"",$K$2="Pôle",'1C TSspéc1'!$C$12="OUI"),(('1C TSspéc1'!E$26+'1C TSspéc1'!E$27+'1C TSspéc1'!E$28)/'1C TSspéc1'!E$17),IF(AND('1C TSspéc1'!$B$12&lt;&gt;"",$K$2="Pôle",'1C TSspéc1'!$C$12="NON"),(('1C TSspéc1'!E$26+'1C TSspéc1'!E$27+'1C TSspéc1'!E$28)/'1C TSspéc1'!E$30),IF(AND('1C TSspéc1'!$B$12&lt;&gt;"",$K$2&lt;&gt;"Pôle"),0))))</f>
        <v>0</v>
      </c>
      <c r="N327" s="581">
        <f>IF(AND('1C TSspéc1'!$B$12&lt;&gt;0,'1C TSspéc1'!$E$30&lt;&gt;0),L327+M327,0)</f>
        <v>0</v>
      </c>
      <c r="O327" s="562" t="str">
        <f>IF(AND('1C TSspéc1'!$E$17&lt;&gt;0,'1C TSspéc1'!$C$12="OUI"),'1C TSspéc1'!$E$35/'1C TSspéc1'!$E$17,"")</f>
        <v/>
      </c>
      <c r="P327" s="563" t="str">
        <f>IF(AND('1C TSspéc1'!$E$17&lt;&gt;0,'1C TSspéc1'!$C$12="OUI"),'1C TSspéc1'!$E$36/'1C TSspéc1'!$E$17,"")</f>
        <v/>
      </c>
      <c r="Q327" s="563" t="str">
        <f>IF(AND('1C TSspéc1'!$E$17&lt;&gt;0,'1C TSspéc1'!$C$12="OUI"),'1C TSspéc1'!$E$37/'1C TSspéc1'!$E$17,"")</f>
        <v/>
      </c>
      <c r="R327" s="563" t="str">
        <f>IF(AND('1C TSspéc1'!$E$17&lt;&gt;0,'1C TSspéc1'!$C$12="OUI"),'1C TSspéc1'!$E$38/'1C TSspéc1'!$E$17,"")</f>
        <v/>
      </c>
      <c r="S327" s="563" t="str">
        <f>IF(AND('1C TSspéc1'!$E$17&lt;&gt;0,'1C TSspéc1'!$C$12="OUI"),'1C TSspéc1'!$E$39/'1C TSspéc1'!$E$17,"")</f>
        <v/>
      </c>
      <c r="T327" s="563" t="str">
        <f>IF(AND('1C TSspéc1'!$E$17&lt;&gt;0,'1C TSspéc1'!$C$12="OUI"),'1C TSspéc1'!$E$40/'1C TSspéc1'!$E$17,"")</f>
        <v/>
      </c>
      <c r="U327" s="563" t="str">
        <f>IF(AND('1C TSspéc1'!$E$17&lt;&gt;0,'1C TSspéc1'!$C$12="OUI"),'1C TSspéc1'!$E$41/'1C TSspéc1'!$E$17,"")</f>
        <v/>
      </c>
      <c r="V327" s="563" t="str">
        <f>IF(AND('1C TSspéc1'!$E$17&lt;&gt;0,'1C TSspéc1'!$C$12="OUI"),'1C TSspéc1'!$E$42/'1C TSspéc1'!$E$17,"")</f>
        <v/>
      </c>
      <c r="W327" s="563" t="str">
        <f>IF(AND('1C TSspéc1'!$E$17&lt;&gt;0,'1C TSspéc1'!$C$12="OUI"),'1C TSspéc1'!$E$43/'1C TSspéc1'!$E$17,"")</f>
        <v/>
      </c>
      <c r="X327" s="563" t="str">
        <f>IF(AND('1C TSspéc1'!$E$17&lt;&gt;0,'1C TSspéc1'!$C$12="OUI"),'1C TSspéc1'!$E$44/'1C TSspéc1'!$E$17,"")</f>
        <v/>
      </c>
      <c r="Y327" s="563" t="str">
        <f>IF(AND('1C TSspéc1'!$E$17&lt;&gt;0,'1C TSspéc1'!$C$12="OUI"),'1C TSspéc1'!$E$45/'1C TSspéc1'!$E$17,"")</f>
        <v/>
      </c>
      <c r="Z327" s="563" t="str">
        <f>IF(AND('1C TSspéc1'!$E$17&lt;&gt;0,'1C TSspéc1'!$C$12="OUI"),'1C TSspéc1'!$E$46/'1C TSspéc1'!$E$17,"")</f>
        <v/>
      </c>
      <c r="AA327" s="563" t="str">
        <f>IF(AND('1C TSspéc1'!$E$17&lt;&gt;0,'1C TSspéc1'!$C$12="OUI"),'1C TSspéc1'!$E$47/'1C TSspéc1'!$E$17,"")</f>
        <v/>
      </c>
      <c r="AB327" s="563" t="str">
        <f>IF(AND('1C TSspéc1'!$E$17&lt;&gt;0,'1C TSspéc1'!$C$12="OUI"),'1C TSspéc1'!$E$48/'1C TSspéc1'!$E$17,"")</f>
        <v/>
      </c>
      <c r="AC327" s="563" t="str">
        <f>IF(AND('1C TSspéc1'!$E$17&lt;&gt;0,'1C TSspéc1'!$C$12="OUI"),'1C TSspéc1'!$E$49/'1C TSspéc1'!$E$17,"")</f>
        <v/>
      </c>
      <c r="AD327" s="563" t="str">
        <f>IF(AND('1C TSspéc1'!$E$17&lt;&gt;0,'1C TSspéc1'!$C$12="OUI"),'1C TSspéc1'!$E$50/'1C TSspéc1'!$E$17,"")</f>
        <v/>
      </c>
      <c r="AE327" s="563" t="str">
        <f>IF(AND('1C TSspéc1'!$E$17&lt;&gt;0,'1C TSspéc1'!$C$12="OUI"),'1C TSspéc1'!$E$51/'1C TSspéc1'!$E$17,"")</f>
        <v/>
      </c>
      <c r="AF327" s="563" t="str">
        <f>IF(AND('1C TSspéc1'!$E$17&lt;&gt;0,'1C TSspéc1'!$C$12="OUI"),'1C TSspéc1'!$E$52/'1C TSspéc1'!$E$17,"")</f>
        <v/>
      </c>
      <c r="AG327" s="563" t="str">
        <f>IF(AND('1C TSspéc1'!$E$17&lt;&gt;0,'1C TSspéc1'!$C$12="OUI"),'1C TSspéc1'!$E$53/'1C TSspéc1'!$E$17,"")</f>
        <v/>
      </c>
      <c r="AH327" s="563" t="str">
        <f>IF(AND('1C TSspéc1'!$E$17&lt;&gt;0,'1C TSspéc1'!$C$12="OUI"),'1C TSspéc1'!$E$54/'1C TSspéc1'!$E$17,"")</f>
        <v/>
      </c>
      <c r="AI327" s="563" t="str">
        <f>IF(AND('1C TSspéc1'!$E$17&lt;&gt;0,'1C TSspéc1'!$C$12="OUI"),'1C TSspéc1'!$E$55/'1C TSspéc1'!$E$17,"")</f>
        <v/>
      </c>
      <c r="AJ327" s="563" t="str">
        <f>IF(AND('1C TSspéc1'!$E$17&lt;&gt;0,'1C TSspéc1'!$C$12="OUI"),'1C TSspéc1'!$E$56/'1C TSspéc1'!$E$17,"")</f>
        <v/>
      </c>
      <c r="AK327" s="563" t="str">
        <f>IF(AND('1C TSspéc1'!$E$17&lt;&gt;0,'1C TSspéc1'!$C$12="OUI"),'1C TSspéc1'!$E$57/'1C TSspéc1'!$E$17,"")</f>
        <v/>
      </c>
      <c r="AL327" s="74">
        <f>IF(AND('1C TSspéc1'!$E$17&lt;&gt;0,'1C TSspéc1'!$C$12="OUI"),N327+AK327,N327)</f>
        <v>0</v>
      </c>
      <c r="AM327" s="432">
        <f t="shared" si="106"/>
        <v>0</v>
      </c>
      <c r="AN327" s="432">
        <f t="shared" si="107"/>
        <v>0</v>
      </c>
      <c r="AO327" s="433" t="str">
        <f>IF(AND('1C TSspéc1'!$E$17&lt;&gt;0,'1C TSspéc1'!$E$30&lt;&gt;0),AM327+AN327,"")</f>
        <v/>
      </c>
      <c r="AP327" s="599" t="str">
        <f>IF(AND('1C TSspéc1'!$E$17&lt;&gt;0,'1C TSspéc1'!$E$30&lt;&gt;0),AM327-AR327,"")</f>
        <v/>
      </c>
      <c r="AQ327" s="610">
        <f t="shared" si="108"/>
        <v>0</v>
      </c>
      <c r="AR327" s="622"/>
      <c r="AS327" s="104"/>
      <c r="AT327" s="211" t="str">
        <f>IF(('1C TSspéc1'!E$17*FICHE!$C$14&lt;J327),"Forfait limité à "&amp;FICHE!$C$14&amp;"€/jour","")</f>
        <v/>
      </c>
      <c r="AU327" s="618"/>
    </row>
    <row r="328" spans="1:47" ht="13.9" customHeight="1">
      <c r="A328" s="316"/>
      <c r="B328" s="346"/>
      <c r="C328" s="877" t="str">
        <f>IF('1C TSspéc1'!F$17&lt;&gt;0,'1C TSspéc1'!$B$12,"")</f>
        <v/>
      </c>
      <c r="D328" s="878"/>
      <c r="E328" s="879"/>
      <c r="F328" s="95">
        <f>IF(AND($C328='1C TSspéc1'!$B$12,'1C TSspéc1'!$B$16="spécifiques",'1C TSspéc1'!$F$17&lt;&gt;""),'1C TSspéc1'!$F$21,"")</f>
        <v>0</v>
      </c>
      <c r="G328" s="237"/>
      <c r="H328" s="797">
        <v>0.21</v>
      </c>
      <c r="I328" s="799">
        <v>1</v>
      </c>
      <c r="J328" s="324"/>
      <c r="K328" s="782">
        <f t="shared" si="105"/>
        <v>0</v>
      </c>
      <c r="L328" s="580">
        <f>IF(OR('1C TSspéc1'!$B$12="",'1C TSspéc1'!F$30=0),0,IF(AND('1C TSspéc1'!$B$12&lt;&gt;"",$K$2="Pôle",'1C TSspéc1'!$C$12="OUI"),(('1C TSspéc1'!F$22+'1C TSspéc1'!F$23+'1C TSspéc1'!F$24+'1C TSspéc1'!F$25+'1C TSspéc1'!F$29)/'1C TSspéc1'!F$17),IF(AND('1C TSspéc1'!$B$12&lt;&gt;"",$K$2="Pôle",'1C TSspéc1'!$C$12="NON"),(('1C TSspéc1'!F$22+'1C TSspéc1'!F$23+'1C TSspéc1'!F$24+'1C TSspéc1'!F$25+'1C TSspéc1'!F$29)/'1C TSspéc1'!F$30),IF(AND('1C TSspéc1'!$B$12&lt;&gt;"",$K$2&lt;&gt;"Pôle",'1C TSspéc1'!$C$12="OUI"),(('1C TSspéc1'!F$22+'1C TSspéc1'!F$23+'1C TSspéc1'!F$24+'1C TSspéc1'!F$25+'1C TSspéc1'!F$26+'1C TSspéc1'!F$27+'1C TSspéc1'!F$28+'1C TSspéc1'!F$29)/'1C TSspéc1'!F$17),IF(AND('1C TSspéc1'!$B$12&lt;&gt;"",$K$2&lt;&gt;"Pôle",'1C TSspéc1'!$C$12="NON"),(('1C TSspéc1'!F$22+'1C TSspéc1'!F$23+'1C TSspéc1'!F$24+'1C TSspéc1'!F$25+'1C TSspéc1'!F$26+'1C TSspéc1'!F$27+'1C TSspéc1'!F$28+'1C TSspéc1'!F$29)/'1C TSspéc1'!F$30))))))</f>
        <v>0</v>
      </c>
      <c r="M328" s="580">
        <f>IF(OR('1C TSspéc1'!$B$12="",'1C TSspéc1'!F$30=0),0,IF(AND('1C TSspéc1'!$B$12&lt;&gt;"",$K$2="Pôle",'1C TSspéc1'!$C$12="OUI"),(('1C TSspéc1'!F$26+'1C TSspéc1'!F$27+'1C TSspéc1'!F$28)/'1C TSspéc1'!F$17),IF(AND('1C TSspéc1'!$B$12&lt;&gt;"",$K$2="Pôle",'1C TSspéc1'!$C$12="NON"),(('1C TSspéc1'!F$26+'1C TSspéc1'!F$27+'1C TSspéc1'!F$28)/'1C TSspéc1'!F$30),IF(AND('1C TSspéc1'!$B$12&lt;&gt;"",$K$2&lt;&gt;"Pôle"),0))))</f>
        <v>0</v>
      </c>
      <c r="N328" s="581">
        <f>IF(AND('1C TSspéc1'!$B$12&lt;&gt;0,'1C TSspéc1'!$F$30&lt;&gt;0),L328+M328,0)</f>
        <v>0</v>
      </c>
      <c r="O328" s="562" t="str">
        <f>IF(AND('1C TSspéc1'!$F$17&lt;&gt;0,'1C TSspéc1'!$C$12="OUI"),'1C TSspéc1'!$F$35/'1C TSspéc1'!$F$17,"")</f>
        <v/>
      </c>
      <c r="P328" s="563" t="str">
        <f>IF(AND('1C TSspéc1'!$F$17&lt;&gt;0,'1C TSspéc1'!$C$12="OUI"),'1C TSspéc1'!$F$36/'1C TSspéc1'!$F$17,"")</f>
        <v/>
      </c>
      <c r="Q328" s="563" t="str">
        <f>IF(AND('1C TSspéc1'!$F$17&lt;&gt;0,'1C TSspéc1'!$C$12="OUI"),'1C TSspéc1'!$F$37/'1C TSspéc1'!$F$17,"")</f>
        <v/>
      </c>
      <c r="R328" s="563" t="str">
        <f>IF(AND('1C TSspéc1'!$F$17&lt;&gt;0,'1C TSspéc1'!$C$12="OUI"),'1C TSspéc1'!$F$38/'1C TSspéc1'!$F$17,"")</f>
        <v/>
      </c>
      <c r="S328" s="563" t="str">
        <f>IF(AND('1C TSspéc1'!$F$17&lt;&gt;0,'1C TSspéc1'!$C$12="OUI"),'1C TSspéc1'!$F$39/'1C TSspéc1'!$F$17,"")</f>
        <v/>
      </c>
      <c r="T328" s="563" t="str">
        <f>IF(AND('1C TSspéc1'!$F$17&lt;&gt;0,'1C TSspéc1'!$C$12="OUI"),'1C TSspéc1'!$F$40/'1C TSspéc1'!$F$17,"")</f>
        <v/>
      </c>
      <c r="U328" s="563" t="str">
        <f>IF(AND('1C TSspéc1'!$F$17&lt;&gt;0,'1C TSspéc1'!$C$12="OUI"),'1C TSspéc1'!$F$41/'1C TSspéc1'!$F$17,"")</f>
        <v/>
      </c>
      <c r="V328" s="563" t="str">
        <f>IF(AND('1C TSspéc1'!$F$17&lt;&gt;0,'1C TSspéc1'!$C$12="OUI"),'1C TSspéc1'!$F$42/'1C TSspéc1'!$F$17,"")</f>
        <v/>
      </c>
      <c r="W328" s="563" t="str">
        <f>IF(AND('1C TSspéc1'!$F$17&lt;&gt;0,'1C TSspéc1'!$C$12="OUI"),'1C TSspéc1'!$F$43/'1C TSspéc1'!$F$17,"")</f>
        <v/>
      </c>
      <c r="X328" s="563" t="str">
        <f>IF(AND('1C TSspéc1'!$F$17&lt;&gt;0,'1C TSspéc1'!$C$12="OUI"),'1C TSspéc1'!$F$44/'1C TSspéc1'!$F$17,"")</f>
        <v/>
      </c>
      <c r="Y328" s="563" t="str">
        <f>IF(AND('1C TSspéc1'!$F$17&lt;&gt;0,'1C TSspéc1'!$C$12="OUI"),'1C TSspéc1'!$F$45/'1C TSspéc1'!$F$17,"")</f>
        <v/>
      </c>
      <c r="Z328" s="563" t="str">
        <f>IF(AND('1C TSspéc1'!$F$17&lt;&gt;0,'1C TSspéc1'!$C$12="OUI"),'1C TSspéc1'!$F$46/'1C TSspéc1'!$F$17,"")</f>
        <v/>
      </c>
      <c r="AA328" s="563" t="str">
        <f>IF(AND('1C TSspéc1'!$F$17&lt;&gt;0,'1C TSspéc1'!$C$12="OUI"),'1C TSspéc1'!$F$47/'1C TSspéc1'!$F$17,"")</f>
        <v/>
      </c>
      <c r="AB328" s="563" t="str">
        <f>IF(AND('1C TSspéc1'!$F$17&lt;&gt;0,'1C TSspéc1'!$C$12="OUI"),'1C TSspéc1'!$F$48/'1C TSspéc1'!$F$17,"")</f>
        <v/>
      </c>
      <c r="AC328" s="563" t="str">
        <f>IF(AND('1C TSspéc1'!$F$17&lt;&gt;0,'1C TSspéc1'!$C$12="OUI"),'1C TSspéc1'!$F$49/'1C TSspéc1'!$F$17,"")</f>
        <v/>
      </c>
      <c r="AD328" s="563" t="str">
        <f>IF(AND('1C TSspéc1'!$F$17&lt;&gt;0,'1C TSspéc1'!$C$12="OUI"),'1C TSspéc1'!$F$50/'1C TSspéc1'!$F$17,"")</f>
        <v/>
      </c>
      <c r="AE328" s="563" t="str">
        <f>IF(AND('1C TSspéc1'!$F$17&lt;&gt;0,'1C TSspéc1'!$C$12="OUI"),'1C TSspéc1'!$F$51/'1C TSspéc1'!$F$17,"")</f>
        <v/>
      </c>
      <c r="AF328" s="563" t="str">
        <f>IF(AND('1C TSspéc1'!$F$17&lt;&gt;0,'1C TSspéc1'!$C$12="OUI"),'1C TSspéc1'!$F$52/'1C TSspéc1'!$F$17,"")</f>
        <v/>
      </c>
      <c r="AG328" s="563" t="str">
        <f>IF(AND('1C TSspéc1'!$F$17&lt;&gt;0,'1C TSspéc1'!$C$12="OUI"),'1C TSspéc1'!$F$53/'1C TSspéc1'!$F$17,"")</f>
        <v/>
      </c>
      <c r="AH328" s="563" t="str">
        <f>IF(AND('1C TSspéc1'!$F$17&lt;&gt;0,'1C TSspéc1'!$C$12="OUI"),'1C TSspéc1'!$F$54/'1C TSspéc1'!$F$17,"")</f>
        <v/>
      </c>
      <c r="AI328" s="563" t="str">
        <f>IF(AND('1C TSspéc1'!$F$17&lt;&gt;0,'1C TSspéc1'!$C$12="OUI"),'1C TSspéc1'!$F$55/'1C TSspéc1'!$F$17,"")</f>
        <v/>
      </c>
      <c r="AJ328" s="563" t="str">
        <f>IF(AND('1C TSspéc1'!$F$17&lt;&gt;0,'1C TSspéc1'!$C$12="OUI"),'1C TSspéc1'!$F$56/'1C TSspéc1'!$F$17,"")</f>
        <v/>
      </c>
      <c r="AK328" s="563" t="str">
        <f>IF(AND('1C TSspéc1'!$F$17&lt;&gt;0,'1C TSspéc1'!$C$12="OUI"),'1C TSspéc1'!$F$57/'1C TSspéc1'!$F$17,"")</f>
        <v/>
      </c>
      <c r="AL328" s="74">
        <f>IF(AND('1C TSspéc1'!$F$17&lt;&gt;0,'1C TSspéc1'!$C$12="OUI"),N328+AK328,N328)</f>
        <v>0</v>
      </c>
      <c r="AM328" s="432">
        <f t="shared" si="106"/>
        <v>0</v>
      </c>
      <c r="AN328" s="432">
        <f t="shared" si="107"/>
        <v>0</v>
      </c>
      <c r="AO328" s="433" t="str">
        <f>IF(AND('1C TSspéc1'!$F$17&lt;&gt;0,'1C TSspéc1'!$F$30&lt;&gt;0),AM328+AN328,"")</f>
        <v/>
      </c>
      <c r="AP328" s="599" t="str">
        <f>IF(AND('1C TSspéc1'!$F$17&lt;&gt;0,'1C TSspéc1'!$F$30&lt;&gt;0),AM328-AR328,"")</f>
        <v/>
      </c>
      <c r="AQ328" s="610">
        <f t="shared" si="108"/>
        <v>0</v>
      </c>
      <c r="AR328" s="622"/>
      <c r="AS328" s="104"/>
      <c r="AT328" s="211" t="str">
        <f>IF(('1C TSspéc1'!F$17*FICHE!$C$14&lt;J328),"Forfait limité à "&amp;FICHE!$C$14&amp;"€/jour","")</f>
        <v/>
      </c>
      <c r="AU328" s="618"/>
    </row>
    <row r="329" spans="1:47" ht="13.9" customHeight="1">
      <c r="A329" s="316"/>
      <c r="B329" s="346"/>
      <c r="C329" s="877" t="str">
        <f>IF('1C TSspéc1'!G$17&lt;&gt;0,'1C TSspéc1'!$B$12,"")</f>
        <v/>
      </c>
      <c r="D329" s="878"/>
      <c r="E329" s="879"/>
      <c r="F329" s="95">
        <f>IF(AND($C329='1C TSspéc1'!$B$12,'1C TSspéc1'!$B$16="spécifiques",'1C TSspéc1'!$G$17&lt;&gt;""),'1C TSspéc1'!$G$21,"")</f>
        <v>0</v>
      </c>
      <c r="G329" s="237"/>
      <c r="H329" s="797">
        <v>0.21</v>
      </c>
      <c r="I329" s="799">
        <v>1</v>
      </c>
      <c r="J329" s="324"/>
      <c r="K329" s="782">
        <f t="shared" si="105"/>
        <v>0</v>
      </c>
      <c r="L329" s="580">
        <f>IF(OR('1C TSspéc1'!$B$12="",'1C TSspéc1'!G$30=0),0,IF(AND('1C TSspéc1'!$B$12&lt;&gt;"",$K$2="Pôle",'1C TSspéc1'!$C$12="OUI"),(('1C TSspéc1'!G$22+'1C TSspéc1'!G$23+'1C TSspéc1'!G$24+'1C TSspéc1'!G$25+'1C TSspéc1'!G$29)/'1C TSspéc1'!G$17),IF(AND('1C TSspéc1'!$B$12&lt;&gt;"",$K$2="Pôle",'1C TSspéc1'!$C$12="NON"),(('1C TSspéc1'!G$22+'1C TSspéc1'!G$23+'1C TSspéc1'!G$24+'1C TSspéc1'!G$25+'1C TSspéc1'!G$29)/'1C TSspéc1'!G$30),IF(AND('1C TSspéc1'!$B$12&lt;&gt;"",$K$2&lt;&gt;"Pôle",'1C TSspéc1'!$C$12="OUI"),(('1C TSspéc1'!G$22+'1C TSspéc1'!G$23+'1C TSspéc1'!G$24+'1C TSspéc1'!G$25+'1C TSspéc1'!G$26+'1C TSspéc1'!G$27+'1C TSspéc1'!G$28+'1C TSspéc1'!G$29)/'1C TSspéc1'!G$17),IF(AND('1C TSspéc1'!$B$12&lt;&gt;"",$K$2&lt;&gt;"Pôle",'1C TSspéc1'!$C$12="NON"),(('1C TSspéc1'!G$22+'1C TSspéc1'!G$23+'1C TSspéc1'!G$24+'1C TSspéc1'!G$25+'1C TSspéc1'!G$26+'1C TSspéc1'!G$27+'1C TSspéc1'!G$28+'1C TSspéc1'!G$29)/'1C TSspéc1'!G$30))))))</f>
        <v>0</v>
      </c>
      <c r="M329" s="580">
        <f>IF(OR('1C TSspéc1'!$B$12="",'1C TSspéc1'!G$30=0),0,IF(AND('1C TSspéc1'!$B$12&lt;&gt;"",$K$2="Pôle",'1C TSspéc1'!$C$12="OUI"),(('1C TSspéc1'!G$26+'1C TSspéc1'!G$27+'1C TSspéc1'!G$28)/'1C TSspéc1'!G$17),IF(AND('1C TSspéc1'!$B$12&lt;&gt;"",$K$2="Pôle",'1C TSspéc1'!$C$12="NON"),(('1C TSspéc1'!G$26+'1C TSspéc1'!G$27+'1C TSspéc1'!G$28)/'1C TSspéc1'!G$30),IF(AND('1C TSspéc1'!$B$12&lt;&gt;"",$K$2&lt;&gt;"Pôle"),0))))</f>
        <v>0</v>
      </c>
      <c r="N329" s="581">
        <f>IF(AND('1C TSspéc1'!$B$12&lt;&gt;0,'1C TSspéc1'!$G$30&lt;&gt;0),L329+M329,0)</f>
        <v>0</v>
      </c>
      <c r="O329" s="562" t="str">
        <f>IF(AND('1C TSspéc1'!$G$17&lt;&gt;0,'1C TSspéc1'!$C$12="OUI"),'1C TSspéc1'!$G$35/'1C TSspéc1'!$G$17,"")</f>
        <v/>
      </c>
      <c r="P329" s="563" t="str">
        <f>IF(AND('1C TSspéc1'!$G$17&lt;&gt;0,'1C TSspéc1'!$C$12="OUI"),'1C TSspéc1'!$G$36/'1C TSspéc1'!$G$17,"")</f>
        <v/>
      </c>
      <c r="Q329" s="563" t="str">
        <f>IF(AND('1C TSspéc1'!$G$17&lt;&gt;0,'1C TSspéc1'!$C$12="OUI"),'1C TSspéc1'!$G$37/'1C TSspéc1'!$G$17,"")</f>
        <v/>
      </c>
      <c r="R329" s="563" t="str">
        <f>IF(AND('1C TSspéc1'!$G$17&lt;&gt;0,'1C TSspéc1'!$C$12="OUI"),'1C TSspéc1'!$G$38/'1C TSspéc1'!$G$17,"")</f>
        <v/>
      </c>
      <c r="S329" s="563" t="str">
        <f>IF(AND('1C TSspéc1'!$G$17&lt;&gt;0,'1C TSspéc1'!$C$12="OUI"),'1C TSspéc1'!$G$39/'1C TSspéc1'!$G$17,"")</f>
        <v/>
      </c>
      <c r="T329" s="563" t="str">
        <f>IF(AND('1C TSspéc1'!$G$17&lt;&gt;0,'1C TSspéc1'!$C$12="OUI"),'1C TSspéc1'!$G$40/'1C TSspéc1'!$G$17,"")</f>
        <v/>
      </c>
      <c r="U329" s="563" t="str">
        <f>IF(AND('1C TSspéc1'!$G$17&lt;&gt;0,'1C TSspéc1'!$C$12="OUI"),'1C TSspéc1'!$G$41/'1C TSspéc1'!$G$17,"")</f>
        <v/>
      </c>
      <c r="V329" s="563" t="str">
        <f>IF(AND('1C TSspéc1'!$G$17&lt;&gt;0,'1C TSspéc1'!$C$12="OUI"),'1C TSspéc1'!$G$42/'1C TSspéc1'!$G$17,"")</f>
        <v/>
      </c>
      <c r="W329" s="563" t="str">
        <f>IF(AND('1C TSspéc1'!$G$17&lt;&gt;0,'1C TSspéc1'!$C$12="OUI"),'1C TSspéc1'!$G$43/'1C TSspéc1'!$G$17,"")</f>
        <v/>
      </c>
      <c r="X329" s="563" t="str">
        <f>IF(AND('1C TSspéc1'!$G$17&lt;&gt;0,'1C TSspéc1'!$C$12="OUI"),'1C TSspéc1'!$G$44/'1C TSspéc1'!$G$17,"")</f>
        <v/>
      </c>
      <c r="Y329" s="563" t="str">
        <f>IF(AND('1C TSspéc1'!$G$17&lt;&gt;0,'1C TSspéc1'!$C$12="OUI"),'1C TSspéc1'!$G$45/'1C TSspéc1'!$G$17,"")</f>
        <v/>
      </c>
      <c r="Z329" s="563" t="str">
        <f>IF(AND('1C TSspéc1'!$G$17&lt;&gt;0,'1C TSspéc1'!$C$12="OUI"),'1C TSspéc1'!$G$46/'1C TSspéc1'!$G$17,"")</f>
        <v/>
      </c>
      <c r="AA329" s="563" t="str">
        <f>IF(AND('1C TSspéc1'!$G$17&lt;&gt;0,'1C TSspéc1'!$C$12="OUI"),'1C TSspéc1'!$G$47/'1C TSspéc1'!$G$17,"")</f>
        <v/>
      </c>
      <c r="AB329" s="563" t="str">
        <f>IF(AND('1C TSspéc1'!$G$17&lt;&gt;0,'1C TSspéc1'!$C$12="OUI"),'1C TSspéc1'!$G$48/'1C TSspéc1'!$G$17,"")</f>
        <v/>
      </c>
      <c r="AC329" s="563" t="str">
        <f>IF(AND('1C TSspéc1'!$G$17&lt;&gt;0,'1C TSspéc1'!$C$12="OUI"),'1C TSspéc1'!$G$49/'1C TSspéc1'!$G$17,"")</f>
        <v/>
      </c>
      <c r="AD329" s="563" t="str">
        <f>IF(AND('1C TSspéc1'!$G$17&lt;&gt;0,'1C TSspéc1'!$C$12="OUI"),'1C TSspéc1'!$G$50/'1C TSspéc1'!$G$17,"")</f>
        <v/>
      </c>
      <c r="AE329" s="563" t="str">
        <f>IF(AND('1C TSspéc1'!$G$17&lt;&gt;0,'1C TSspéc1'!$C$12="OUI"),'1C TSspéc1'!$G$51/'1C TSspéc1'!$G$17,"")</f>
        <v/>
      </c>
      <c r="AF329" s="563" t="str">
        <f>IF(AND('1C TSspéc1'!$G$17&lt;&gt;0,'1C TSspéc1'!$C$12="OUI"),'1C TSspéc1'!$G$52/'1C TSspéc1'!$G$17,"")</f>
        <v/>
      </c>
      <c r="AG329" s="563" t="str">
        <f>IF(AND('1C TSspéc1'!$G$17&lt;&gt;0,'1C TSspéc1'!$C$12="OUI"),'1C TSspéc1'!$G$53/'1C TSspéc1'!$G$17,"")</f>
        <v/>
      </c>
      <c r="AH329" s="563" t="str">
        <f>IF(AND('1C TSspéc1'!$G$17&lt;&gt;0,'1C TSspéc1'!$C$12="OUI"),'1C TSspéc1'!$G$54/'1C TSspéc1'!$G$17,"")</f>
        <v/>
      </c>
      <c r="AI329" s="563" t="str">
        <f>IF(AND('1C TSspéc1'!$G$17&lt;&gt;0,'1C TSspéc1'!$C$12="OUI"),'1C TSspéc1'!$G$55/'1C TSspéc1'!$G$17,"")</f>
        <v/>
      </c>
      <c r="AJ329" s="563" t="str">
        <f>IF(AND('1C TSspéc1'!$G$17&lt;&gt;0,'1C TSspéc1'!$C$12="OUI"),'1C TSspéc1'!$G$56/'1C TSspéc1'!$G$17,"")</f>
        <v/>
      </c>
      <c r="AK329" s="563" t="str">
        <f>IF(AND('1C TSspéc1'!$G$17&lt;&gt;0,'1C TSspéc1'!$C$12="OUI"),'1C TSspéc1'!$G$57/'1C TSspéc1'!$G$17,"")</f>
        <v/>
      </c>
      <c r="AL329" s="74">
        <f>IF(AND('1C TSspéc1'!$G$17&lt;&gt;0,'1C TSspéc1'!$C$12="OUI"),N329+AK329,N329)</f>
        <v>0</v>
      </c>
      <c r="AM329" s="432">
        <f t="shared" si="106"/>
        <v>0</v>
      </c>
      <c r="AN329" s="432">
        <f t="shared" si="107"/>
        <v>0</v>
      </c>
      <c r="AO329" s="433" t="str">
        <f>IF(AND('1C TSspéc1'!$G$17&lt;&gt;0,'1C TSspéc1'!$G$30&lt;&gt;0),AM329+AN329,"")</f>
        <v/>
      </c>
      <c r="AP329" s="599" t="str">
        <f>IF(AND('1C TSspéc1'!$G$17&lt;&gt;0,'1C TSspéc1'!$G$30&lt;&gt;0),AM329-AR329,"")</f>
        <v/>
      </c>
      <c r="AQ329" s="610">
        <f t="shared" si="108"/>
        <v>0</v>
      </c>
      <c r="AR329" s="622"/>
      <c r="AS329" s="104"/>
      <c r="AT329" s="211" t="str">
        <f>IF(('1C TSspéc1'!G$17*FICHE!$C$14&lt;J329),"Forfait limité à "&amp;FICHE!$C$14&amp;"€/jour","")</f>
        <v/>
      </c>
      <c r="AU329" s="618"/>
    </row>
    <row r="330" spans="1:47" ht="13.9" customHeight="1">
      <c r="A330" s="316"/>
      <c r="B330" s="346"/>
      <c r="C330" s="877" t="str">
        <f>IF('1C TSspéc1'!H$17&lt;&gt;0,'1C TSspéc1'!$B$12,"")</f>
        <v/>
      </c>
      <c r="D330" s="878"/>
      <c r="E330" s="879"/>
      <c r="F330" s="95">
        <f>IF(AND($C330='1C TSspéc1'!$B$12,'1C TSspéc1'!$B$16="spécifiques",'1C TSspéc1'!$H$17&lt;&gt;""),'1C TSspéc1'!$H$21,"")</f>
        <v>0</v>
      </c>
      <c r="G330" s="237"/>
      <c r="H330" s="797">
        <v>0.21</v>
      </c>
      <c r="I330" s="799">
        <v>1</v>
      </c>
      <c r="J330" s="324"/>
      <c r="K330" s="782">
        <f t="shared" si="105"/>
        <v>0</v>
      </c>
      <c r="L330" s="580">
        <f>IF(OR('1C TSspéc1'!$B$12="",'1C TSspéc1'!H$30=0),0,IF(AND('1C TSspéc1'!$B$12&lt;&gt;"",$K$2="Pôle",'1C TSspéc1'!$C$12="OUI"),(('1C TSspéc1'!H$22+'1C TSspéc1'!H$23+'1C TSspéc1'!H$24+'1C TSspéc1'!H$25+'1C TSspéc1'!H$29)/'1C TSspéc1'!H$17),IF(AND('1C TSspéc1'!$B$12&lt;&gt;"",$K$2="Pôle",'1C TSspéc1'!$C$12="NON"),(('1C TSspéc1'!H$22+'1C TSspéc1'!H$23+'1C TSspéc1'!H$24+'1C TSspéc1'!H$25+'1C TSspéc1'!H$29)/'1C TSspéc1'!H$30),IF(AND('1C TSspéc1'!$B$12&lt;&gt;"",$K$2&lt;&gt;"Pôle",'1C TSspéc1'!$C$12="OUI"),(('1C TSspéc1'!H$22+'1C TSspéc1'!H$23+'1C TSspéc1'!H$24+'1C TSspéc1'!H$25+'1C TSspéc1'!H$26+'1C TSspéc1'!H$27+'1C TSspéc1'!H$28+'1C TSspéc1'!H$29)/'1C TSspéc1'!H$17),IF(AND('1C TSspéc1'!$B$12&lt;&gt;"",$K$2&lt;&gt;"Pôle",'1C TSspéc1'!$C$12="NON"),(('1C TSspéc1'!H$22+'1C TSspéc1'!H$23+'1C TSspéc1'!H$24+'1C TSspéc1'!H$25+'1C TSspéc1'!H$26+'1C TSspéc1'!H$27+'1C TSspéc1'!H$28+'1C TSspéc1'!H$29)/'1C TSspéc1'!H$30))))))</f>
        <v>0</v>
      </c>
      <c r="M330" s="580">
        <f>IF(OR('1C TSspéc1'!$B$12="",'1C TSspéc1'!H$30=0),0,IF(AND('1C TSspéc1'!$B$12&lt;&gt;"",$K$2="Pôle",'1C TSspéc1'!$C$12="OUI"),(('1C TSspéc1'!H$26+'1C TSspéc1'!H$27+'1C TSspéc1'!H$28)/'1C TSspéc1'!H$17),IF(AND('1C TSspéc1'!$B$12&lt;&gt;"",$K$2="Pôle",'1C TSspéc1'!$C$12="NON"),(('1C TSspéc1'!H$26+'1C TSspéc1'!H$27+'1C TSspéc1'!H$28)/'1C TSspéc1'!H$30),IF(AND('1C TSspéc1'!$B$12&lt;&gt;"",$K$2&lt;&gt;"Pôle"),0))))</f>
        <v>0</v>
      </c>
      <c r="N330" s="581">
        <f>IF(AND('1C TSspéc1'!$B$12&lt;&gt;0,'1C TSspéc1'!$H$30&lt;&gt;0),L330+M330,0)</f>
        <v>0</v>
      </c>
      <c r="O330" s="562" t="str">
        <f>IF(AND('1C TSspéc1'!$H$17&lt;&gt;0,'1C TSspéc1'!$C$12="OUI"),'1C TSspéc1'!$H$35/'1C TSspéc1'!$H$17,"")</f>
        <v/>
      </c>
      <c r="P330" s="563" t="str">
        <f>IF(AND('1C TSspéc1'!$H$17&lt;&gt;0,'1C TSspéc1'!$C$12="OUI"),'1C TSspéc1'!$H$36/'1C TSspéc1'!$H$17,"")</f>
        <v/>
      </c>
      <c r="Q330" s="563" t="str">
        <f>IF(AND('1C TSspéc1'!$H$17&lt;&gt;0,'1C TSspéc1'!$C$12="OUI"),'1C TSspéc1'!$H$37/'1C TSspéc1'!$H$17,"")</f>
        <v/>
      </c>
      <c r="R330" s="563" t="str">
        <f>IF(AND('1C TSspéc1'!$H$17&lt;&gt;0,'1C TSspéc1'!$C$12="OUI"),'1C TSspéc1'!$H$38/'1C TSspéc1'!$H$17,"")</f>
        <v/>
      </c>
      <c r="S330" s="563" t="str">
        <f>IF(AND('1C TSspéc1'!$H$17&lt;&gt;0,'1C TSspéc1'!$C$12="OUI"),'1C TSspéc1'!$H$39/'1C TSspéc1'!$H$17,"")</f>
        <v/>
      </c>
      <c r="T330" s="563" t="str">
        <f>IF(AND('1C TSspéc1'!$H$17&lt;&gt;0,'1C TSspéc1'!$C$12="OUI"),'1C TSspéc1'!$H$40/'1C TSspéc1'!$H$17,"")</f>
        <v/>
      </c>
      <c r="U330" s="563" t="str">
        <f>IF(AND('1C TSspéc1'!$H$17&lt;&gt;0,'1C TSspéc1'!$C$12="OUI"),'1C TSspéc1'!$H$41/'1C TSspéc1'!$H$17,"")</f>
        <v/>
      </c>
      <c r="V330" s="563" t="str">
        <f>IF(AND('1C TSspéc1'!$H$17&lt;&gt;0,'1C TSspéc1'!$C$12="OUI"),'1C TSspéc1'!$H$42/'1C TSspéc1'!$H$17,"")</f>
        <v/>
      </c>
      <c r="W330" s="563" t="str">
        <f>IF(AND('1C TSspéc1'!$H$17&lt;&gt;0,'1C TSspéc1'!$C$12="OUI"),'1C TSspéc1'!$H$43/'1C TSspéc1'!$H$17,"")</f>
        <v/>
      </c>
      <c r="X330" s="563" t="str">
        <f>IF(AND('1C TSspéc1'!$H$17&lt;&gt;0,'1C TSspéc1'!$C$12="OUI"),'1C TSspéc1'!$H$44/'1C TSspéc1'!$H$17,"")</f>
        <v/>
      </c>
      <c r="Y330" s="563" t="str">
        <f>IF(AND('1C TSspéc1'!$H$17&lt;&gt;0,'1C TSspéc1'!$C$12="OUI"),'1C TSspéc1'!$H$45/'1C TSspéc1'!$H$17,"")</f>
        <v/>
      </c>
      <c r="Z330" s="563" t="str">
        <f>IF(AND('1C TSspéc1'!$H$17&lt;&gt;0,'1C TSspéc1'!$C$12="OUI"),'1C TSspéc1'!$H$46/'1C TSspéc1'!$H$17,"")</f>
        <v/>
      </c>
      <c r="AA330" s="563" t="str">
        <f>IF(AND('1C TSspéc1'!$H$17&lt;&gt;0,'1C TSspéc1'!$C$12="OUI"),'1C TSspéc1'!$H$47/'1C TSspéc1'!$H$17,"")</f>
        <v/>
      </c>
      <c r="AB330" s="563" t="str">
        <f>IF(AND('1C TSspéc1'!$H$17&lt;&gt;0,'1C TSspéc1'!$C$12="OUI"),'1C TSspéc1'!$H$48/'1C TSspéc1'!$H$17,"")</f>
        <v/>
      </c>
      <c r="AC330" s="563" t="str">
        <f>IF(AND('1C TSspéc1'!$H$17&lt;&gt;0,'1C TSspéc1'!$C$12="OUI"),'1C TSspéc1'!$H$49/'1C TSspéc1'!$H$17,"")</f>
        <v/>
      </c>
      <c r="AD330" s="563" t="str">
        <f>IF(AND('1C TSspéc1'!$H$17&lt;&gt;0,'1C TSspéc1'!$C$12="OUI"),'1C TSspéc1'!$H$50/'1C TSspéc1'!$H$17,"")</f>
        <v/>
      </c>
      <c r="AE330" s="563" t="str">
        <f>IF(AND('1C TSspéc1'!$H$17&lt;&gt;0,'1C TSspéc1'!$C$12="OUI"),'1C TSspéc1'!$H$51/'1C TSspéc1'!$H$17,"")</f>
        <v/>
      </c>
      <c r="AF330" s="563" t="str">
        <f>IF(AND('1C TSspéc1'!$H$17&lt;&gt;0,'1C TSspéc1'!$C$12="OUI"),'1C TSspéc1'!$H$52/'1C TSspéc1'!$H$17,"")</f>
        <v/>
      </c>
      <c r="AG330" s="563" t="str">
        <f>IF(AND('1C TSspéc1'!$H$17&lt;&gt;0,'1C TSspéc1'!$C$12="OUI"),'1C TSspéc1'!$H$53/'1C TSspéc1'!$H$17,"")</f>
        <v/>
      </c>
      <c r="AH330" s="563" t="str">
        <f>IF(AND('1C TSspéc1'!$H$17&lt;&gt;0,'1C TSspéc1'!$C$12="OUI"),'1C TSspéc1'!$H$54/'1C TSspéc1'!$H$17,"")</f>
        <v/>
      </c>
      <c r="AI330" s="563" t="str">
        <f>IF(AND('1C TSspéc1'!$H$17&lt;&gt;0,'1C TSspéc1'!$C$12="OUI"),'1C TSspéc1'!$H$55/'1C TSspéc1'!$H$17,"")</f>
        <v/>
      </c>
      <c r="AJ330" s="563" t="str">
        <f>IF(AND('1C TSspéc1'!$H$17&lt;&gt;0,'1C TSspéc1'!$C$12="OUI"),'1C TSspéc1'!$H$56/'1C TSspéc1'!$H$17,"")</f>
        <v/>
      </c>
      <c r="AK330" s="563" t="str">
        <f>IF(AND('1C TSspéc1'!$H$17&lt;&gt;0,'1C TSspéc1'!$C$12="OUI"),'1C TSspéc1'!$H$57/'1C TSspéc1'!$H$17,"")</f>
        <v/>
      </c>
      <c r="AL330" s="74">
        <f>IF(AND('1C TSspéc1'!$H$17&lt;&gt;0,'1C TSspéc1'!$C$12="OUI"),N330+AK330,N330)</f>
        <v>0</v>
      </c>
      <c r="AM330" s="432">
        <f t="shared" si="106"/>
        <v>0</v>
      </c>
      <c r="AN330" s="432">
        <f t="shared" si="107"/>
        <v>0</v>
      </c>
      <c r="AO330" s="433" t="str">
        <f>IF(AND('1C TSspéc1'!$H$17&lt;&gt;0,'1C TSspéc1'!$H$30&lt;&gt;0),AM330+AN330,"")</f>
        <v/>
      </c>
      <c r="AP330" s="599" t="str">
        <f>IF(AND('1C TSspéc1'!$H$17&lt;&gt;0,'1C TSspéc1'!$H$30&lt;&gt;0),AM330-AR330,"")</f>
        <v/>
      </c>
      <c r="AQ330" s="610">
        <f t="shared" si="108"/>
        <v>0</v>
      </c>
      <c r="AR330" s="622"/>
      <c r="AS330" s="104"/>
      <c r="AT330" s="211" t="str">
        <f>IF(('1C TSspéc1'!H$17*FICHE!$C$14&lt;J330),"Forfait limité à "&amp;FICHE!$C$14&amp;"€/jour","")</f>
        <v/>
      </c>
      <c r="AU330" s="618"/>
    </row>
    <row r="331" spans="1:47" ht="13.9" customHeight="1">
      <c r="A331" s="316"/>
      <c r="B331" s="346"/>
      <c r="C331" s="877" t="str">
        <f>IF('1C TSspéc1'!I$17&lt;&gt;0,'1C TSspéc1'!$B$12,"")</f>
        <v/>
      </c>
      <c r="D331" s="878"/>
      <c r="E331" s="879"/>
      <c r="F331" s="95">
        <f>IF(AND($C331='1C TSspéc1'!$B$12,'1C TSspéc1'!$B$16="spécifiques",'1C TSspéc1'!$I$17&lt;&gt;""),'1C TSspéc1'!$I$21,"")</f>
        <v>0</v>
      </c>
      <c r="G331" s="237"/>
      <c r="H331" s="797">
        <v>0.21</v>
      </c>
      <c r="I331" s="799">
        <v>1</v>
      </c>
      <c r="J331" s="324"/>
      <c r="K331" s="782">
        <f t="shared" si="105"/>
        <v>0</v>
      </c>
      <c r="L331" s="580">
        <f>IF(OR('1C TSspéc1'!$B$12="",'1C TSspéc1'!I$30=0),0,IF(AND('1C TSspéc1'!$B$12&lt;&gt;"",$K$2="Pôle",'1C TSspéc1'!$C$12="OUI"),(('1C TSspéc1'!I$22+'1C TSspéc1'!I$23+'1C TSspéc1'!I$24+'1C TSspéc1'!I$25+'1C TSspéc1'!I$29)/'1C TSspéc1'!I$17),IF(AND('1C TSspéc1'!$B$12&lt;&gt;"",$K$2="Pôle",'1C TSspéc1'!$C$12="NON"),(('1C TSspéc1'!I$22+'1C TSspéc1'!I$23+'1C TSspéc1'!I$24+'1C TSspéc1'!I$25+'1C TSspéc1'!I$29)/'1C TSspéc1'!I$30),IF(AND('1C TSspéc1'!$B$12&lt;&gt;"",$K$2&lt;&gt;"Pôle",'1C TSspéc1'!$C$12="OUI"),(('1C TSspéc1'!I$22+'1C TSspéc1'!I$23+'1C TSspéc1'!I$24+'1C TSspéc1'!I$25+'1C TSspéc1'!I$26+'1C TSspéc1'!I$27+'1C TSspéc1'!I$28+'1C TSspéc1'!I$29)/'1C TSspéc1'!I$17),IF(AND('1C TSspéc1'!$B$12&lt;&gt;"",$K$2&lt;&gt;"Pôle",'1C TSspéc1'!$C$12="NON"),(('1C TSspéc1'!I$22+'1C TSspéc1'!I$23+'1C TSspéc1'!I$24+'1C TSspéc1'!I$25+'1C TSspéc1'!I$26+'1C TSspéc1'!I$27+'1C TSspéc1'!I$28+'1C TSspéc1'!I$29)/'1C TSspéc1'!I$30))))))</f>
        <v>0</v>
      </c>
      <c r="M331" s="580">
        <f>IF(OR('1C TSspéc1'!$B$12="",'1C TSspéc1'!I$30=0),0,IF(AND('1C TSspéc1'!$B$12&lt;&gt;"",$K$2="Pôle",'1C TSspéc1'!$C$12="OUI"),(('1C TSspéc1'!I$26+'1C TSspéc1'!I$27+'1C TSspéc1'!I$28)/'1C TSspéc1'!I$17),IF(AND('1C TSspéc1'!$B$12&lt;&gt;"",$K$2="Pôle",'1C TSspéc1'!$C$12="NON"),(('1C TSspéc1'!I$26+'1C TSspéc1'!I$27+'1C TSspéc1'!I$28)/'1C TSspéc1'!I$30),IF(AND('1C TSspéc1'!$B$12&lt;&gt;"",$K$2&lt;&gt;"Pôle"),0))))</f>
        <v>0</v>
      </c>
      <c r="N331" s="581">
        <f>IF(AND('1C TSspéc1'!$B$12&lt;&gt;0,'1C TSspéc1'!$I$30&lt;&gt;0),L331+M331,0)</f>
        <v>0</v>
      </c>
      <c r="O331" s="562" t="str">
        <f>IF(AND('1C TSspéc1'!$I$17&lt;&gt;0,'1C TSspéc1'!$C$12="OUI"),'1C TSspéc1'!$I$35/'1C TSspéc1'!$I$17,"")</f>
        <v/>
      </c>
      <c r="P331" s="563" t="str">
        <f>IF(AND('1C TSspéc1'!$I$17&lt;&gt;0,'1C TSspéc1'!$C$12="OUI"),'1C TSspéc1'!$I$36/'1C TSspéc1'!$I$17,"")</f>
        <v/>
      </c>
      <c r="Q331" s="563" t="str">
        <f>IF(AND('1C TSspéc1'!$I$17&lt;&gt;0,'1C TSspéc1'!$C$12="OUI"),'1C TSspéc1'!$I$37/'1C TSspéc1'!$I$17,"")</f>
        <v/>
      </c>
      <c r="R331" s="563" t="str">
        <f>IF(AND('1C TSspéc1'!$I$17&lt;&gt;0,'1C TSspéc1'!$C$12="OUI"),'1C TSspéc1'!$I$38/'1C TSspéc1'!$I$17,"")</f>
        <v/>
      </c>
      <c r="S331" s="563" t="str">
        <f>IF(AND('1C TSspéc1'!$I$17&lt;&gt;0,'1C TSspéc1'!$C$12="OUI"),'1C TSspéc1'!$I$39/'1C TSspéc1'!$I$17,"")</f>
        <v/>
      </c>
      <c r="T331" s="563" t="str">
        <f>IF(AND('1C TSspéc1'!$I$17&lt;&gt;0,'1C TSspéc1'!$C$12="OUI"),'1C TSspéc1'!$I$40/'1C TSspéc1'!$I$17,"")</f>
        <v/>
      </c>
      <c r="U331" s="563" t="str">
        <f>IF(AND('1C TSspéc1'!$I$17&lt;&gt;0,'1C TSspéc1'!$C$12="OUI"),'1C TSspéc1'!$I$41/'1C TSspéc1'!$I$17,"")</f>
        <v/>
      </c>
      <c r="V331" s="563" t="str">
        <f>IF(AND('1C TSspéc1'!$I$17&lt;&gt;0,'1C TSspéc1'!$C$12="OUI"),'1C TSspéc1'!$I$42/'1C TSspéc1'!$I$17,"")</f>
        <v/>
      </c>
      <c r="W331" s="563" t="str">
        <f>IF(AND('1C TSspéc1'!$I$17&lt;&gt;0,'1C TSspéc1'!$C$12="OUI"),'1C TSspéc1'!$I$43/'1C TSspéc1'!$I$17,"")</f>
        <v/>
      </c>
      <c r="X331" s="563" t="str">
        <f>IF(AND('1C TSspéc1'!$I$17&lt;&gt;0,'1C TSspéc1'!$C$12="OUI"),'1C TSspéc1'!$I$44/'1C TSspéc1'!$I$17,"")</f>
        <v/>
      </c>
      <c r="Y331" s="563" t="str">
        <f>IF(AND('1C TSspéc1'!$I$17&lt;&gt;0,'1C TSspéc1'!$C$12="OUI"),'1C TSspéc1'!$I$45/'1C TSspéc1'!$I$17,"")</f>
        <v/>
      </c>
      <c r="Z331" s="563" t="str">
        <f>IF(AND('1C TSspéc1'!$I$17&lt;&gt;0,'1C TSspéc1'!$C$12="OUI"),'1C TSspéc1'!$I$46/'1C TSspéc1'!$I$17,"")</f>
        <v/>
      </c>
      <c r="AA331" s="563" t="str">
        <f>IF(AND('1C TSspéc1'!$I$17&lt;&gt;0,'1C TSspéc1'!$C$12="OUI"),'1C TSspéc1'!$I$47/'1C TSspéc1'!$I$17,"")</f>
        <v/>
      </c>
      <c r="AB331" s="563" t="str">
        <f>IF(AND('1C TSspéc1'!$I$17&lt;&gt;0,'1C TSspéc1'!$C$12="OUI"),'1C TSspéc1'!$I$48/'1C TSspéc1'!$I$17,"")</f>
        <v/>
      </c>
      <c r="AC331" s="563" t="str">
        <f>IF(AND('1C TSspéc1'!$I$17&lt;&gt;0,'1C TSspéc1'!$C$12="OUI"),'1C TSspéc1'!$I$49/'1C TSspéc1'!$I$17,"")</f>
        <v/>
      </c>
      <c r="AD331" s="563" t="str">
        <f>IF(AND('1C TSspéc1'!$I$17&lt;&gt;0,'1C TSspéc1'!$C$12="OUI"),'1C TSspéc1'!$I$50/'1C TSspéc1'!$I$17,"")</f>
        <v/>
      </c>
      <c r="AE331" s="563" t="str">
        <f>IF(AND('1C TSspéc1'!$I$17&lt;&gt;0,'1C TSspéc1'!$C$12="OUI"),'1C TSspéc1'!$I$51/'1C TSspéc1'!$I$17,"")</f>
        <v/>
      </c>
      <c r="AF331" s="563" t="str">
        <f>IF(AND('1C TSspéc1'!$I$17&lt;&gt;0,'1C TSspéc1'!$C$12="OUI"),'1C TSspéc1'!$I$52/'1C TSspéc1'!$I$17,"")</f>
        <v/>
      </c>
      <c r="AG331" s="563" t="str">
        <f>IF(AND('1C TSspéc1'!$I$17&lt;&gt;0,'1C TSspéc1'!$C$12="OUI"),'1C TSspéc1'!$I$53/'1C TSspéc1'!$I$17,"")</f>
        <v/>
      </c>
      <c r="AH331" s="563" t="str">
        <f>IF(AND('1C TSspéc1'!$I$17&lt;&gt;0,'1C TSspéc1'!$C$12="OUI"),'1C TSspéc1'!$I$54/'1C TSspéc1'!$I$17,"")</f>
        <v/>
      </c>
      <c r="AI331" s="563" t="str">
        <f>IF(AND('1C TSspéc1'!$I$17&lt;&gt;0,'1C TSspéc1'!$C$12="OUI"),'1C TSspéc1'!$I$55/'1C TSspéc1'!$I$17,"")</f>
        <v/>
      </c>
      <c r="AJ331" s="563" t="str">
        <f>IF(AND('1C TSspéc1'!$I$17&lt;&gt;0,'1C TSspéc1'!$C$12="OUI"),'1C TSspéc1'!$I$56/'1C TSspéc1'!$I$17,"")</f>
        <v/>
      </c>
      <c r="AK331" s="563" t="str">
        <f>IF(AND('1C TSspéc1'!$I$17&lt;&gt;0,'1C TSspéc1'!$C$12="OUI"),'1C TSspéc1'!$I$57/'1C TSspéc1'!$I$17,"")</f>
        <v/>
      </c>
      <c r="AL331" s="74">
        <f>IF(AND('1C TSspéc1'!$I$17&lt;&gt;0,'1C TSspéc1'!$C$12="OUI"),N331+AK331,N331)</f>
        <v>0</v>
      </c>
      <c r="AM331" s="432">
        <f t="shared" si="106"/>
        <v>0</v>
      </c>
      <c r="AN331" s="432">
        <f t="shared" si="107"/>
        <v>0</v>
      </c>
      <c r="AO331" s="433" t="str">
        <f>IF(AND('1C TSspéc1'!$I$17&lt;&gt;0,'1C TSspéc1'!$I$30&lt;&gt;0),AM331+AN331,"")</f>
        <v/>
      </c>
      <c r="AP331" s="599" t="str">
        <f>IF(AND('1C TSspéc1'!$I$17&lt;&gt;0,'1C TSspéc1'!$I$30&lt;&gt;0),AM331-AR331,"")</f>
        <v/>
      </c>
      <c r="AQ331" s="610">
        <f t="shared" si="108"/>
        <v>0</v>
      </c>
      <c r="AR331" s="622"/>
      <c r="AS331" s="104"/>
      <c r="AT331" s="211" t="str">
        <f>IF(('1C TSspéc1'!I$17*FICHE!$C$14&lt;J331),"Forfait limité à "&amp;FICHE!$C$14&amp;"€/jour","")</f>
        <v/>
      </c>
      <c r="AU331" s="618"/>
    </row>
    <row r="332" spans="1:47" ht="13.9" customHeight="1">
      <c r="A332" s="316"/>
      <c r="B332" s="346"/>
      <c r="C332" s="877" t="str">
        <f>IF('1C TSspéc1'!J$17&lt;&gt;0,'1C TSspéc1'!$B$12,"")</f>
        <v/>
      </c>
      <c r="D332" s="878"/>
      <c r="E332" s="879"/>
      <c r="F332" s="95">
        <f>IF(AND($C332='1C TSspéc1'!$B$12,'1C TSspéc1'!$B$16="spécifiques",'1C TSspéc1'!K$17&lt;&gt;""),'1C TSspéc1'!K$21,"")</f>
        <v>0</v>
      </c>
      <c r="G332" s="237"/>
      <c r="H332" s="797">
        <v>0.21</v>
      </c>
      <c r="I332" s="799">
        <v>1</v>
      </c>
      <c r="J332" s="324"/>
      <c r="K332" s="782">
        <f t="shared" si="105"/>
        <v>0</v>
      </c>
      <c r="L332" s="580">
        <f>IF(OR('1C TSspéc1'!$B$12="",'1C TSspéc1'!J$30=0),0,IF(AND('1C TSspéc1'!$B$12&lt;&gt;"",$K$2="Pôle",'1C TSspéc1'!$C$12="OUI"),(('1C TSspéc1'!J$22+'1C TSspéc1'!J$23+'1C TSspéc1'!J$24+'1C TSspéc1'!J$25+'1C TSspéc1'!J$29)/'1C TSspéc1'!J$17),IF(AND('1C TSspéc1'!$B$12&lt;&gt;"",$K$2="Pôle",'1C TSspéc1'!$C$12="NON"),(('1C TSspéc1'!J$22+'1C TSspéc1'!J$23+'1C TSspéc1'!J$24+'1C TSspéc1'!J$25+'1C TSspéc1'!J$29)/'1C TSspéc1'!J$30),IF(AND('1C TSspéc1'!$B$12&lt;&gt;"",$K$2&lt;&gt;"Pôle",'1C TSspéc1'!$C$12="OUI"),(('1C TSspéc1'!J$22+'1C TSspéc1'!J$23+'1C TSspéc1'!J$24+'1C TSspéc1'!J$25+'1C TSspéc1'!J$26+'1C TSspéc1'!J$27+'1C TSspéc1'!J$28+'1C TSspéc1'!J$29)/'1C TSspéc1'!J$17),IF(AND('1C TSspéc1'!$B$12&lt;&gt;"",$K$2&lt;&gt;"Pôle",'1C TSspéc1'!$C$12="NON"),(('1C TSspéc1'!J$22+'1C TSspéc1'!J$23+'1C TSspéc1'!J$24+'1C TSspéc1'!J$25+'1C TSspéc1'!J$26+'1C TSspéc1'!J$27+'1C TSspéc1'!J$28+'1C TSspéc1'!J$29)/'1C TSspéc1'!J$30))))))</f>
        <v>0</v>
      </c>
      <c r="M332" s="580">
        <f>IF(OR('1C TSspéc1'!$B$12="",'1C TSspéc1'!J$30=0),0,IF(AND('1C TSspéc1'!$B$12&lt;&gt;"",$K$2="Pôle",'1C TSspéc1'!$C$12="OUI"),(('1C TSspéc1'!J$26+'1C TSspéc1'!J$27+'1C TSspéc1'!J$28)/'1C TSspéc1'!J$17),IF(AND('1C TSspéc1'!$B$12&lt;&gt;"",$K$2="Pôle",'1C TSspéc1'!$C$12="NON"),(('1C TSspéc1'!J$26+'1C TSspéc1'!J$27+'1C TSspéc1'!J$28)/'1C TSspéc1'!J$30),IF(AND('1C TSspéc1'!$B$12&lt;&gt;"",$K$2&lt;&gt;"Pôle"),0))))</f>
        <v>0</v>
      </c>
      <c r="N332" s="581">
        <f>IF(AND('1C TSspéc1'!$B$12&lt;&gt;0,'1C TSspéc1'!$J$30&lt;&gt;0),L332+M332,0)</f>
        <v>0</v>
      </c>
      <c r="O332" s="562" t="str">
        <f>IF(AND('1C TSspéc1'!$J$17&lt;&gt;0,'1C TSspéc1'!$C$12="OUI"),'1C TSspéc1'!$J$35/'1C TSspéc1'!$J$17,"")</f>
        <v/>
      </c>
      <c r="P332" s="563" t="str">
        <f>IF(AND('1C TSspéc1'!$J$17&lt;&gt;0,'1C TSspéc1'!$C$12="OUI"),'1C TSspéc1'!$J$36/'1C TSspéc1'!$J$17,"")</f>
        <v/>
      </c>
      <c r="Q332" s="563" t="str">
        <f>IF(AND('1C TSspéc1'!$J$17&lt;&gt;0,'1C TSspéc1'!$C$12="OUI"),'1C TSspéc1'!$J$37/'1C TSspéc1'!$J$17,"")</f>
        <v/>
      </c>
      <c r="R332" s="563" t="str">
        <f>IF(AND('1C TSspéc1'!$J$17&lt;&gt;0,'1C TSspéc1'!$C$12="OUI"),'1C TSspéc1'!$J$38/'1C TSspéc1'!$J$17,"")</f>
        <v/>
      </c>
      <c r="S332" s="563" t="str">
        <f>IF(AND('1C TSspéc1'!$J$17&lt;&gt;0,'1C TSspéc1'!$C$12="OUI"),'1C TSspéc1'!$J$39/'1C TSspéc1'!$J$17,"")</f>
        <v/>
      </c>
      <c r="T332" s="563" t="str">
        <f>IF(AND('1C TSspéc1'!$J$17&lt;&gt;0,'1C TSspéc1'!$C$12="OUI"),'1C TSspéc1'!$J$40/'1C TSspéc1'!$J$17,"")</f>
        <v/>
      </c>
      <c r="U332" s="563" t="str">
        <f>IF(AND('1C TSspéc1'!$J$17&lt;&gt;0,'1C TSspéc1'!$C$12="OUI"),'1C TSspéc1'!$J$41/'1C TSspéc1'!$J$17,"")</f>
        <v/>
      </c>
      <c r="V332" s="563" t="str">
        <f>IF(AND('1C TSspéc1'!$J$17&lt;&gt;0,'1C TSspéc1'!$C$12="OUI"),'1C TSspéc1'!$J$42/'1C TSspéc1'!$J$17,"")</f>
        <v/>
      </c>
      <c r="W332" s="563" t="str">
        <f>IF(AND('1C TSspéc1'!$J$17&lt;&gt;0,'1C TSspéc1'!$C$12="OUI"),'1C TSspéc1'!$J$43/'1C TSspéc1'!$J$17,"")</f>
        <v/>
      </c>
      <c r="X332" s="563" t="str">
        <f>IF(AND('1C TSspéc1'!$J$17&lt;&gt;0,'1C TSspéc1'!$C$12="OUI"),'1C TSspéc1'!$J$44/'1C TSspéc1'!$J$17,"")</f>
        <v/>
      </c>
      <c r="Y332" s="563" t="str">
        <f>IF(AND('1C TSspéc1'!$J$17&lt;&gt;0,'1C TSspéc1'!$C$12="OUI"),'1C TSspéc1'!$J$45/'1C TSspéc1'!$J$17,"")</f>
        <v/>
      </c>
      <c r="Z332" s="563" t="str">
        <f>IF(AND('1C TSspéc1'!$J$17&lt;&gt;0,'1C TSspéc1'!$C$12="OUI"),'1C TSspéc1'!$J$46/'1C TSspéc1'!$J$17,"")</f>
        <v/>
      </c>
      <c r="AA332" s="563" t="str">
        <f>IF(AND('1C TSspéc1'!$J$17&lt;&gt;0,'1C TSspéc1'!$C$12="OUI"),'1C TSspéc1'!$J$47/'1C TSspéc1'!$J$17,"")</f>
        <v/>
      </c>
      <c r="AB332" s="563" t="str">
        <f>IF(AND('1C TSspéc1'!$J$17&lt;&gt;0,'1C TSspéc1'!$C$12="OUI"),'1C TSspéc1'!$J$48/'1C TSspéc1'!$J$17,"")</f>
        <v/>
      </c>
      <c r="AC332" s="563" t="str">
        <f>IF(AND('1C TSspéc1'!$J$17&lt;&gt;0,'1C TSspéc1'!$C$12="OUI"),'1C TSspéc1'!$J$49/'1C TSspéc1'!$J$17,"")</f>
        <v/>
      </c>
      <c r="AD332" s="563" t="str">
        <f>IF(AND('1C TSspéc1'!$J$17&lt;&gt;0,'1C TSspéc1'!$C$12="OUI"),'1C TSspéc1'!$J$50/'1C TSspéc1'!$J$17,"")</f>
        <v/>
      </c>
      <c r="AE332" s="563" t="str">
        <f>IF(AND('1C TSspéc1'!$J$17&lt;&gt;0,'1C TSspéc1'!$C$12="OUI"),'1C TSspéc1'!$J$51/'1C TSspéc1'!$J$17,"")</f>
        <v/>
      </c>
      <c r="AF332" s="563" t="str">
        <f>IF(AND('1C TSspéc1'!$J$17&lt;&gt;0,'1C TSspéc1'!$C$12="OUI"),'1C TSspéc1'!$J$52/'1C TSspéc1'!$J$17,"")</f>
        <v/>
      </c>
      <c r="AG332" s="563" t="str">
        <f>IF(AND('1C TSspéc1'!$J$17&lt;&gt;0,'1C TSspéc1'!$C$12="OUI"),'1C TSspéc1'!$J$53/'1C TSspéc1'!$J$17,"")</f>
        <v/>
      </c>
      <c r="AH332" s="563" t="str">
        <f>IF(AND('1C TSspéc1'!$J$17&lt;&gt;0,'1C TSspéc1'!$C$12="OUI"),'1C TSspéc1'!$J$54/'1C TSspéc1'!$J$17,"")</f>
        <v/>
      </c>
      <c r="AI332" s="563" t="str">
        <f>IF(AND('1C TSspéc1'!$J$17&lt;&gt;0,'1C TSspéc1'!$C$12="OUI"),'1C TSspéc1'!$J$55/'1C TSspéc1'!$J$17,"")</f>
        <v/>
      </c>
      <c r="AJ332" s="563" t="str">
        <f>IF(AND('1C TSspéc1'!$J$17&lt;&gt;0,'1C TSspéc1'!$C$12="OUI"),'1C TSspéc1'!$J$56/'1C TSspéc1'!$J$17,"")</f>
        <v/>
      </c>
      <c r="AK332" s="563" t="str">
        <f>IF(AND('1C TSspéc1'!$J$17&lt;&gt;0,'1C TSspéc1'!$C$12="OUI"),'1C TSspéc1'!$J$57/'1C TSspéc1'!$J$17,"")</f>
        <v/>
      </c>
      <c r="AL332" s="74">
        <f>IF(AND('1C TSspéc1'!$J$17&lt;&gt;0,'1C TSspéc1'!$C$12="OUI"),N332+AK332,N332)</f>
        <v>0</v>
      </c>
      <c r="AM332" s="432">
        <f t="shared" si="106"/>
        <v>0</v>
      </c>
      <c r="AN332" s="432">
        <f t="shared" si="107"/>
        <v>0</v>
      </c>
      <c r="AO332" s="433" t="str">
        <f>IF(AND('1C TSspéc1'!$J$17&lt;&gt;0,'1C TSspéc1'!$J$30&lt;&gt;0),AM332+AN332,"")</f>
        <v/>
      </c>
      <c r="AP332" s="599" t="str">
        <f>IF(AND('1C TSspéc1'!$J$17&lt;&gt;0,'1C TSspéc1'!$J$30&lt;&gt;0),AM332-AR332,"")</f>
        <v/>
      </c>
      <c r="AQ332" s="610">
        <f t="shared" si="108"/>
        <v>0</v>
      </c>
      <c r="AR332" s="622"/>
      <c r="AS332" s="104"/>
      <c r="AT332" s="211" t="str">
        <f>IF(('1C TSspéc1'!J$17*FICHE!$C$14&lt;J332),"Forfait limité à "&amp;FICHE!$C$14&amp;"€/jour","")</f>
        <v/>
      </c>
      <c r="AU332" s="618"/>
    </row>
    <row r="333" spans="1:47" ht="13.9" customHeight="1">
      <c r="A333" s="316"/>
      <c r="B333" s="346"/>
      <c r="C333" s="877" t="str">
        <f>IF('1C TSspéc1'!K$17&lt;&gt;0,'1C TSspéc1'!$B$12,"")</f>
        <v/>
      </c>
      <c r="D333" s="878"/>
      <c r="E333" s="879"/>
      <c r="F333" s="95">
        <f>IF(AND($C333='1C TSspéc1'!$B$12,'1C TSspéc1'!$B$16="spécifiques",'1C TSspéc1'!$K$17&lt;&gt;""),'1C TSspéc1'!$K$21,"")</f>
        <v>0</v>
      </c>
      <c r="G333" s="237"/>
      <c r="H333" s="797">
        <v>0.21</v>
      </c>
      <c r="I333" s="799">
        <v>1</v>
      </c>
      <c r="J333" s="324"/>
      <c r="K333" s="782">
        <f t="shared" si="105"/>
        <v>0</v>
      </c>
      <c r="L333" s="580">
        <f>IF(OR('1C TSspéc1'!$B$12="",'1C TSspéc1'!K$30=0),0,IF(AND('1C TSspéc1'!$B$12&lt;&gt;"",$K$2="Pôle",'1C TSspéc1'!$C$12="OUI"),(('1C TSspéc1'!K$22+'1C TSspéc1'!K$23+'1C TSspéc1'!K$24+'1C TSspéc1'!K$25+'1C TSspéc1'!K$29)/'1C TSspéc1'!K$17),IF(AND('1C TSspéc1'!$B$12&lt;&gt;"",$K$2="Pôle",'1C TSspéc1'!$C$12="NON"),(('1C TSspéc1'!K$22+'1C TSspéc1'!K$23+'1C TSspéc1'!K$24+'1C TSspéc1'!K$25+'1C TSspéc1'!K$29)/'1C TSspéc1'!K$30),IF(AND('1C TSspéc1'!$B$12&lt;&gt;"",$K$2&lt;&gt;"Pôle",'1C TSspéc1'!$C$12="OUI"),(('1C TSspéc1'!K$22+'1C TSspéc1'!K$23+'1C TSspéc1'!K$24+'1C TSspéc1'!K$25+'1C TSspéc1'!K$26+'1C TSspéc1'!K$27+'1C TSspéc1'!K$28+'1C TSspéc1'!K$29)/'1C TSspéc1'!K$17),IF(AND('1C TSspéc1'!$B$12&lt;&gt;"",$K$2&lt;&gt;"Pôle",'1C TSspéc1'!$C$12="NON"),(('1C TSspéc1'!K$22+'1C TSspéc1'!K$23+'1C TSspéc1'!K$24+'1C TSspéc1'!K$25+'1C TSspéc1'!K$26+'1C TSspéc1'!K$27+'1C TSspéc1'!K$28+'1C TSspéc1'!K$29)/'1C TSspéc1'!K$30))))))</f>
        <v>0</v>
      </c>
      <c r="M333" s="580">
        <f>IF(OR('1C TSspéc1'!$B$12="",'1C TSspéc1'!K$30=0),0,IF(AND('1C TSspéc1'!$B$12&lt;&gt;"",$K$2="Pôle",'1C TSspéc1'!$C$12="OUI"),(('1C TSspéc1'!K$26+'1C TSspéc1'!K$27+'1C TSspéc1'!K$28)/'1C TSspéc1'!K$17),IF(AND('1C TSspéc1'!$B$12&lt;&gt;"",$K$2="Pôle",'1C TSspéc1'!$C$12="NON"),(('1C TSspéc1'!K$26+'1C TSspéc1'!K$27+'1C TSspéc1'!K$28)/'1C TSspéc1'!K$30),IF(AND('1C TSspéc1'!$B$12&lt;&gt;"",$K$2&lt;&gt;"Pôle"),0))))</f>
        <v>0</v>
      </c>
      <c r="N333" s="581">
        <f>IF(AND('1C TSspéc1'!$B$12&lt;&gt;0,'1C TSspéc1'!$K$30&lt;&gt;0),L333+M333,0)</f>
        <v>0</v>
      </c>
      <c r="O333" s="562" t="str">
        <f>IF(AND('1C TSspéc1'!$K$17&lt;&gt;0,'1C TSspéc1'!$C$12="OUI"),'1C TSspéc1'!$K$35/'1C TSspéc1'!$K$17,"")</f>
        <v/>
      </c>
      <c r="P333" s="563" t="str">
        <f>IF(AND('1C TSspéc1'!$K$17&lt;&gt;0,'1C TSspéc1'!$C$12="OUI"),'1C TSspéc1'!$K$36/'1C TSspéc1'!$K$17,"")</f>
        <v/>
      </c>
      <c r="Q333" s="563" t="str">
        <f>IF(AND('1C TSspéc1'!$K$17&lt;&gt;0,'1C TSspéc1'!$C$12="OUI"),'1C TSspéc1'!$K$37/'1C TSspéc1'!$K$17,"")</f>
        <v/>
      </c>
      <c r="R333" s="563" t="str">
        <f>IF(AND('1C TSspéc1'!$K$17&lt;&gt;0,'1C TSspéc1'!$C$12="OUI"),'1C TSspéc1'!$K$38/'1C TSspéc1'!$K$17,"")</f>
        <v/>
      </c>
      <c r="S333" s="563" t="str">
        <f>IF(AND('1C TSspéc1'!$K$17&lt;&gt;0,'1C TSspéc1'!$C$12="OUI"),'1C TSspéc1'!$K$39/'1C TSspéc1'!$K$17,"")</f>
        <v/>
      </c>
      <c r="T333" s="563" t="str">
        <f>IF(AND('1C TSspéc1'!$K$17&lt;&gt;0,'1C TSspéc1'!$C$12="OUI"),'1C TSspéc1'!$K$40/'1C TSspéc1'!$K$17,"")</f>
        <v/>
      </c>
      <c r="U333" s="563" t="str">
        <f>IF(AND('1C TSspéc1'!$K$17&lt;&gt;0,'1C TSspéc1'!$C$12="OUI"),'1C TSspéc1'!$K$41/'1C TSspéc1'!$K$17,"")</f>
        <v/>
      </c>
      <c r="V333" s="563" t="str">
        <f>IF(AND('1C TSspéc1'!$K$17&lt;&gt;0,'1C TSspéc1'!$C$12="OUI"),'1C TSspéc1'!$K$42/'1C TSspéc1'!$K$17,"")</f>
        <v/>
      </c>
      <c r="W333" s="563" t="str">
        <f>IF(AND('1C TSspéc1'!$K$17&lt;&gt;0,'1C TSspéc1'!$C$12="OUI"),'1C TSspéc1'!$K$43/'1C TSspéc1'!$K$17,"")</f>
        <v/>
      </c>
      <c r="X333" s="563" t="str">
        <f>IF(AND('1C TSspéc1'!$K$17&lt;&gt;0,'1C TSspéc1'!$C$12="OUI"),'1C TSspéc1'!$K$44/'1C TSspéc1'!$K$17,"")</f>
        <v/>
      </c>
      <c r="Y333" s="563" t="str">
        <f>IF(AND('1C TSspéc1'!$K$17&lt;&gt;0,'1C TSspéc1'!$C$12="OUI"),'1C TSspéc1'!$K$45/'1C TSspéc1'!$K$17,"")</f>
        <v/>
      </c>
      <c r="Z333" s="563" t="str">
        <f>IF(AND('1C TSspéc1'!$K$17&lt;&gt;0,'1C TSspéc1'!$C$12="OUI"),'1C TSspéc1'!$K$46/'1C TSspéc1'!$K$17,"")</f>
        <v/>
      </c>
      <c r="AA333" s="563" t="str">
        <f>IF(AND('1C TSspéc1'!$K$17&lt;&gt;0,'1C TSspéc1'!$C$12="OUI"),'1C TSspéc1'!$K$47/'1C TSspéc1'!$K$17,"")</f>
        <v/>
      </c>
      <c r="AB333" s="563" t="str">
        <f>IF(AND('1C TSspéc1'!$K$17&lt;&gt;0,'1C TSspéc1'!$C$12="OUI"),'1C TSspéc1'!$K$48/'1C TSspéc1'!$K$17,"")</f>
        <v/>
      </c>
      <c r="AC333" s="563" t="str">
        <f>IF(AND('1C TSspéc1'!$K$17&lt;&gt;0,'1C TSspéc1'!$C$12="OUI"),'1C TSspéc1'!$K$49/'1C TSspéc1'!$K$17,"")</f>
        <v/>
      </c>
      <c r="AD333" s="563" t="str">
        <f>IF(AND('1C TSspéc1'!$K$17&lt;&gt;0,'1C TSspéc1'!$C$12="OUI"),'1C TSspéc1'!$K$50/'1C TSspéc1'!$K$17,"")</f>
        <v/>
      </c>
      <c r="AE333" s="563" t="str">
        <f>IF(AND('1C TSspéc1'!$K$17&lt;&gt;0,'1C TSspéc1'!$C$12="OUI"),'1C TSspéc1'!$K$51/'1C TSspéc1'!$K$17,"")</f>
        <v/>
      </c>
      <c r="AF333" s="563" t="str">
        <f>IF(AND('1C TSspéc1'!$K$17&lt;&gt;0,'1C TSspéc1'!$C$12="OUI"),'1C TSspéc1'!$K$52/'1C TSspéc1'!$K$17,"")</f>
        <v/>
      </c>
      <c r="AG333" s="563" t="str">
        <f>IF(AND('1C TSspéc1'!$K$17&lt;&gt;0,'1C TSspéc1'!$C$12="OUI"),'1C TSspéc1'!$K$53/'1C TSspéc1'!$K$17,"")</f>
        <v/>
      </c>
      <c r="AH333" s="563" t="str">
        <f>IF(AND('1C TSspéc1'!$K$17&lt;&gt;0,'1C TSspéc1'!$C$12="OUI"),'1C TSspéc1'!$K$54/'1C TSspéc1'!$K$17,"")</f>
        <v/>
      </c>
      <c r="AI333" s="563" t="str">
        <f>IF(AND('1C TSspéc1'!$K$17&lt;&gt;0,'1C TSspéc1'!$C$12="OUI"),'1C TSspéc1'!$K$55/'1C TSspéc1'!$K$17,"")</f>
        <v/>
      </c>
      <c r="AJ333" s="563" t="str">
        <f>IF(AND('1C TSspéc1'!$K$17&lt;&gt;0,'1C TSspéc1'!$C$12="OUI"),'1C TSspéc1'!$K$56/'1C TSspéc1'!$K$17,"")</f>
        <v/>
      </c>
      <c r="AK333" s="563" t="str">
        <f>IF(AND('1C TSspéc1'!$K$17&lt;&gt;0,'1C TSspéc1'!$C$12="OUI"),'1C TSspéc1'!$K$57/'1C TSspéc1'!$K$17,"")</f>
        <v/>
      </c>
      <c r="AL333" s="74">
        <f>IF(AND('1C TSspéc1'!$K$17&lt;&gt;0,'1C TSspéc1'!$C$12="OUI"),N333+AK333,N333)</f>
        <v>0</v>
      </c>
      <c r="AM333" s="432">
        <f t="shared" si="106"/>
        <v>0</v>
      </c>
      <c r="AN333" s="432">
        <f t="shared" si="107"/>
        <v>0</v>
      </c>
      <c r="AO333" s="433" t="str">
        <f>IF(AND('1C TSspéc1'!$K$17&lt;&gt;0,'1C TSspéc1'!$K$30&lt;&gt;0),AM333+AN333,"")</f>
        <v/>
      </c>
      <c r="AP333" s="599" t="str">
        <f>IF(AND('1C TSspéc1'!$K$17&lt;&gt;0,'1C TSspéc1'!$K$30&lt;&gt;0),AM333-AR333,"")</f>
        <v/>
      </c>
      <c r="AQ333" s="610">
        <f t="shared" si="108"/>
        <v>0</v>
      </c>
      <c r="AR333" s="622"/>
      <c r="AS333" s="104"/>
      <c r="AT333" s="211" t="str">
        <f>IF(('1C TSspéc1'!K$17*FICHE!$C$14&lt;J333),"Forfait limité à "&amp;FICHE!$C$14&amp;"€/jour","")</f>
        <v/>
      </c>
      <c r="AU333" s="618"/>
    </row>
    <row r="334" spans="1:47" ht="13.9" customHeight="1">
      <c r="A334" s="316"/>
      <c r="B334" s="346"/>
      <c r="C334" s="877" t="str">
        <f>IF('1C TSspéc1'!L$17&lt;&gt;0,'1C TSspéc1'!$B$12,"")</f>
        <v/>
      </c>
      <c r="D334" s="878"/>
      <c r="E334" s="879"/>
      <c r="F334" s="95">
        <f>IF(AND($C334='1C TSspéc1'!$B$12,'1C TSspéc1'!$B$16="spécifiques",'1C TSspéc1'!$L$17&lt;&gt;""),'1C TSspéc1'!$L$21,"")</f>
        <v>0</v>
      </c>
      <c r="G334" s="237"/>
      <c r="H334" s="797">
        <v>0.21</v>
      </c>
      <c r="I334" s="799">
        <v>1</v>
      </c>
      <c r="J334" s="324"/>
      <c r="K334" s="782">
        <f t="shared" si="105"/>
        <v>0</v>
      </c>
      <c r="L334" s="580">
        <f>IF(OR('1C TSspéc1'!$B$12="",'1C TSspéc1'!L$30=0),0,IF(AND('1C TSspéc1'!$B$12&lt;&gt;"",$K$2="Pôle",'1C TSspéc1'!$C$12="OUI"),(('1C TSspéc1'!L$22+'1C TSspéc1'!L$23+'1C TSspéc1'!L$24+'1C TSspéc1'!L$25+'1C TSspéc1'!L$29)/'1C TSspéc1'!L$17),IF(AND('1C TSspéc1'!$B$12&lt;&gt;"",$K$2="Pôle",'1C TSspéc1'!$C$12="NON"),(('1C TSspéc1'!L$22+'1C TSspéc1'!L$23+'1C TSspéc1'!L$24+'1C TSspéc1'!L$25+'1C TSspéc1'!L$29)/'1C TSspéc1'!L$30),IF(AND('1C TSspéc1'!$B$12&lt;&gt;"",$K$2&lt;&gt;"Pôle",'1C TSspéc1'!$C$12="OUI"),(('1C TSspéc1'!L$22+'1C TSspéc1'!L$23+'1C TSspéc1'!L$24+'1C TSspéc1'!L$25+'1C TSspéc1'!L$26+'1C TSspéc1'!L$27+'1C TSspéc1'!L$28+'1C TSspéc1'!L$29)/'1C TSspéc1'!L$17),IF(AND('1C TSspéc1'!$B$12&lt;&gt;"",$K$2&lt;&gt;"Pôle",'1C TSspéc1'!$C$12="NON"),(('1C TSspéc1'!L$22+'1C TSspéc1'!L$23+'1C TSspéc1'!L$24+'1C TSspéc1'!L$25+'1C TSspéc1'!L$26+'1C TSspéc1'!L$27+'1C TSspéc1'!L$28+'1C TSspéc1'!L$29)/'1C TSspéc1'!L$30))))))</f>
        <v>0</v>
      </c>
      <c r="M334" s="580">
        <f>IF(OR('1C TSspéc1'!$B$12="",'1C TSspéc1'!L$30=0),0,IF(AND('1C TSspéc1'!$B$12&lt;&gt;"",$K$2="Pôle",'1C TSspéc1'!$C$12="OUI"),(('1C TSspéc1'!L$26+'1C TSspéc1'!L$27+'1C TSspéc1'!L$28)/'1C TSspéc1'!L$17),IF(AND('1C TSspéc1'!$B$12&lt;&gt;"",$K$2="Pôle",'1C TSspéc1'!$C$12="NON"),(('1C TSspéc1'!L$26+'1C TSspéc1'!L$27+'1C TSspéc1'!L$28)/'1C TSspéc1'!L$30),IF(AND('1C TSspéc1'!$B$12&lt;&gt;"",$K$2&lt;&gt;"Pôle"),0))))</f>
        <v>0</v>
      </c>
      <c r="N334" s="581">
        <f>IF(AND('1C TSspéc1'!$B$12&lt;&gt;0,'1C TSspéc1'!$L$30&lt;&gt;0),L334+M334,0)</f>
        <v>0</v>
      </c>
      <c r="O334" s="562" t="str">
        <f>IF(AND('1C TSspéc1'!$L$17&lt;&gt;0,'1C TSspéc1'!$C$12="OUI"),'1C TSspéc1'!$L$35/'1C TSspéc1'!$L$17,"")</f>
        <v/>
      </c>
      <c r="P334" s="563" t="str">
        <f>IF(AND('1C TSspéc1'!$L$17&lt;&gt;0,'1C TSspéc1'!$C$12="OUI"),'1C TSspéc1'!$L$36/'1C TSspéc1'!$L$17,"")</f>
        <v/>
      </c>
      <c r="Q334" s="563" t="str">
        <f>IF(AND('1C TSspéc1'!$L$17&lt;&gt;0,'1C TSspéc1'!$C$12="OUI"),'1C TSspéc1'!$L$37/'1C TSspéc1'!$L$17,"")</f>
        <v/>
      </c>
      <c r="R334" s="563" t="str">
        <f>IF(AND('1C TSspéc1'!$L$17&lt;&gt;0,'1C TSspéc1'!$C$12="OUI"),'1C TSspéc1'!$L$38/'1C TSspéc1'!$L$17,"")</f>
        <v/>
      </c>
      <c r="S334" s="563" t="str">
        <f>IF(AND('1C TSspéc1'!$L$17&lt;&gt;0,'1C TSspéc1'!$C$12="OUI"),'1C TSspéc1'!$L$39/'1C TSspéc1'!$L$17,"")</f>
        <v/>
      </c>
      <c r="T334" s="563" t="str">
        <f>IF(AND('1C TSspéc1'!$L$17&lt;&gt;0,'1C TSspéc1'!$C$12="OUI"),'1C TSspéc1'!$L$40/'1C TSspéc1'!$L$17,"")</f>
        <v/>
      </c>
      <c r="U334" s="563" t="str">
        <f>IF(AND('1C TSspéc1'!$L$17&lt;&gt;0,'1C TSspéc1'!$C$12="OUI"),'1C TSspéc1'!$L$41/'1C TSspéc1'!$L$17,"")</f>
        <v/>
      </c>
      <c r="V334" s="563" t="str">
        <f>IF(AND('1C TSspéc1'!$L$17&lt;&gt;0,'1C TSspéc1'!$C$12="OUI"),'1C TSspéc1'!$L$42/'1C TSspéc1'!$L$17,"")</f>
        <v/>
      </c>
      <c r="W334" s="563" t="str">
        <f>IF(AND('1C TSspéc1'!$L$17&lt;&gt;0,'1C TSspéc1'!$C$12="OUI"),'1C TSspéc1'!$L$43/'1C TSspéc1'!$L$17,"")</f>
        <v/>
      </c>
      <c r="X334" s="563" t="str">
        <f>IF(AND('1C TSspéc1'!$L$17&lt;&gt;0,'1C TSspéc1'!$C$12="OUI"),'1C TSspéc1'!$L$44/'1C TSspéc1'!$L$17,"")</f>
        <v/>
      </c>
      <c r="Y334" s="563" t="str">
        <f>IF(AND('1C TSspéc1'!$L$17&lt;&gt;0,'1C TSspéc1'!$C$12="OUI"),'1C TSspéc1'!$L$45/'1C TSspéc1'!$L$17,"")</f>
        <v/>
      </c>
      <c r="Z334" s="563" t="str">
        <f>IF(AND('1C TSspéc1'!$L$17&lt;&gt;0,'1C TSspéc1'!$C$12="OUI"),'1C TSspéc1'!$L$46/'1C TSspéc1'!$L$17,"")</f>
        <v/>
      </c>
      <c r="AA334" s="563" t="str">
        <f>IF(AND('1C TSspéc1'!$L$17&lt;&gt;0,'1C TSspéc1'!$C$12="OUI"),'1C TSspéc1'!$L$47/'1C TSspéc1'!$L$17,"")</f>
        <v/>
      </c>
      <c r="AB334" s="563" t="str">
        <f>IF(AND('1C TSspéc1'!$L$17&lt;&gt;0,'1C TSspéc1'!$C$12="OUI"),'1C TSspéc1'!$L$48/'1C TSspéc1'!$L$17,"")</f>
        <v/>
      </c>
      <c r="AC334" s="563" t="str">
        <f>IF(AND('1C TSspéc1'!$L$17&lt;&gt;0,'1C TSspéc1'!$C$12="OUI"),'1C TSspéc1'!$L$49/'1C TSspéc1'!$L$17,"")</f>
        <v/>
      </c>
      <c r="AD334" s="563" t="str">
        <f>IF(AND('1C TSspéc1'!$L$17&lt;&gt;0,'1C TSspéc1'!$C$12="OUI"),'1C TSspéc1'!$L$50/'1C TSspéc1'!$L$17,"")</f>
        <v/>
      </c>
      <c r="AE334" s="563" t="str">
        <f>IF(AND('1C TSspéc1'!$L$17&lt;&gt;0,'1C TSspéc1'!$C$12="OUI"),'1C TSspéc1'!$L$51/'1C TSspéc1'!$L$17,"")</f>
        <v/>
      </c>
      <c r="AF334" s="563" t="str">
        <f>IF(AND('1C TSspéc1'!$L$17&lt;&gt;0,'1C TSspéc1'!$C$12="OUI"),'1C TSspéc1'!$L$52/'1C TSspéc1'!$L$17,"")</f>
        <v/>
      </c>
      <c r="AG334" s="563" t="str">
        <f>IF(AND('1C TSspéc1'!$L$17&lt;&gt;0,'1C TSspéc1'!$C$12="OUI"),'1C TSspéc1'!$L$53/'1C TSspéc1'!$L$17,"")</f>
        <v/>
      </c>
      <c r="AH334" s="563" t="str">
        <f>IF(AND('1C TSspéc1'!$L$17&lt;&gt;0,'1C TSspéc1'!$C$12="OUI"),'1C TSspéc1'!$L$54/'1C TSspéc1'!$L$17,"")</f>
        <v/>
      </c>
      <c r="AI334" s="563" t="str">
        <f>IF(AND('1C TSspéc1'!$L$17&lt;&gt;0,'1C TSspéc1'!$C$12="OUI"),'1C TSspéc1'!$L$55/'1C TSspéc1'!$L$17,"")</f>
        <v/>
      </c>
      <c r="AJ334" s="563" t="str">
        <f>IF(AND('1C TSspéc1'!$L$17&lt;&gt;0,'1C TSspéc1'!$C$12="OUI"),'1C TSspéc1'!$L$56/'1C TSspéc1'!$L$17,"")</f>
        <v/>
      </c>
      <c r="AK334" s="563" t="str">
        <f>IF(AND('1C TSspéc1'!$L$17&lt;&gt;0,'1C TSspéc1'!$C$12="OUI"),'1C TSspéc1'!$L$57/'1C TSspéc1'!$L$17,"")</f>
        <v/>
      </c>
      <c r="AL334" s="74">
        <f>IF(AND('1C TSspéc1'!$L$17&lt;&gt;0,'1C TSspéc1'!$C$12="OUI"),N334+AK334,N334)</f>
        <v>0</v>
      </c>
      <c r="AM334" s="432">
        <f t="shared" si="106"/>
        <v>0</v>
      </c>
      <c r="AN334" s="432">
        <f t="shared" si="107"/>
        <v>0</v>
      </c>
      <c r="AO334" s="433" t="str">
        <f>IF(AND('1C TSspéc1'!$L$17&lt;&gt;0,'1C TSspéc1'!$L$30&lt;&gt;0),AM334+AN334,"")</f>
        <v/>
      </c>
      <c r="AP334" s="599" t="str">
        <f>IF(AND('1C TSspéc1'!$L$17&lt;&gt;0,'1C TSspéc1'!$L$30&lt;&gt;0),AM334-AR334,"")</f>
        <v/>
      </c>
      <c r="AQ334" s="610">
        <f t="shared" si="108"/>
        <v>0</v>
      </c>
      <c r="AR334" s="622"/>
      <c r="AS334" s="104"/>
      <c r="AT334" s="211" t="str">
        <f>IF(('1C TSspéc1'!L$17*FICHE!$C$14&lt;J334),"Forfait limité à "&amp;FICHE!$C$14&amp;"€/jour","")</f>
        <v/>
      </c>
      <c r="AU334" s="618"/>
    </row>
    <row r="335" spans="1:47" ht="13.9" customHeight="1">
      <c r="A335" s="316"/>
      <c r="B335" s="346"/>
      <c r="C335" s="877" t="str">
        <f>IF('1C TSspéc1'!M$17&lt;&gt;0,'1C TSspéc1'!$B$12,"")</f>
        <v/>
      </c>
      <c r="D335" s="878"/>
      <c r="E335" s="879"/>
      <c r="F335" s="95">
        <f>IF(AND($C335='1C TSspéc1'!$B$12,'1C TSspéc1'!$B$16="spécifiques",'1C TSspéc1'!$M$17&lt;&gt;""),'1C TSspéc1'!$M$21,"")</f>
        <v>0</v>
      </c>
      <c r="G335" s="237"/>
      <c r="H335" s="797">
        <v>0.21</v>
      </c>
      <c r="I335" s="799">
        <v>1</v>
      </c>
      <c r="J335" s="324"/>
      <c r="K335" s="782">
        <f t="shared" si="105"/>
        <v>0</v>
      </c>
      <c r="L335" s="580">
        <f>IF(OR('1C TSspéc1'!$B$12="",'1C TSspéc1'!M$30=0),0,IF(AND('1C TSspéc1'!$B$12&lt;&gt;"",$K$2="Pôle",'1C TSspéc1'!$C$12="OUI"),(('1C TSspéc1'!M$22+'1C TSspéc1'!M$23+'1C TSspéc1'!M$24+'1C TSspéc1'!M$25+'1C TSspéc1'!M$29)/'1C TSspéc1'!M$17),IF(AND('1C TSspéc1'!$B$12&lt;&gt;"",$K$2="Pôle",'1C TSspéc1'!$C$12="NON"),(('1C TSspéc1'!M$22+'1C TSspéc1'!M$23+'1C TSspéc1'!M$24+'1C TSspéc1'!M$25+'1C TSspéc1'!M$29)/'1C TSspéc1'!M$30),IF(AND('1C TSspéc1'!$B$12&lt;&gt;"",$K$2&lt;&gt;"Pôle",'1C TSspéc1'!$C$12="OUI"),(('1C TSspéc1'!M$22+'1C TSspéc1'!M$23+'1C TSspéc1'!M$24+'1C TSspéc1'!M$25+'1C TSspéc1'!M$26+'1C TSspéc1'!M$27+'1C TSspéc1'!M$28+'1C TSspéc1'!M$29)/'1C TSspéc1'!M$17),IF(AND('1C TSspéc1'!$B$12&lt;&gt;"",$K$2&lt;&gt;"Pôle",'1C TSspéc1'!$C$12="NON"),(('1C TSspéc1'!M$22+'1C TSspéc1'!M$23+'1C TSspéc1'!M$24+'1C TSspéc1'!M$25+'1C TSspéc1'!M$26+'1C TSspéc1'!M$27+'1C TSspéc1'!M$28+'1C TSspéc1'!M$29)/'1C TSspéc1'!M$30))))))</f>
        <v>0</v>
      </c>
      <c r="M335" s="580">
        <f>IF(OR('1C TSspéc1'!$B$12="",'1C TSspéc1'!M$30=0),0,IF(AND('1C TSspéc1'!$B$12&lt;&gt;"",$K$2="Pôle",'1C TSspéc1'!$C$12="OUI"),(('1C TSspéc1'!M$26+'1C TSspéc1'!M$27+'1C TSspéc1'!M$28)/'1C TSspéc1'!M$17),IF(AND('1C TSspéc1'!$B$12&lt;&gt;"",$K$2="Pôle",'1C TSspéc1'!$C$12="NON"),(('1C TSspéc1'!M$26+'1C TSspéc1'!M$27+'1C TSspéc1'!M$28)/'1C TSspéc1'!M$30),IF(AND('1C TSspéc1'!$B$12&lt;&gt;"",$K$2&lt;&gt;"Pôle"),0))))</f>
        <v>0</v>
      </c>
      <c r="N335" s="581">
        <f>IF(AND('1C TSspéc1'!$B$12&lt;&gt;0,'1C TSspéc1'!$M$30&lt;&gt;0),L335+M335,0)</f>
        <v>0</v>
      </c>
      <c r="O335" s="562" t="str">
        <f>IF(AND('1C TSspéc1'!$M$17&lt;&gt;0,'1C TSspéc1'!$C$12="OUI"),'1C TSspéc1'!$M$35/'1C TSspéc1'!$M$17,"")</f>
        <v/>
      </c>
      <c r="P335" s="563" t="str">
        <f>IF(AND('1C TSspéc1'!$M$17&lt;&gt;0,'1C TSspéc1'!$C$12="OUI"),'1C TSspéc1'!$M$36/'1C TSspéc1'!$M$17,"")</f>
        <v/>
      </c>
      <c r="Q335" s="563" t="str">
        <f>IF(AND('1C TSspéc1'!$M$17&lt;&gt;0,'1C TSspéc1'!$C$12="OUI"),'1C TSspéc1'!$M$37/'1C TSspéc1'!$M$17,"")</f>
        <v/>
      </c>
      <c r="R335" s="563" t="str">
        <f>IF(AND('1C TSspéc1'!$M$17&lt;&gt;0,'1C TSspéc1'!$C$12="OUI"),'1C TSspéc1'!$M$38/'1C TSspéc1'!$M$17,"")</f>
        <v/>
      </c>
      <c r="S335" s="563" t="str">
        <f>IF(AND('1C TSspéc1'!$M$17&lt;&gt;0,'1C TSspéc1'!$C$12="OUI"),'1C TSspéc1'!$M$39/'1C TSspéc1'!$M$17,"")</f>
        <v/>
      </c>
      <c r="T335" s="563" t="str">
        <f>IF(AND('1C TSspéc1'!$M$17&lt;&gt;0,'1C TSspéc1'!$C$12="OUI"),'1C TSspéc1'!$M$40/'1C TSspéc1'!$M$17,"")</f>
        <v/>
      </c>
      <c r="U335" s="563" t="str">
        <f>IF(AND('1C TSspéc1'!$M$17&lt;&gt;0,'1C TSspéc1'!$C$12="OUI"),'1C TSspéc1'!$M$41/'1C TSspéc1'!$M$17,"")</f>
        <v/>
      </c>
      <c r="V335" s="563" t="str">
        <f>IF(AND('1C TSspéc1'!$M$17&lt;&gt;0,'1C TSspéc1'!$C$12="OUI"),'1C TSspéc1'!$M$42/'1C TSspéc1'!$M$17,"")</f>
        <v/>
      </c>
      <c r="W335" s="563" t="str">
        <f>IF(AND('1C TSspéc1'!$M$17&lt;&gt;0,'1C TSspéc1'!$C$12="OUI"),'1C TSspéc1'!$M$43/'1C TSspéc1'!$M$17,"")</f>
        <v/>
      </c>
      <c r="X335" s="563" t="str">
        <f>IF(AND('1C TSspéc1'!$M$17&lt;&gt;0,'1C TSspéc1'!$C$12="OUI"),'1C TSspéc1'!$M$44/'1C TSspéc1'!$M$17,"")</f>
        <v/>
      </c>
      <c r="Y335" s="563" t="str">
        <f>IF(AND('1C TSspéc1'!$M$17&lt;&gt;0,'1C TSspéc1'!$C$12="OUI"),'1C TSspéc1'!$M$45/'1C TSspéc1'!$M$17,"")</f>
        <v/>
      </c>
      <c r="Z335" s="563" t="str">
        <f>IF(AND('1C TSspéc1'!$M$17&lt;&gt;0,'1C TSspéc1'!$C$12="OUI"),'1C TSspéc1'!$M$46/'1C TSspéc1'!$M$17,"")</f>
        <v/>
      </c>
      <c r="AA335" s="563" t="str">
        <f>IF(AND('1C TSspéc1'!$M$17&lt;&gt;0,'1C TSspéc1'!$C$12="OUI"),'1C TSspéc1'!$M$47/'1C TSspéc1'!$M$17,"")</f>
        <v/>
      </c>
      <c r="AB335" s="563" t="str">
        <f>IF(AND('1C TSspéc1'!$M$17&lt;&gt;0,'1C TSspéc1'!$C$12="OUI"),'1C TSspéc1'!$M$48/'1C TSspéc1'!$M$17,"")</f>
        <v/>
      </c>
      <c r="AC335" s="563" t="str">
        <f>IF(AND('1C TSspéc1'!$M$17&lt;&gt;0,'1C TSspéc1'!$C$12="OUI"),'1C TSspéc1'!$M$49/'1C TSspéc1'!$M$17,"")</f>
        <v/>
      </c>
      <c r="AD335" s="563" t="str">
        <f>IF(AND('1C TSspéc1'!$M$17&lt;&gt;0,'1C TSspéc1'!$C$12="OUI"),'1C TSspéc1'!$M$50/'1C TSspéc1'!$M$17,"")</f>
        <v/>
      </c>
      <c r="AE335" s="563" t="str">
        <f>IF(AND('1C TSspéc1'!$M$17&lt;&gt;0,'1C TSspéc1'!$C$12="OUI"),'1C TSspéc1'!$M$51/'1C TSspéc1'!$M$17,"")</f>
        <v/>
      </c>
      <c r="AF335" s="563" t="str">
        <f>IF(AND('1C TSspéc1'!$M$17&lt;&gt;0,'1C TSspéc1'!$C$12="OUI"),'1C TSspéc1'!$M$52/'1C TSspéc1'!$M$17,"")</f>
        <v/>
      </c>
      <c r="AG335" s="563" t="str">
        <f>IF(AND('1C TSspéc1'!$M$17&lt;&gt;0,'1C TSspéc1'!$C$12="OUI"),'1C TSspéc1'!$M$53/'1C TSspéc1'!$M$17,"")</f>
        <v/>
      </c>
      <c r="AH335" s="563" t="str">
        <f>IF(AND('1C TSspéc1'!$M$17&lt;&gt;0,'1C TSspéc1'!$C$12="OUI"),'1C TSspéc1'!$M$54/'1C TSspéc1'!$M$17,"")</f>
        <v/>
      </c>
      <c r="AI335" s="563" t="str">
        <f>IF(AND('1C TSspéc1'!$M$17&lt;&gt;0,'1C TSspéc1'!$C$12="OUI"),'1C TSspéc1'!$M$55/'1C TSspéc1'!$M$17,"")</f>
        <v/>
      </c>
      <c r="AJ335" s="563" t="str">
        <f>IF(AND('1C TSspéc1'!$M$17&lt;&gt;0,'1C TSspéc1'!$C$12="OUI"),'1C TSspéc1'!$M$56/'1C TSspéc1'!$M$17,"")</f>
        <v/>
      </c>
      <c r="AK335" s="563" t="str">
        <f>IF(AND('1C TSspéc1'!$M$17&lt;&gt;0,'1C TSspéc1'!$C$12="OUI"),'1C TSspéc1'!$M$57/'1C TSspéc1'!$M$17,"")</f>
        <v/>
      </c>
      <c r="AL335" s="74">
        <f>IF(AND('1C TSspéc1'!$M$17&lt;&gt;0,'1C TSspéc1'!$C$12="OUI"),N335+AK335,N335)</f>
        <v>0</v>
      </c>
      <c r="AM335" s="432">
        <f t="shared" si="106"/>
        <v>0</v>
      </c>
      <c r="AN335" s="432">
        <f t="shared" si="107"/>
        <v>0</v>
      </c>
      <c r="AO335" s="433" t="str">
        <f>IF(AND('1C TSspéc1'!$M$17&lt;&gt;0,'1C TSspéc1'!$M$30&lt;&gt;0),AM335+AN335,"")</f>
        <v/>
      </c>
      <c r="AP335" s="599" t="str">
        <f>IF(AND('1C TSspéc1'!$M$17&lt;&gt;0,'1C TSspéc1'!$M$30&lt;&gt;0),AM335-AR335,"")</f>
        <v/>
      </c>
      <c r="AQ335" s="610">
        <f t="shared" si="108"/>
        <v>0</v>
      </c>
      <c r="AR335" s="622"/>
      <c r="AS335" s="104"/>
      <c r="AT335" s="211" t="str">
        <f>IF(('1C TSspéc1'!M$17*FICHE!$C$14&lt;J335),"Forfait limité à "&amp;FICHE!$C$14&amp;"€/jour","")</f>
        <v/>
      </c>
      <c r="AU335" s="618"/>
    </row>
    <row r="336" spans="1:47" s="358" customFormat="1" ht="13.9" customHeight="1">
      <c r="A336" s="398"/>
      <c r="B336" s="399"/>
      <c r="C336" s="880" t="str">
        <f>IF('1C TSspéc1'!N$17&lt;&gt;0,'1C TSspéc1'!$B$12,"")</f>
        <v/>
      </c>
      <c r="D336" s="881"/>
      <c r="E336" s="882"/>
      <c r="F336" s="213">
        <f>IF(AND($C336='1C TSspéc1'!$B$12,'1C TSspéc1'!$B$16="spécifiques",'1C TSspéc1'!$N$17&lt;&gt;""),'1C TSspéc1'!$N$21,"")</f>
        <v>0</v>
      </c>
      <c r="G336" s="238"/>
      <c r="H336" s="819">
        <v>0.21</v>
      </c>
      <c r="I336" s="820">
        <v>1</v>
      </c>
      <c r="J336" s="400"/>
      <c r="K336" s="821">
        <f t="shared" si="105"/>
        <v>0</v>
      </c>
      <c r="L336" s="584">
        <f>IF(OR('1C TSspéc1'!$B$12="",'1C TSspéc1'!N$30=0),0,IF(AND('1C TSspéc1'!$B$12&lt;&gt;"",$K$2="Pôle",'1C TSspéc1'!$C$12="OUI"),(('1C TSspéc1'!N$22+'1C TSspéc1'!N$23+'1C TSspéc1'!N$24+'1C TSspéc1'!N$25+'1C TSspéc1'!N$29)/'1C TSspéc1'!N$17),IF(AND('1C TSspéc1'!$B$12&lt;&gt;"",$K$2="Pôle",'1C TSspéc1'!$C$12="NON"),(('1C TSspéc1'!N$22+'1C TSspéc1'!N$23+'1C TSspéc1'!N$24+'1C TSspéc1'!N$25+'1C TSspéc1'!N$29)/'1C TSspéc1'!N$30),IF(AND('1C TSspéc1'!$B$12&lt;&gt;"",$K$2&lt;&gt;"Pôle",'1C TSspéc1'!$C$12="OUI"),(('1C TSspéc1'!N$22+'1C TSspéc1'!N$23+'1C TSspéc1'!N$24+'1C TSspéc1'!N$25+'1C TSspéc1'!N$26+'1C TSspéc1'!N$27+'1C TSspéc1'!N$28+'1C TSspéc1'!N$29)/'1C TSspéc1'!N$17),IF(AND('1C TSspéc1'!$B$12&lt;&gt;"",$K$2&lt;&gt;"Pôle",'1C TSspéc1'!$C$12="NON"),(('1C TSspéc1'!N$22+'1C TSspéc1'!N$23+'1C TSspéc1'!N$24+'1C TSspéc1'!N$25+'1C TSspéc1'!N$26+'1C TSspéc1'!N$27+'1C TSspéc1'!N$28+'1C TSspéc1'!N$29)/'1C TSspéc1'!N$30))))))</f>
        <v>0</v>
      </c>
      <c r="M336" s="584">
        <f>IF(OR('1C TSspéc1'!$B$12="",'1C TSspéc1'!N$30=0),0,IF(AND('1C TSspéc1'!$B$12&lt;&gt;"",$K$2="Pôle",'1C TSspéc1'!$C$12="OUI"),(('1C TSspéc1'!N$26+'1C TSspéc1'!N$27+'1C TSspéc1'!N$28)/'1C TSspéc1'!N$17),IF(AND('1C TSspéc1'!$B$12&lt;&gt;"",$K$2="Pôle",'1C TSspéc1'!$C$12="NON"),(('1C TSspéc1'!N$26+'1C TSspéc1'!N$27+'1C TSspéc1'!N$28)/'1C TSspéc1'!N$30),IF(AND('1C TSspéc1'!$B$12&lt;&gt;"",$K$2&lt;&gt;"Pôle"),0))))</f>
        <v>0</v>
      </c>
      <c r="N336" s="585">
        <f>IF(AND('1C TSspéc1'!$B$12&lt;&gt;0,'1C TSspéc1'!$N$30&lt;&gt;0),L336+M336,0)</f>
        <v>0</v>
      </c>
      <c r="O336" s="598" t="str">
        <f>IF(AND('1C TSspéc1'!$N$17&lt;&gt;0,'1C TSspéc1'!$C$12="OUI"),'1C TSspéc1'!$N$35/'1C TSspéc1'!$N$17,"")</f>
        <v/>
      </c>
      <c r="P336" s="565" t="str">
        <f>IF(AND('1C TSspéc1'!$N$17&lt;&gt;0,'1C TSspéc1'!$C$12="OUI"),'1C TSspéc1'!$N$36/'1C TSspéc1'!$N$17,"")</f>
        <v/>
      </c>
      <c r="Q336" s="565" t="str">
        <f>IF(AND('1C TSspéc1'!$N$17&lt;&gt;0,'1C TSspéc1'!$C$12="OUI"),'1C TSspéc1'!$N$37/'1C TSspéc1'!$N$17,"")</f>
        <v/>
      </c>
      <c r="R336" s="565" t="str">
        <f>IF(AND('1C TSspéc1'!$N$17&lt;&gt;0,'1C TSspéc1'!$C$12="OUI"),'1C TSspéc1'!$N$38/'1C TSspéc1'!$N$17,"")</f>
        <v/>
      </c>
      <c r="S336" s="565" t="str">
        <f>IF(AND('1C TSspéc1'!$N$17&lt;&gt;0,'1C TSspéc1'!$C$12="OUI"),'1C TSspéc1'!$N$39/'1C TSspéc1'!$N$17,"")</f>
        <v/>
      </c>
      <c r="T336" s="565" t="str">
        <f>IF(AND('1C TSspéc1'!$N$17&lt;&gt;0,'1C TSspéc1'!$C$12="OUI"),'1C TSspéc1'!$N$40/'1C TSspéc1'!$N$17,"")</f>
        <v/>
      </c>
      <c r="U336" s="565" t="str">
        <f>IF(AND('1C TSspéc1'!$N$17&lt;&gt;0,'1C TSspéc1'!$C$12="OUI"),'1C TSspéc1'!$N$41/'1C TSspéc1'!$N$17,"")</f>
        <v/>
      </c>
      <c r="V336" s="565" t="str">
        <f>IF(AND('1C TSspéc1'!$N$17&lt;&gt;0,'1C TSspéc1'!$C$12="OUI"),'1C TSspéc1'!$N$42/'1C TSspéc1'!$N$17,"")</f>
        <v/>
      </c>
      <c r="W336" s="565" t="str">
        <f>IF(AND('1C TSspéc1'!$N$17&lt;&gt;0,'1C TSspéc1'!$C$12="OUI"),'1C TSspéc1'!$N$43/'1C TSspéc1'!$N$17,"")</f>
        <v/>
      </c>
      <c r="X336" s="565" t="str">
        <f>IF(AND('1C TSspéc1'!$N$17&lt;&gt;0,'1C TSspéc1'!$C$12="OUI"),'1C TSspéc1'!$N$44/'1C TSspéc1'!$N$17,"")</f>
        <v/>
      </c>
      <c r="Y336" s="565" t="str">
        <f>IF(AND('1C TSspéc1'!$N$17&lt;&gt;0,'1C TSspéc1'!$C$12="OUI"),'1C TSspéc1'!$N$45/'1C TSspéc1'!$N$17,"")</f>
        <v/>
      </c>
      <c r="Z336" s="565" t="str">
        <f>IF(AND('1C TSspéc1'!$N$17&lt;&gt;0,'1C TSspéc1'!$C$12="OUI"),'1C TSspéc1'!$N$46/'1C TSspéc1'!$N$17,"")</f>
        <v/>
      </c>
      <c r="AA336" s="565" t="str">
        <f>IF(AND('1C TSspéc1'!$N$17&lt;&gt;0,'1C TSspéc1'!$C$12="OUI"),'1C TSspéc1'!$N$47/'1C TSspéc1'!$N$17,"")</f>
        <v/>
      </c>
      <c r="AB336" s="565" t="str">
        <f>IF(AND('1C TSspéc1'!$N$17&lt;&gt;0,'1C TSspéc1'!$C$12="OUI"),'1C TSspéc1'!$N$48/'1C TSspéc1'!$N$17,"")</f>
        <v/>
      </c>
      <c r="AC336" s="565" t="str">
        <f>IF(AND('1C TSspéc1'!$N$17&lt;&gt;0,'1C TSspéc1'!$C$12="OUI"),'1C TSspéc1'!$N$49/'1C TSspéc1'!$N$17,"")</f>
        <v/>
      </c>
      <c r="AD336" s="565" t="str">
        <f>IF(AND('1C TSspéc1'!$N$17&lt;&gt;0,'1C TSspéc1'!$C$12="OUI"),'1C TSspéc1'!$N$50/'1C TSspéc1'!$N$17,"")</f>
        <v/>
      </c>
      <c r="AE336" s="565" t="str">
        <f>IF(AND('1C TSspéc1'!$N$17&lt;&gt;0,'1C TSspéc1'!$C$12="OUI"),'1C TSspéc1'!$N$51/'1C TSspéc1'!$N$17,"")</f>
        <v/>
      </c>
      <c r="AF336" s="565" t="str">
        <f>IF(AND('1C TSspéc1'!$N$17&lt;&gt;0,'1C TSspéc1'!$C$12="OUI"),'1C TSspéc1'!$N$52/'1C TSspéc1'!$N$17,"")</f>
        <v/>
      </c>
      <c r="AG336" s="565" t="str">
        <f>IF(AND('1C TSspéc1'!$N$17&lt;&gt;0,'1C TSspéc1'!$C$12="OUI"),'1C TSspéc1'!$N$53/'1C TSspéc1'!$N$17,"")</f>
        <v/>
      </c>
      <c r="AH336" s="565" t="str">
        <f>IF(AND('1C TSspéc1'!$N$17&lt;&gt;0,'1C TSspéc1'!$C$12="OUI"),'1C TSspéc1'!$N$54/'1C TSspéc1'!$N$17,"")</f>
        <v/>
      </c>
      <c r="AI336" s="565" t="str">
        <f>IF(AND('1C TSspéc1'!$N$17&lt;&gt;0,'1C TSspéc1'!$C$12="OUI"),'1C TSspéc1'!$N$55/'1C TSspéc1'!$N$17,"")</f>
        <v/>
      </c>
      <c r="AJ336" s="565" t="str">
        <f>IF(AND('1C TSspéc1'!$N$17&lt;&gt;0,'1C TSspéc1'!$C$12="OUI"),'1C TSspéc1'!$N$56/'1C TSspéc1'!$N$17,"")</f>
        <v/>
      </c>
      <c r="AK336" s="565" t="str">
        <f>IF(AND('1C TSspéc1'!$N$17&lt;&gt;0,'1C TSspéc1'!$C$12="OUI"),'1C TSspéc1'!$N$57/'1C TSspéc1'!$N$17,"")</f>
        <v/>
      </c>
      <c r="AL336" s="214">
        <f>IF(AND('1C TSspéc1'!$N$17&lt;&gt;0,'1C TSspéc1'!$C$12="OUI"),N336+AK336,N336)</f>
        <v>0</v>
      </c>
      <c r="AM336" s="434">
        <f t="shared" si="106"/>
        <v>0</v>
      </c>
      <c r="AN336" s="434">
        <f t="shared" si="107"/>
        <v>0</v>
      </c>
      <c r="AO336" s="435" t="str">
        <f>IF(AND('1C TSspéc1'!$N$17&lt;&gt;0,'1C TSspéc1'!$N$30&lt;&gt;0),AM336+AN336,"")</f>
        <v/>
      </c>
      <c r="AP336" s="600" t="str">
        <f>IF(AND('1C TSspéc1'!$N$17&lt;&gt;0,'1C TSspéc1'!$N$30&lt;&gt;0),AM336-AR336,"")</f>
        <v/>
      </c>
      <c r="AQ336" s="678">
        <f t="shared" si="108"/>
        <v>0</v>
      </c>
      <c r="AR336" s="623"/>
      <c r="AS336" s="215"/>
      <c r="AT336" s="822" t="str">
        <f>IF(('1C TSspéc1'!N$17*FICHE!$C$14&lt;J336),"Forfait limité à "&amp;FICHE!$C$14&amp;"€/jour","")</f>
        <v/>
      </c>
      <c r="AU336" s="656"/>
    </row>
    <row r="337" spans="1:47" ht="13.9" customHeight="1">
      <c r="A337" s="316"/>
      <c r="B337" s="346"/>
      <c r="C337" s="883" t="str">
        <f>IF('1C TSspéc2'!C$21&lt;&gt;0,'1C TSspéc2'!$B$16,"")</f>
        <v/>
      </c>
      <c r="D337" s="884"/>
      <c r="E337" s="885"/>
      <c r="F337" s="208" t="str">
        <f>IF(AND($C337='1C TSspéc2'!$B$16,'1C TSspéc2'!$B$20="spécifiques",'1C TSspéc2'!$C$21&lt;&gt;""),'1C TSspéc2'!$C$25,"")</f>
        <v/>
      </c>
      <c r="G337" s="239"/>
      <c r="H337" s="816">
        <v>0.21</v>
      </c>
      <c r="I337" s="817">
        <v>1</v>
      </c>
      <c r="J337" s="324"/>
      <c r="K337" s="818">
        <f t="shared" si="105"/>
        <v>0</v>
      </c>
      <c r="L337" s="582">
        <f>IF(OR('1C TSspéc2'!$B$12="",'1C TSspéc2'!C$30=0),0,IF(AND('1C TSspéc2'!$B$12&lt;&gt;"",$K$2="Pôle",'1C TSspéc2'!$C$12="OUI"),(('1C TSspéc2'!C$22+'1C TSspéc2'!C$23+'1C TSspéc2'!C$24+'1C TSspéc2'!C$25+'1C TSspéc2'!C$29)/'1C TSspéc2'!C$17),IF(AND('1C TSspéc2'!$B$12&lt;&gt;"",$K$2="Pôle",'1C TSspéc2'!$C$12="NON"),(('1C TSspéc2'!C$22+'1C TSspéc2'!C$23+'1C TSspéc2'!C$24+'1C TSspéc2'!C$25+'1C TSspéc2'!C$29)/'1C TSspéc2'!C$30),IF(AND('1C TSspéc2'!$B$12&lt;&gt;"",$K$2&lt;&gt;"Pôle",'1C TSspéc2'!$C$12="OUI"),(('1C TSspéc2'!C$22+'1C TSspéc2'!C$23+'1C TSspéc2'!C$24+'1C TSspéc2'!C$25+'1C TSspéc2'!C$26+'1C TSspéc2'!C$27+'1C TSspéc2'!C$28+'1C TSspéc2'!C$29)/'1C TSspéc2'!C$17),IF(AND('1C TSspéc2'!$B$12&lt;&gt;"",$K$2&lt;&gt;"Pôle",'1C TSspéc2'!$C$12="NON"),(('1C TSspéc2'!C$22+'1C TSspéc2'!C$23+'1C TSspéc2'!C$24+'1C TSspéc2'!C$25+'1C TSspéc2'!C$26+'1C TSspéc2'!C$27+'1C TSspéc2'!C$28+'1C TSspéc2'!C$29)/'1C TSspéc2'!C$30))))))</f>
        <v>0</v>
      </c>
      <c r="M337" s="582">
        <f>IF(OR('1C TSspéc2'!$B$12="",'1C TSspéc2'!C$30=0),0,IF(AND('1C TSspéc2'!$B$12&lt;&gt;"",$K$2="Pôle",'1C TSspéc2'!$C$12="OUI"),(('1C TSspéc2'!C$26+'1C TSspéc2'!C$27+'1C TSspéc2'!C$28)/'1C TSspéc2'!C$17),IF(AND('1C TSspéc2'!$B$12&lt;&gt;"",$K$2="Pôle",'1C TSspéc2'!$C$12="NON"),(('1C TSspéc2'!C$26+'1C TSspéc2'!C$27+'1C TSspéc2'!C$28)/'1C TSspéc2'!C$30),IF(AND('1C TSspéc2'!$B$12&lt;&gt;"",$K$2&lt;&gt;"Pôle"),0))))</f>
        <v>0</v>
      </c>
      <c r="N337" s="583">
        <f>IF(AND('1C TSspéc2'!$B$12&lt;&gt;0,'1C TSspéc2'!$C$30&lt;&gt;0),L337+M337,0)</f>
        <v>0</v>
      </c>
      <c r="O337" s="566" t="str">
        <f>IF(AND('1C TSspéc2'!$C$17&lt;&gt;0,'1C TSspéc2'!$C$12="OUI"),'1C TSspéc2'!$C$35/'1C TSspéc2'!$C$17,"")</f>
        <v/>
      </c>
      <c r="P337" s="567" t="str">
        <f>IF(AND('1C TSspéc2'!$C$17&lt;&gt;0,'1C TSspéc2'!$C$12="OUI"),'1C TSspéc2'!$C$36/'1C TSspéc2'!$C$17,"")</f>
        <v/>
      </c>
      <c r="Q337" s="567" t="str">
        <f>IF(AND('1C TSspéc2'!$C$17&lt;&gt;0,'1C TSspéc2'!$C$12="OUI"),'1C TSspéc2'!$C$37/'1C TSspéc2'!$C$17,"")</f>
        <v/>
      </c>
      <c r="R337" s="567" t="str">
        <f>IF(AND('1C TSspéc2'!$C$17&lt;&gt;0,'1C TSspéc2'!$C$12="OUI"),'1C TSspéc2'!$C$38/'1C TSspéc2'!$C$17,"")</f>
        <v/>
      </c>
      <c r="S337" s="567" t="str">
        <f>IF(AND('1C TSspéc2'!$C$17&lt;&gt;0,'1C TSspéc2'!$C$12="OUI"),'1C TSspéc2'!$C$39/'1C TSspéc2'!$C$17,"")</f>
        <v/>
      </c>
      <c r="T337" s="567" t="str">
        <f>IF(AND('1C TSspéc2'!$C$17&lt;&gt;0,'1C TSspéc2'!$C$12="OUI"),'1C TSspéc2'!$C$40/'1C TSspéc2'!$C$17,"")</f>
        <v/>
      </c>
      <c r="U337" s="567" t="str">
        <f>IF(AND('1C TSspéc2'!$C$17&lt;&gt;0,'1C TSspéc2'!$C$12="OUI"),'1C TSspéc2'!$C$41/'1C TSspéc2'!$C$17,"")</f>
        <v/>
      </c>
      <c r="V337" s="567" t="str">
        <f>IF(AND('1C TSspéc2'!$C$17&lt;&gt;0,'1C TSspéc2'!$C$12="OUI"),'1C TSspéc2'!$C$42/'1C TSspéc2'!$C$17,"")</f>
        <v/>
      </c>
      <c r="W337" s="567" t="str">
        <f>IF(AND('1C TSspéc2'!$C$17&lt;&gt;0,'1C TSspéc2'!$C$12="OUI"),'1C TSspéc2'!$C$43/'1C TSspéc2'!$C$17,"")</f>
        <v/>
      </c>
      <c r="X337" s="567" t="str">
        <f>IF(AND('1C TSspéc2'!$C$17&lt;&gt;0,'1C TSspéc2'!$C$12="OUI"),'1C TSspéc2'!$C$44/'1C TSspéc2'!$C$17,"")</f>
        <v/>
      </c>
      <c r="Y337" s="567" t="str">
        <f>IF(AND('1C TSspéc2'!$C$17&lt;&gt;0,'1C TSspéc2'!$C$12="OUI"),'1C TSspéc2'!$C$45/'1C TSspéc2'!$C$17,"")</f>
        <v/>
      </c>
      <c r="Z337" s="567" t="str">
        <f>IF(AND('1C TSspéc2'!$C$17&lt;&gt;0,'1C TSspéc2'!$C$12="OUI"),'1C TSspéc2'!$C$46/'1C TSspéc2'!$C$17,"")</f>
        <v/>
      </c>
      <c r="AA337" s="567" t="str">
        <f>IF(AND('1C TSspéc2'!$C$17&lt;&gt;0,'1C TSspéc2'!$C$12="OUI"),'1C TSspéc2'!$C$47/'1C TSspéc2'!$C$17,"")</f>
        <v/>
      </c>
      <c r="AB337" s="567" t="str">
        <f>IF(AND('1C TSspéc2'!$C$17&lt;&gt;0,'1C TSspéc2'!$C$12="OUI"),'1C TSspéc2'!$C$48/'1C TSspéc2'!$C$17,"")</f>
        <v/>
      </c>
      <c r="AC337" s="567" t="str">
        <f>IF(AND('1C TSspéc2'!$C$17&lt;&gt;0,'1C TSspéc2'!$C$12="OUI"),'1C TSspéc2'!$C$49/'1C TSspéc2'!$C$17,"")</f>
        <v/>
      </c>
      <c r="AD337" s="567" t="str">
        <f>IF(AND('1C TSspéc2'!$C$17&lt;&gt;0,'1C TSspéc2'!$C$12="OUI"),'1C TSspéc2'!$C$50/'1C TSspéc2'!$C$17,"")</f>
        <v/>
      </c>
      <c r="AE337" s="567" t="str">
        <f>IF(AND('1C TSspéc2'!$C$17&lt;&gt;0,'1C TSspéc2'!$C$12="OUI"),'1C TSspéc2'!$C$51/'1C TSspéc2'!$C$17,"")</f>
        <v/>
      </c>
      <c r="AF337" s="567" t="str">
        <f>IF(AND('1C TSspéc2'!$C$17&lt;&gt;0,'1C TSspéc2'!$C$12="OUI"),'1C TSspéc2'!$C$52/'1C TSspéc2'!$C$17,"")</f>
        <v/>
      </c>
      <c r="AG337" s="567" t="str">
        <f>IF(AND('1C TSspéc2'!$C$17&lt;&gt;0,'1C TSspéc2'!$C$12="OUI"),'1C TSspéc2'!$C$53/'1C TSspéc2'!$C$17,"")</f>
        <v/>
      </c>
      <c r="AH337" s="567" t="str">
        <f>IF(AND('1C TSspéc2'!$C$17&lt;&gt;0,'1C TSspéc2'!$C$12="OUI"),'1C TSspéc2'!$C$54/'1C TSspéc2'!$C$17,"")</f>
        <v/>
      </c>
      <c r="AI337" s="567" t="str">
        <f>IF(AND('1C TSspéc2'!$C$17&lt;&gt;0,'1C TSspéc2'!$C$12="OUI"),'1C TSspéc2'!$C$55/'1C TSspéc2'!$C$17,"")</f>
        <v/>
      </c>
      <c r="AJ337" s="567" t="str">
        <f>IF(AND('1C TSspéc2'!$C$17&lt;&gt;0,'1C TSspéc2'!$C$12="OUI"),'1C TSspéc2'!$C$56/'1C TSspéc2'!$C$17,"")</f>
        <v/>
      </c>
      <c r="AK337" s="567" t="str">
        <f>IF(AND('1C TSspéc2'!$C$17&lt;&gt;0,'1C TSspéc2'!$C$12="OUI"),'1C TSspéc2'!$C$57/'1C TSspéc2'!$C$17,"")</f>
        <v/>
      </c>
      <c r="AL337" s="74">
        <f>IF(AND('1C TSspéc2'!$C$17&lt;&gt;0,'1C TSspéc2'!$C$12="OUI"),N337+AK337,N337)</f>
        <v>0</v>
      </c>
      <c r="AM337" s="436">
        <f t="shared" si="106"/>
        <v>0</v>
      </c>
      <c r="AN337" s="436">
        <f t="shared" si="107"/>
        <v>0</v>
      </c>
      <c r="AO337" s="437" t="str">
        <f>IF(AND('1C TSspéc2'!$C$17&lt;&gt;0,'1C TSspéc2'!$C$30&lt;&gt;0),AM337+AN337,"")</f>
        <v/>
      </c>
      <c r="AP337" s="601" t="str">
        <f>IF(AND('1C TSspéc2'!$C$17&lt;&gt;0,'1C TSspéc2'!$C$30&lt;&gt;0),AM337-AR337,"")</f>
        <v/>
      </c>
      <c r="AQ337" s="610">
        <f>IF(M337=0,0,AN337-AS337)</f>
        <v>0</v>
      </c>
      <c r="AR337" s="624"/>
      <c r="AS337" s="210"/>
      <c r="AT337" s="211" t="str">
        <f>IF(('1C TSspéc2'!C$17*FICHE!$C$14&lt;J337),"Forfait limité à "&amp;FICHE!$C$14&amp;"€/jour","")</f>
        <v/>
      </c>
      <c r="AU337" s="617"/>
    </row>
    <row r="338" spans="1:47" ht="13.9" customHeight="1">
      <c r="A338" s="316"/>
      <c r="B338" s="346"/>
      <c r="C338" s="877" t="str">
        <f>IF('1C TSspéc2'!D$21&lt;&gt;0,'1C TSspéc2'!$B$16,"")</f>
        <v/>
      </c>
      <c r="D338" s="878"/>
      <c r="E338" s="879"/>
      <c r="F338" s="95" t="str">
        <f>IF(AND($C338='1C TSspéc2'!$B$16,'1C TSspéc2'!$B$20="spécifiques",'1C TSspéc2'!$D$21&lt;&gt;""),'1C TSspéc2'!$D$25,"")</f>
        <v/>
      </c>
      <c r="G338" s="237"/>
      <c r="H338" s="797">
        <v>0.21</v>
      </c>
      <c r="I338" s="799">
        <v>1</v>
      </c>
      <c r="J338" s="324"/>
      <c r="K338" s="782">
        <f t="shared" si="105"/>
        <v>0</v>
      </c>
      <c r="L338" s="580">
        <f>IF(OR('1C TSspéc2'!$B$12="",'1C TSspéc2'!D$30=0),0,IF(AND('1C TSspéc2'!$B$12&lt;&gt;"",$K$2="Pôle",'1C TSspéc2'!$C$12="OUI"),(('1C TSspéc2'!D$22+'1C TSspéc2'!D$23+'1C TSspéc2'!D$24+'1C TSspéc2'!D$25+'1C TSspéc2'!D$29)/'1C TSspéc2'!D$17),IF(AND('1C TSspéc2'!$B$12&lt;&gt;"",$K$2="Pôle",'1C TSspéc2'!$C$12="NON"),(('1C TSspéc2'!D$22+'1C TSspéc2'!D$23+'1C TSspéc2'!D$24+'1C TSspéc2'!D$25+'1C TSspéc2'!D$29)/'1C TSspéc2'!D$30),IF(AND('1C TSspéc2'!$B$12&lt;&gt;"",$K$2&lt;&gt;"Pôle",'1C TSspéc2'!$C$12="OUI"),(('1C TSspéc2'!D$22+'1C TSspéc2'!D$23+'1C TSspéc2'!D$24+'1C TSspéc2'!D$25+'1C TSspéc2'!D$26+'1C TSspéc2'!D$27+'1C TSspéc2'!D$28+'1C TSspéc2'!D$29)/'1C TSspéc2'!D$17),IF(AND('1C TSspéc2'!$B$12&lt;&gt;"",$K$2&lt;&gt;"Pôle",'1C TSspéc2'!$C$12="NON"),(('1C TSspéc2'!D$22+'1C TSspéc2'!D$23+'1C TSspéc2'!D$24+'1C TSspéc2'!D$25+'1C TSspéc2'!D$26+'1C TSspéc2'!D$27+'1C TSspéc2'!D$28+'1C TSspéc2'!D$29)/'1C TSspéc2'!D$30))))))</f>
        <v>0</v>
      </c>
      <c r="M338" s="580">
        <f>IF(OR('1C TSspéc2'!$B$12="",'1C TSspéc2'!D$30=0),0,IF(AND('1C TSspéc2'!$B$12&lt;&gt;"",$K$2="Pôle",'1C TSspéc2'!$C$12="OUI"),(('1C TSspéc2'!D$26+'1C TSspéc2'!D$27+'1C TSspéc2'!D$28)/'1C TSspéc2'!D$17),IF(AND('1C TSspéc2'!$B$12&lt;&gt;"",$K$2="Pôle",'1C TSspéc2'!$C$12="NON"),(('1C TSspéc2'!D$26+'1C TSspéc2'!D$27+'1C TSspéc2'!D$28)/'1C TSspéc2'!D$30),IF(AND('1C TSspéc2'!$B$12&lt;&gt;"",$K$2&lt;&gt;"Pôle"),0))))</f>
        <v>0</v>
      </c>
      <c r="N338" s="581">
        <f>IF(AND('1C TSspéc2'!$B$12&lt;&gt;0,'1C TSspéc2'!$D$30&lt;&gt;0),L338+M338,0)</f>
        <v>0</v>
      </c>
      <c r="O338" s="562" t="str">
        <f>IF(AND('1C TSspéc2'!$D$17&lt;&gt;0,'1C TSspéc2'!$C$12="OUI"),'1C TSspéc2'!$D$35/'1C TSspéc2'!$D$17,"")</f>
        <v/>
      </c>
      <c r="P338" s="563" t="str">
        <f>IF(AND('1C TSspéc2'!$D$17&lt;&gt;0,'1C TSspéc2'!$C$12="OUI"),'1C TSspéc2'!$D$36/'1C TSspéc2'!$D$17,"")</f>
        <v/>
      </c>
      <c r="Q338" s="563" t="str">
        <f>IF(AND('1C TSspéc2'!$D$17&lt;&gt;0,'1C TSspéc2'!$C$12="OUI"),'1C TSspéc2'!$D$37/'1C TSspéc2'!$D$17,"")</f>
        <v/>
      </c>
      <c r="R338" s="563" t="str">
        <f>IF(AND('1C TSspéc2'!$D$17&lt;&gt;0,'1C TSspéc2'!$C$12="OUI"),'1C TSspéc2'!$D$38/'1C TSspéc2'!$D$17,"")</f>
        <v/>
      </c>
      <c r="S338" s="563" t="str">
        <f>IF(AND('1C TSspéc2'!$D$17&lt;&gt;0,'1C TSspéc2'!$C$12="OUI"),'1C TSspéc2'!$D$39/'1C TSspéc2'!$D$17,"")</f>
        <v/>
      </c>
      <c r="T338" s="563" t="str">
        <f>IF(AND('1C TSspéc2'!$D$17&lt;&gt;0,'1C TSspéc2'!$C$12="OUI"),'1C TSspéc2'!$D$40/'1C TSspéc2'!$D$17,"")</f>
        <v/>
      </c>
      <c r="U338" s="563" t="str">
        <f>IF(AND('1C TSspéc2'!$D$17&lt;&gt;0,'1C TSspéc2'!$C$12="OUI"),'1C TSspéc2'!$D$41/'1C TSspéc2'!$D$17,"")</f>
        <v/>
      </c>
      <c r="V338" s="563" t="str">
        <f>IF(AND('1C TSspéc2'!$D$17&lt;&gt;0,'1C TSspéc2'!$C$12="OUI"),'1C TSspéc2'!$D$42/'1C TSspéc2'!$D$17,"")</f>
        <v/>
      </c>
      <c r="W338" s="563" t="str">
        <f>IF(AND('1C TSspéc2'!$D$17&lt;&gt;0,'1C TSspéc2'!$C$12="OUI"),'1C TSspéc2'!$D$43/'1C TSspéc2'!$D$17,"")</f>
        <v/>
      </c>
      <c r="X338" s="563" t="str">
        <f>IF(AND('1C TSspéc2'!$D$17&lt;&gt;0,'1C TSspéc2'!$C$12="OUI"),'1C TSspéc2'!$D$44/'1C TSspéc2'!$D$17,"")</f>
        <v/>
      </c>
      <c r="Y338" s="563" t="str">
        <f>IF(AND('1C TSspéc2'!$D$17&lt;&gt;0,'1C TSspéc2'!$C$12="OUI"),'1C TSspéc2'!$D$45/'1C TSspéc2'!$D$17,"")</f>
        <v/>
      </c>
      <c r="Z338" s="563" t="str">
        <f>IF(AND('1C TSspéc2'!$D$17&lt;&gt;0,'1C TSspéc2'!$C$12="OUI"),'1C TSspéc2'!$D$46/'1C TSspéc2'!$D$17,"")</f>
        <v/>
      </c>
      <c r="AA338" s="563" t="str">
        <f>IF(AND('1C TSspéc2'!$D$17&lt;&gt;0,'1C TSspéc2'!$C$12="OUI"),'1C TSspéc2'!$D$47/'1C TSspéc2'!$D$17,"")</f>
        <v/>
      </c>
      <c r="AB338" s="563" t="str">
        <f>IF(AND('1C TSspéc2'!$D$17&lt;&gt;0,'1C TSspéc2'!$C$12="OUI"),'1C TSspéc2'!$D$48/'1C TSspéc2'!$D$17,"")</f>
        <v/>
      </c>
      <c r="AC338" s="563" t="str">
        <f>IF(AND('1C TSspéc2'!$D$17&lt;&gt;0,'1C TSspéc2'!$C$12="OUI"),'1C TSspéc2'!$D$49/'1C TSspéc2'!$D$17,"")</f>
        <v/>
      </c>
      <c r="AD338" s="563" t="str">
        <f>IF(AND('1C TSspéc2'!$D$17&lt;&gt;0,'1C TSspéc2'!$C$12="OUI"),'1C TSspéc2'!$D$50/'1C TSspéc2'!$D$17,"")</f>
        <v/>
      </c>
      <c r="AE338" s="563" t="str">
        <f>IF(AND('1C TSspéc2'!$D$17&lt;&gt;0,'1C TSspéc2'!$C$12="OUI"),'1C TSspéc2'!$D$51/'1C TSspéc2'!$D$17,"")</f>
        <v/>
      </c>
      <c r="AF338" s="563" t="str">
        <f>IF(AND('1C TSspéc2'!$D$17&lt;&gt;0,'1C TSspéc2'!$C$12="OUI"),'1C TSspéc2'!$D$52/'1C TSspéc2'!$D$17,"")</f>
        <v/>
      </c>
      <c r="AG338" s="563" t="str">
        <f>IF(AND('1C TSspéc2'!$D$17&lt;&gt;0,'1C TSspéc2'!$C$12="OUI"),'1C TSspéc2'!$D$53/'1C TSspéc2'!$D$17,"")</f>
        <v/>
      </c>
      <c r="AH338" s="563" t="str">
        <f>IF(AND('1C TSspéc2'!$D$17&lt;&gt;0,'1C TSspéc2'!$C$12="OUI"),'1C TSspéc2'!$D$54/'1C TSspéc2'!$D$17,"")</f>
        <v/>
      </c>
      <c r="AI338" s="563" t="str">
        <f>IF(AND('1C TSspéc2'!$D$17&lt;&gt;0,'1C TSspéc2'!$C$12="OUI"),'1C TSspéc2'!$D$55/'1C TSspéc2'!$D$17,"")</f>
        <v/>
      </c>
      <c r="AJ338" s="563" t="str">
        <f>IF(AND('1C TSspéc2'!$D$17&lt;&gt;0,'1C TSspéc2'!$C$12="OUI"),'1C TSspéc2'!$D$56/'1C TSspéc2'!$D$17,"")</f>
        <v/>
      </c>
      <c r="AK338" s="563" t="str">
        <f>IF(AND('1C TSspéc2'!$D$17&lt;&gt;0,'1C TSspéc2'!$C$12="OUI"),'1C TSspéc2'!$D$57/'1C TSspéc2'!$D$17,"")</f>
        <v/>
      </c>
      <c r="AL338" s="74">
        <f>IF(AND('1C TSspéc2'!$D$17&lt;&gt;0,'1C TSspéc2'!$C$12="OUI"),N338+AK338,N338)</f>
        <v>0</v>
      </c>
      <c r="AM338" s="432">
        <f t="shared" si="106"/>
        <v>0</v>
      </c>
      <c r="AN338" s="432">
        <f t="shared" si="107"/>
        <v>0</v>
      </c>
      <c r="AO338" s="433" t="str">
        <f>IF(AND('1C TSspéc2'!$D$17&lt;&gt;0,'1C TSspéc2'!$D$30&lt;&gt;0),AM338+AN338,"")</f>
        <v/>
      </c>
      <c r="AP338" s="599" t="str">
        <f>IF(AND('1C TSspéc2'!$D$17&lt;&gt;0,'1C TSspéc2'!$D$30&lt;&gt;0),AM338-AR338,"")</f>
        <v/>
      </c>
      <c r="AQ338" s="610">
        <f t="shared" ref="AQ338:AQ348" si="109">IF(M338=0,0,AN338-AS338)</f>
        <v>0</v>
      </c>
      <c r="AR338" s="622"/>
      <c r="AS338" s="104"/>
      <c r="AT338" s="211" t="str">
        <f>IF(('1C TSspéc2'!D$17*FICHE!$C$14&lt;J338),"Forfait limité à "&amp;FICHE!$C$14&amp;"€/jour","")</f>
        <v/>
      </c>
      <c r="AU338" s="618"/>
    </row>
    <row r="339" spans="1:47" ht="13.9" customHeight="1">
      <c r="A339" s="316"/>
      <c r="B339" s="346"/>
      <c r="C339" s="877" t="str">
        <f>IF('1C TSspéc2'!E$21&lt;&gt;0,'1C TSspéc2'!$B$16,"")</f>
        <v/>
      </c>
      <c r="D339" s="878"/>
      <c r="E339" s="879"/>
      <c r="F339" s="95" t="str">
        <f>IF(AND($C339='1C TSspéc2'!$B$16,'1C TSspéc2'!$B$20="spécifiques",'1C TSspéc2'!$E$21&lt;&gt;""),'1C TSspéc2'!$E$25,"")</f>
        <v/>
      </c>
      <c r="G339" s="237"/>
      <c r="H339" s="797">
        <v>0.21</v>
      </c>
      <c r="I339" s="799">
        <v>1</v>
      </c>
      <c r="J339" s="324"/>
      <c r="K339" s="782">
        <f t="shared" si="105"/>
        <v>0</v>
      </c>
      <c r="L339" s="580">
        <f>IF(OR('1C TSspéc2'!$B$12="",'1C TSspéc2'!E$30=0),0,IF(AND('1C TSspéc2'!$B$12&lt;&gt;"",$K$2="Pôle",'1C TSspéc2'!$C$12="OUI"),(('1C TSspéc2'!E$22+'1C TSspéc2'!E$23+'1C TSspéc2'!E$24+'1C TSspéc2'!E$25+'1C TSspéc2'!E$29)/'1C TSspéc2'!E$17),IF(AND('1C TSspéc2'!$B$12&lt;&gt;"",$K$2="Pôle",'1C TSspéc2'!$C$12="NON"),(('1C TSspéc2'!E$22+'1C TSspéc2'!E$23+'1C TSspéc2'!E$24+'1C TSspéc2'!E$25+'1C TSspéc2'!E$29)/'1C TSspéc2'!E$30),IF(AND('1C TSspéc2'!$B$12&lt;&gt;"",$K$2&lt;&gt;"Pôle",'1C TSspéc2'!$C$12="OUI"),(('1C TSspéc2'!E$22+'1C TSspéc2'!E$23+'1C TSspéc2'!E$24+'1C TSspéc2'!E$25+'1C TSspéc2'!E$26+'1C TSspéc2'!E$27+'1C TSspéc2'!E$28+'1C TSspéc2'!E$29)/'1C TSspéc2'!E$17),IF(AND('1C TSspéc2'!$B$12&lt;&gt;"",$K$2&lt;&gt;"Pôle",'1C TSspéc2'!$C$12="NON"),(('1C TSspéc2'!E$22+'1C TSspéc2'!E$23+'1C TSspéc2'!E$24+'1C TSspéc2'!E$25+'1C TSspéc2'!E$26+'1C TSspéc2'!E$27+'1C TSspéc2'!E$28+'1C TSspéc2'!E$29)/'1C TSspéc2'!E$30))))))</f>
        <v>0</v>
      </c>
      <c r="M339" s="580">
        <f>IF(OR('1C TSspéc2'!$B$12="",'1C TSspéc2'!E$30=0),0,IF(AND('1C TSspéc2'!$B$12&lt;&gt;"",$K$2="Pôle",'1C TSspéc2'!$C$12="OUI"),(('1C TSspéc2'!E$26+'1C TSspéc2'!E$27+'1C TSspéc2'!E$28)/'1C TSspéc2'!E$17),IF(AND('1C TSspéc2'!$B$12&lt;&gt;"",$K$2="Pôle",'1C TSspéc2'!$C$12="NON"),(('1C TSspéc2'!E$26+'1C TSspéc2'!E$27+'1C TSspéc2'!E$28)/'1C TSspéc2'!E$30),IF(AND('1C TSspéc2'!$B$12&lt;&gt;"",$K$2&lt;&gt;"Pôle"),0))))</f>
        <v>0</v>
      </c>
      <c r="N339" s="581">
        <f>IF(AND('1C TSspéc2'!$B$12&lt;&gt;0,'1C TSspéc2'!$E$30&lt;&gt;0),L339+M339,0)</f>
        <v>0</v>
      </c>
      <c r="O339" s="562" t="str">
        <f>IF(AND('1C TSspéc2'!$E$17&lt;&gt;0,'1C TSspéc2'!$C$12="OUI"),'1C TSspéc2'!$E$35/'1C TSspéc2'!$E$17,"")</f>
        <v/>
      </c>
      <c r="P339" s="563" t="str">
        <f>IF(AND('1C TSspéc2'!$E$17&lt;&gt;0,'1C TSspéc2'!$C$12="OUI"),'1C TSspéc2'!$E$36/'1C TSspéc2'!$E$17,"")</f>
        <v/>
      </c>
      <c r="Q339" s="563" t="str">
        <f>IF(AND('1C TSspéc2'!$E$17&lt;&gt;0,'1C TSspéc2'!$C$12="OUI"),'1C TSspéc2'!$E$37/'1C TSspéc2'!$E$17,"")</f>
        <v/>
      </c>
      <c r="R339" s="563" t="str">
        <f>IF(AND('1C TSspéc2'!$E$17&lt;&gt;0,'1C TSspéc2'!$C$12="OUI"),'1C TSspéc2'!$E$38/'1C TSspéc2'!$E$17,"")</f>
        <v/>
      </c>
      <c r="S339" s="563" t="str">
        <f>IF(AND('1C TSspéc2'!$E$17&lt;&gt;0,'1C TSspéc2'!$C$12="OUI"),'1C TSspéc2'!$E$39/'1C TSspéc2'!$E$17,"")</f>
        <v/>
      </c>
      <c r="T339" s="563" t="str">
        <f>IF(AND('1C TSspéc2'!$E$17&lt;&gt;0,'1C TSspéc2'!$C$12="OUI"),'1C TSspéc2'!$E$40/'1C TSspéc2'!$E$17,"")</f>
        <v/>
      </c>
      <c r="U339" s="563" t="str">
        <f>IF(AND('1C TSspéc2'!$E$17&lt;&gt;0,'1C TSspéc2'!$C$12="OUI"),'1C TSspéc2'!$E$41/'1C TSspéc2'!$E$17,"")</f>
        <v/>
      </c>
      <c r="V339" s="563" t="str">
        <f>IF(AND('1C TSspéc2'!$E$17&lt;&gt;0,'1C TSspéc2'!$C$12="OUI"),'1C TSspéc2'!$E$42/'1C TSspéc2'!$E$17,"")</f>
        <v/>
      </c>
      <c r="W339" s="563" t="str">
        <f>IF(AND('1C TSspéc2'!$E$17&lt;&gt;0,'1C TSspéc2'!$C$12="OUI"),'1C TSspéc2'!$E$43/'1C TSspéc2'!$E$17,"")</f>
        <v/>
      </c>
      <c r="X339" s="563" t="str">
        <f>IF(AND('1C TSspéc2'!$E$17&lt;&gt;0,'1C TSspéc2'!$C$12="OUI"),'1C TSspéc2'!$E$44/'1C TSspéc2'!$E$17,"")</f>
        <v/>
      </c>
      <c r="Y339" s="563" t="str">
        <f>IF(AND('1C TSspéc2'!$E$17&lt;&gt;0,'1C TSspéc2'!$C$12="OUI"),'1C TSspéc2'!$E$45/'1C TSspéc2'!$E$17,"")</f>
        <v/>
      </c>
      <c r="Z339" s="563" t="str">
        <f>IF(AND('1C TSspéc2'!$E$17&lt;&gt;0,'1C TSspéc2'!$C$12="OUI"),'1C TSspéc2'!$E$46/'1C TSspéc2'!$E$17,"")</f>
        <v/>
      </c>
      <c r="AA339" s="563" t="str">
        <f>IF(AND('1C TSspéc2'!$E$17&lt;&gt;0,'1C TSspéc2'!$C$12="OUI"),'1C TSspéc2'!$E$47/'1C TSspéc2'!$E$17,"")</f>
        <v/>
      </c>
      <c r="AB339" s="563" t="str">
        <f>IF(AND('1C TSspéc2'!$E$17&lt;&gt;0,'1C TSspéc2'!$C$12="OUI"),'1C TSspéc2'!$E$48/'1C TSspéc2'!$E$17,"")</f>
        <v/>
      </c>
      <c r="AC339" s="563" t="str">
        <f>IF(AND('1C TSspéc2'!$E$17&lt;&gt;0,'1C TSspéc2'!$C$12="OUI"),'1C TSspéc2'!$E$49/'1C TSspéc2'!$E$17,"")</f>
        <v/>
      </c>
      <c r="AD339" s="563" t="str">
        <f>IF(AND('1C TSspéc2'!$E$17&lt;&gt;0,'1C TSspéc2'!$C$12="OUI"),'1C TSspéc2'!$E$50/'1C TSspéc2'!$E$17,"")</f>
        <v/>
      </c>
      <c r="AE339" s="563" t="str">
        <f>IF(AND('1C TSspéc2'!$E$17&lt;&gt;0,'1C TSspéc2'!$C$12="OUI"),'1C TSspéc2'!$E$51/'1C TSspéc2'!$E$17,"")</f>
        <v/>
      </c>
      <c r="AF339" s="563" t="str">
        <f>IF(AND('1C TSspéc2'!$E$17&lt;&gt;0,'1C TSspéc2'!$C$12="OUI"),'1C TSspéc2'!$E$52/'1C TSspéc2'!$E$17,"")</f>
        <v/>
      </c>
      <c r="AG339" s="563" t="str">
        <f>IF(AND('1C TSspéc2'!$E$17&lt;&gt;0,'1C TSspéc2'!$C$12="OUI"),'1C TSspéc2'!$E$53/'1C TSspéc2'!$E$17,"")</f>
        <v/>
      </c>
      <c r="AH339" s="563" t="str">
        <f>IF(AND('1C TSspéc2'!$E$17&lt;&gt;0,'1C TSspéc2'!$C$12="OUI"),'1C TSspéc2'!$E$54/'1C TSspéc2'!$E$17,"")</f>
        <v/>
      </c>
      <c r="AI339" s="563" t="str">
        <f>IF(AND('1C TSspéc2'!$E$17&lt;&gt;0,'1C TSspéc2'!$C$12="OUI"),'1C TSspéc2'!$E$55/'1C TSspéc2'!$E$17,"")</f>
        <v/>
      </c>
      <c r="AJ339" s="563" t="str">
        <f>IF(AND('1C TSspéc2'!$E$17&lt;&gt;0,'1C TSspéc2'!$C$12="OUI"),'1C TSspéc2'!$E$56/'1C TSspéc2'!$E$17,"")</f>
        <v/>
      </c>
      <c r="AK339" s="563" t="str">
        <f>IF(AND('1C TSspéc2'!$E$17&lt;&gt;0,'1C TSspéc2'!$C$12="OUI"),'1C TSspéc2'!$E$57/'1C TSspéc2'!$E$17,"")</f>
        <v/>
      </c>
      <c r="AL339" s="74">
        <f>IF(AND('1C TSspéc2'!$E$17&lt;&gt;0,'1C TSspéc2'!$C$12="OUI"),N339+AK339,N339)</f>
        <v>0</v>
      </c>
      <c r="AM339" s="432">
        <f t="shared" si="106"/>
        <v>0</v>
      </c>
      <c r="AN339" s="432">
        <f t="shared" si="107"/>
        <v>0</v>
      </c>
      <c r="AO339" s="433" t="str">
        <f>IF(AND('1C TSspéc2'!$E$17&lt;&gt;0,'1C TSspéc2'!$E$30&lt;&gt;0),AM339+AN339,"")</f>
        <v/>
      </c>
      <c r="AP339" s="599" t="str">
        <f>IF(AND('1C TSspéc2'!$E$17&lt;&gt;0,'1C TSspéc2'!$E$30&lt;&gt;0),AM339-AR339,"")</f>
        <v/>
      </c>
      <c r="AQ339" s="610">
        <f t="shared" si="109"/>
        <v>0</v>
      </c>
      <c r="AR339" s="622"/>
      <c r="AS339" s="104"/>
      <c r="AT339" s="211" t="str">
        <f>IF(('1C TSspéc2'!E$17*FICHE!$C$14&lt;J339),"Forfait limité à "&amp;FICHE!$C$14&amp;"€/jour","")</f>
        <v/>
      </c>
      <c r="AU339" s="618"/>
    </row>
    <row r="340" spans="1:47" ht="13.9" customHeight="1">
      <c r="A340" s="316"/>
      <c r="B340" s="346"/>
      <c r="C340" s="877" t="str">
        <f>IF('1C TSspéc2'!F$21&lt;&gt;0,'1C TSspéc2'!$B$16,"")</f>
        <v/>
      </c>
      <c r="D340" s="878"/>
      <c r="E340" s="879"/>
      <c r="F340" s="95" t="str">
        <f>IF(AND($C340='1C TSspéc2'!$B$16,'1C TSspéc2'!$B$20="spécifiques",'1C TSspéc2'!$F$21&lt;&gt;""),'1C TSspéc2'!$F$25,"")</f>
        <v/>
      </c>
      <c r="G340" s="237"/>
      <c r="H340" s="797">
        <v>0.21</v>
      </c>
      <c r="I340" s="799">
        <v>1</v>
      </c>
      <c r="J340" s="324"/>
      <c r="K340" s="782">
        <f t="shared" si="105"/>
        <v>0</v>
      </c>
      <c r="L340" s="580">
        <f>IF(OR('1C TSspéc2'!$B$12="",'1C TSspéc2'!F$30=0),0,IF(AND('1C TSspéc2'!$B$12&lt;&gt;"",$K$2="Pôle",'1C TSspéc2'!$C$12="OUI"),(('1C TSspéc2'!F$22+'1C TSspéc2'!F$23+'1C TSspéc2'!F$24+'1C TSspéc2'!F$25+'1C TSspéc2'!F$29)/'1C TSspéc2'!F$17),IF(AND('1C TSspéc2'!$B$12&lt;&gt;"",$K$2="Pôle",'1C TSspéc2'!$C$12="NON"),(('1C TSspéc2'!F$22+'1C TSspéc2'!F$23+'1C TSspéc2'!F$24+'1C TSspéc2'!F$25+'1C TSspéc2'!F$29)/'1C TSspéc2'!F$30),IF(AND('1C TSspéc2'!$B$12&lt;&gt;"",$K$2&lt;&gt;"Pôle",'1C TSspéc2'!$C$12="OUI"),(('1C TSspéc2'!F$22+'1C TSspéc2'!F$23+'1C TSspéc2'!F$24+'1C TSspéc2'!F$25+'1C TSspéc2'!F$26+'1C TSspéc2'!F$27+'1C TSspéc2'!F$28+'1C TSspéc2'!F$29)/'1C TSspéc2'!F$17),IF(AND('1C TSspéc2'!$B$12&lt;&gt;"",$K$2&lt;&gt;"Pôle",'1C TSspéc2'!$C$12="NON"),(('1C TSspéc2'!F$22+'1C TSspéc2'!F$23+'1C TSspéc2'!F$24+'1C TSspéc2'!F$25+'1C TSspéc2'!F$26+'1C TSspéc2'!F$27+'1C TSspéc2'!F$28+'1C TSspéc2'!F$29)/'1C TSspéc2'!F$30))))))</f>
        <v>0</v>
      </c>
      <c r="M340" s="580">
        <f>IF(OR('1C TSspéc2'!$B$12="",'1C TSspéc2'!F$30=0),0,IF(AND('1C TSspéc2'!$B$12&lt;&gt;"",$K$2="Pôle",'1C TSspéc2'!$C$12="OUI"),(('1C TSspéc2'!F$26+'1C TSspéc2'!F$27+'1C TSspéc2'!F$28)/'1C TSspéc2'!F$17),IF(AND('1C TSspéc2'!$B$12&lt;&gt;"",$K$2="Pôle",'1C TSspéc2'!$C$12="NON"),(('1C TSspéc2'!F$26+'1C TSspéc2'!F$27+'1C TSspéc2'!F$28)/'1C TSspéc2'!F$30),IF(AND('1C TSspéc2'!$B$12&lt;&gt;"",$K$2&lt;&gt;"Pôle"),0))))</f>
        <v>0</v>
      </c>
      <c r="N340" s="581">
        <f>IF(AND('1C TSspéc2'!$B$12&lt;&gt;0,'1C TSspéc2'!$F$30&lt;&gt;0),L340+M340,0)</f>
        <v>0</v>
      </c>
      <c r="O340" s="562" t="str">
        <f>IF(AND('1C TSspéc2'!$F$17&lt;&gt;0,'1C TSspéc2'!$C$12="OUI"),'1C TSspéc2'!$F$35/'1C TSspéc2'!$F$17,"")</f>
        <v/>
      </c>
      <c r="P340" s="563" t="str">
        <f>IF(AND('1C TSspéc2'!$F$17&lt;&gt;0,'1C TSspéc2'!$C$12="OUI"),'1C TSspéc2'!$F$36/'1C TSspéc2'!$F$17,"")</f>
        <v/>
      </c>
      <c r="Q340" s="563" t="str">
        <f>IF(AND('1C TSspéc2'!$F$17&lt;&gt;0,'1C TSspéc2'!$C$12="OUI"),'1C TSspéc2'!$F$37/'1C TSspéc2'!$F$17,"")</f>
        <v/>
      </c>
      <c r="R340" s="563" t="str">
        <f>IF(AND('1C TSspéc2'!$F$17&lt;&gt;0,'1C TSspéc2'!$C$12="OUI"),'1C TSspéc2'!$F$38/'1C TSspéc2'!$F$17,"")</f>
        <v/>
      </c>
      <c r="S340" s="563" t="str">
        <f>IF(AND('1C TSspéc2'!$F$17&lt;&gt;0,'1C TSspéc2'!$C$12="OUI"),'1C TSspéc2'!$F$39/'1C TSspéc2'!$F$17,"")</f>
        <v/>
      </c>
      <c r="T340" s="563" t="str">
        <f>IF(AND('1C TSspéc2'!$F$17&lt;&gt;0,'1C TSspéc2'!$C$12="OUI"),'1C TSspéc2'!$F$40/'1C TSspéc2'!$F$17,"")</f>
        <v/>
      </c>
      <c r="U340" s="563" t="str">
        <f>IF(AND('1C TSspéc2'!$F$17&lt;&gt;0,'1C TSspéc2'!$C$12="OUI"),'1C TSspéc2'!$F$41/'1C TSspéc2'!$F$17,"")</f>
        <v/>
      </c>
      <c r="V340" s="563" t="str">
        <f>IF(AND('1C TSspéc2'!$F$17&lt;&gt;0,'1C TSspéc2'!$C$12="OUI"),'1C TSspéc2'!$F$42/'1C TSspéc2'!$F$17,"")</f>
        <v/>
      </c>
      <c r="W340" s="563" t="str">
        <f>IF(AND('1C TSspéc2'!$F$17&lt;&gt;0,'1C TSspéc2'!$C$12="OUI"),'1C TSspéc2'!$F$43/'1C TSspéc2'!$F$17,"")</f>
        <v/>
      </c>
      <c r="X340" s="563" t="str">
        <f>IF(AND('1C TSspéc2'!$F$17&lt;&gt;0,'1C TSspéc2'!$C$12="OUI"),'1C TSspéc2'!$F$44/'1C TSspéc2'!$F$17,"")</f>
        <v/>
      </c>
      <c r="Y340" s="563" t="str">
        <f>IF(AND('1C TSspéc2'!$F$17&lt;&gt;0,'1C TSspéc2'!$C$12="OUI"),'1C TSspéc2'!$F$45/'1C TSspéc2'!$F$17,"")</f>
        <v/>
      </c>
      <c r="Z340" s="563" t="str">
        <f>IF(AND('1C TSspéc2'!$F$17&lt;&gt;0,'1C TSspéc2'!$C$12="OUI"),'1C TSspéc2'!$F$46/'1C TSspéc2'!$F$17,"")</f>
        <v/>
      </c>
      <c r="AA340" s="563" t="str">
        <f>IF(AND('1C TSspéc2'!$F$17&lt;&gt;0,'1C TSspéc2'!$C$12="OUI"),'1C TSspéc2'!$F$47/'1C TSspéc2'!$F$17,"")</f>
        <v/>
      </c>
      <c r="AB340" s="563" t="str">
        <f>IF(AND('1C TSspéc2'!$F$17&lt;&gt;0,'1C TSspéc2'!$C$12="OUI"),'1C TSspéc2'!$F$48/'1C TSspéc2'!$F$17,"")</f>
        <v/>
      </c>
      <c r="AC340" s="563" t="str">
        <f>IF(AND('1C TSspéc2'!$F$17&lt;&gt;0,'1C TSspéc2'!$C$12="OUI"),'1C TSspéc2'!$F$49/'1C TSspéc2'!$F$17,"")</f>
        <v/>
      </c>
      <c r="AD340" s="563" t="str">
        <f>IF(AND('1C TSspéc2'!$F$17&lt;&gt;0,'1C TSspéc2'!$C$12="OUI"),'1C TSspéc2'!$F$50/'1C TSspéc2'!$F$17,"")</f>
        <v/>
      </c>
      <c r="AE340" s="563" t="str">
        <f>IF(AND('1C TSspéc2'!$F$17&lt;&gt;0,'1C TSspéc2'!$C$12="OUI"),'1C TSspéc2'!$F$51/'1C TSspéc2'!$F$17,"")</f>
        <v/>
      </c>
      <c r="AF340" s="563" t="str">
        <f>IF(AND('1C TSspéc2'!$F$17&lt;&gt;0,'1C TSspéc2'!$C$12="OUI"),'1C TSspéc2'!$F$52/'1C TSspéc2'!$F$17,"")</f>
        <v/>
      </c>
      <c r="AG340" s="563" t="str">
        <f>IF(AND('1C TSspéc2'!$F$17&lt;&gt;0,'1C TSspéc2'!$C$12="OUI"),'1C TSspéc2'!$F$53/'1C TSspéc2'!$F$17,"")</f>
        <v/>
      </c>
      <c r="AH340" s="563" t="str">
        <f>IF(AND('1C TSspéc2'!$F$17&lt;&gt;0,'1C TSspéc2'!$C$12="OUI"),'1C TSspéc2'!$F$54/'1C TSspéc2'!$F$17,"")</f>
        <v/>
      </c>
      <c r="AI340" s="563" t="str">
        <f>IF(AND('1C TSspéc2'!$F$17&lt;&gt;0,'1C TSspéc2'!$C$12="OUI"),'1C TSspéc2'!$F$55/'1C TSspéc2'!$F$17,"")</f>
        <v/>
      </c>
      <c r="AJ340" s="563" t="str">
        <f>IF(AND('1C TSspéc2'!$F$17&lt;&gt;0,'1C TSspéc2'!$C$12="OUI"),'1C TSspéc2'!$F$56/'1C TSspéc2'!$F$17,"")</f>
        <v/>
      </c>
      <c r="AK340" s="563" t="str">
        <f>IF(AND('1C TSspéc2'!$F$17&lt;&gt;0,'1C TSspéc2'!$C$12="OUI"),'1C TSspéc2'!$F$57/'1C TSspéc2'!$F$17,"")</f>
        <v/>
      </c>
      <c r="AL340" s="74">
        <f>IF(AND('1C TSspéc2'!$F$17&lt;&gt;0,'1C TSspéc2'!$C$12="OUI"),N340+AK340,N340)</f>
        <v>0</v>
      </c>
      <c r="AM340" s="432">
        <f t="shared" si="106"/>
        <v>0</v>
      </c>
      <c r="AN340" s="432">
        <f t="shared" si="107"/>
        <v>0</v>
      </c>
      <c r="AO340" s="433" t="str">
        <f>IF(AND('1C TSspéc2'!$F$17&lt;&gt;0,'1C TSspéc2'!$F$30&lt;&gt;0),AM340+AN340,"")</f>
        <v/>
      </c>
      <c r="AP340" s="599" t="str">
        <f>IF(AND('1C TSspéc2'!$F$17&lt;&gt;0,'1C TSspéc2'!$F$30&lt;&gt;0),AM340-AR340,"")</f>
        <v/>
      </c>
      <c r="AQ340" s="610">
        <f t="shared" si="109"/>
        <v>0</v>
      </c>
      <c r="AR340" s="622"/>
      <c r="AS340" s="104"/>
      <c r="AT340" s="211" t="str">
        <f>IF(('1C TSspéc2'!F$17*FICHE!$C$14&lt;J340),"Forfait limité à "&amp;FICHE!$C$14&amp;"€/jour","")</f>
        <v/>
      </c>
      <c r="AU340" s="618"/>
    </row>
    <row r="341" spans="1:47" ht="13.9" customHeight="1">
      <c r="A341" s="316"/>
      <c r="B341" s="346"/>
      <c r="C341" s="877" t="str">
        <f>IF('1C TSspéc2'!G$21&lt;&gt;0,'1C TSspéc2'!$B$16,"")</f>
        <v/>
      </c>
      <c r="D341" s="878"/>
      <c r="E341" s="879"/>
      <c r="F341" s="95" t="str">
        <f>IF(AND($C341='1C TSspéc2'!$B$16,'1C TSspéc2'!$B$20="spécifiques",'1C TSspéc2'!$G$21&lt;&gt;""),'1C TSspéc2'!$G$25,"")</f>
        <v/>
      </c>
      <c r="G341" s="237"/>
      <c r="H341" s="797">
        <v>0.21</v>
      </c>
      <c r="I341" s="799">
        <v>1</v>
      </c>
      <c r="J341" s="324"/>
      <c r="K341" s="782">
        <f t="shared" si="105"/>
        <v>0</v>
      </c>
      <c r="L341" s="580">
        <f>IF(OR('1C TSspéc2'!$B$12="",'1C TSspéc2'!G$30=0),0,IF(AND('1C TSspéc2'!$B$12&lt;&gt;"",$K$2="Pôle",'1C TSspéc2'!$C$12="OUI"),(('1C TSspéc2'!G$22+'1C TSspéc2'!G$23+'1C TSspéc2'!G$24+'1C TSspéc2'!G$25+'1C TSspéc2'!G$29)/'1C TSspéc2'!G$17),IF(AND('1C TSspéc2'!$B$12&lt;&gt;"",$K$2="Pôle",'1C TSspéc2'!$C$12="NON"),(('1C TSspéc2'!G$22+'1C TSspéc2'!G$23+'1C TSspéc2'!G$24+'1C TSspéc2'!G$25+'1C TSspéc2'!G$29)/'1C TSspéc2'!G$30),IF(AND('1C TSspéc2'!$B$12&lt;&gt;"",$K$2&lt;&gt;"Pôle",'1C TSspéc2'!$C$12="OUI"),(('1C TSspéc2'!G$22+'1C TSspéc2'!G$23+'1C TSspéc2'!G$24+'1C TSspéc2'!G$25+'1C TSspéc2'!G$26+'1C TSspéc2'!G$27+'1C TSspéc2'!G$28+'1C TSspéc2'!G$29)/'1C TSspéc2'!G$17),IF(AND('1C TSspéc2'!$B$12&lt;&gt;"",$K$2&lt;&gt;"Pôle",'1C TSspéc2'!$C$12="NON"),(('1C TSspéc2'!G$22+'1C TSspéc2'!G$23+'1C TSspéc2'!G$24+'1C TSspéc2'!G$25+'1C TSspéc2'!G$26+'1C TSspéc2'!G$27+'1C TSspéc2'!G$28+'1C TSspéc2'!G$29)/'1C TSspéc2'!G$30))))))</f>
        <v>0</v>
      </c>
      <c r="M341" s="580">
        <f>IF(OR('1C TSspéc2'!$B$12="",'1C TSspéc2'!G$30=0),0,IF(AND('1C TSspéc2'!$B$12&lt;&gt;"",$K$2="Pôle",'1C TSspéc2'!$C$12="OUI"),(('1C TSspéc2'!G$26+'1C TSspéc2'!G$27+'1C TSspéc2'!G$28)/'1C TSspéc2'!G$17),IF(AND('1C TSspéc2'!$B$12&lt;&gt;"",$K$2="Pôle",'1C TSspéc2'!$C$12="NON"),(('1C TSspéc2'!G$26+'1C TSspéc2'!G$27+'1C TSspéc2'!G$28)/'1C TSspéc2'!G$30),IF(AND('1C TSspéc2'!$B$12&lt;&gt;"",$K$2&lt;&gt;"Pôle"),0))))</f>
        <v>0</v>
      </c>
      <c r="N341" s="581">
        <f>IF(AND('1C TSspéc2'!$B$12&lt;&gt;0,'1C TSspéc2'!$G$30&lt;&gt;0),L341+M341,0)</f>
        <v>0</v>
      </c>
      <c r="O341" s="562" t="str">
        <f>IF(AND('1C TSspéc2'!$G$17&lt;&gt;0,'1C TSspéc2'!$C$12="OUI"),'1C TSspéc2'!$G$35/'1C TSspéc2'!$G$17,"")</f>
        <v/>
      </c>
      <c r="P341" s="563" t="str">
        <f>IF(AND('1C TSspéc2'!$G$17&lt;&gt;0,'1C TSspéc2'!$C$12="OUI"),'1C TSspéc2'!$G$36/'1C TSspéc2'!$G$17,"")</f>
        <v/>
      </c>
      <c r="Q341" s="563" t="str">
        <f>IF(AND('1C TSspéc2'!$G$17&lt;&gt;0,'1C TSspéc2'!$C$12="OUI"),'1C TSspéc2'!$G$37/'1C TSspéc2'!$G$17,"")</f>
        <v/>
      </c>
      <c r="R341" s="563" t="str">
        <f>IF(AND('1C TSspéc2'!$G$17&lt;&gt;0,'1C TSspéc2'!$C$12="OUI"),'1C TSspéc2'!$G$38/'1C TSspéc2'!$G$17,"")</f>
        <v/>
      </c>
      <c r="S341" s="563" t="str">
        <f>IF(AND('1C TSspéc2'!$G$17&lt;&gt;0,'1C TSspéc2'!$C$12="OUI"),'1C TSspéc2'!$G$39/'1C TSspéc2'!$G$17,"")</f>
        <v/>
      </c>
      <c r="T341" s="563" t="str">
        <f>IF(AND('1C TSspéc2'!$G$17&lt;&gt;0,'1C TSspéc2'!$C$12="OUI"),'1C TSspéc2'!$G$40/'1C TSspéc2'!$G$17,"")</f>
        <v/>
      </c>
      <c r="U341" s="563" t="str">
        <f>IF(AND('1C TSspéc2'!$G$17&lt;&gt;0,'1C TSspéc2'!$C$12="OUI"),'1C TSspéc2'!$G$41/'1C TSspéc2'!$G$17,"")</f>
        <v/>
      </c>
      <c r="V341" s="563" t="str">
        <f>IF(AND('1C TSspéc2'!$G$17&lt;&gt;0,'1C TSspéc2'!$C$12="OUI"),'1C TSspéc2'!$G$42/'1C TSspéc2'!$G$17,"")</f>
        <v/>
      </c>
      <c r="W341" s="563" t="str">
        <f>IF(AND('1C TSspéc2'!$G$17&lt;&gt;0,'1C TSspéc2'!$C$12="OUI"),'1C TSspéc2'!$G$43/'1C TSspéc2'!$G$17,"")</f>
        <v/>
      </c>
      <c r="X341" s="563" t="str">
        <f>IF(AND('1C TSspéc2'!$G$17&lt;&gt;0,'1C TSspéc2'!$C$12="OUI"),'1C TSspéc2'!$G$44/'1C TSspéc2'!$G$17,"")</f>
        <v/>
      </c>
      <c r="Y341" s="563" t="str">
        <f>IF(AND('1C TSspéc2'!$G$17&lt;&gt;0,'1C TSspéc2'!$C$12="OUI"),'1C TSspéc2'!$G$45/'1C TSspéc2'!$G$17,"")</f>
        <v/>
      </c>
      <c r="Z341" s="563" t="str">
        <f>IF(AND('1C TSspéc2'!$G$17&lt;&gt;0,'1C TSspéc2'!$C$12="OUI"),'1C TSspéc2'!$G$46/'1C TSspéc2'!$G$17,"")</f>
        <v/>
      </c>
      <c r="AA341" s="563" t="str">
        <f>IF(AND('1C TSspéc2'!$G$17&lt;&gt;0,'1C TSspéc2'!$C$12="OUI"),'1C TSspéc2'!$G$47/'1C TSspéc2'!$G$17,"")</f>
        <v/>
      </c>
      <c r="AB341" s="563" t="str">
        <f>IF(AND('1C TSspéc2'!$G$17&lt;&gt;0,'1C TSspéc2'!$C$12="OUI"),'1C TSspéc2'!$G$48/'1C TSspéc2'!$G$17,"")</f>
        <v/>
      </c>
      <c r="AC341" s="563" t="str">
        <f>IF(AND('1C TSspéc2'!$G$17&lt;&gt;0,'1C TSspéc2'!$C$12="OUI"),'1C TSspéc2'!$G$49/'1C TSspéc2'!$G$17,"")</f>
        <v/>
      </c>
      <c r="AD341" s="563" t="str">
        <f>IF(AND('1C TSspéc2'!$G$17&lt;&gt;0,'1C TSspéc2'!$C$12="OUI"),'1C TSspéc2'!$G$50/'1C TSspéc2'!$G$17,"")</f>
        <v/>
      </c>
      <c r="AE341" s="563" t="str">
        <f>IF(AND('1C TSspéc2'!$G$17&lt;&gt;0,'1C TSspéc2'!$C$12="OUI"),'1C TSspéc2'!$G$51/'1C TSspéc2'!$G$17,"")</f>
        <v/>
      </c>
      <c r="AF341" s="563" t="str">
        <f>IF(AND('1C TSspéc2'!$G$17&lt;&gt;0,'1C TSspéc2'!$C$12="OUI"),'1C TSspéc2'!$G$52/'1C TSspéc2'!$G$17,"")</f>
        <v/>
      </c>
      <c r="AG341" s="563" t="str">
        <f>IF(AND('1C TSspéc2'!$G$17&lt;&gt;0,'1C TSspéc2'!$C$12="OUI"),'1C TSspéc2'!$G$53/'1C TSspéc2'!$G$17,"")</f>
        <v/>
      </c>
      <c r="AH341" s="563" t="str">
        <f>IF(AND('1C TSspéc2'!$G$17&lt;&gt;0,'1C TSspéc2'!$C$12="OUI"),'1C TSspéc2'!$G$54/'1C TSspéc2'!$G$17,"")</f>
        <v/>
      </c>
      <c r="AI341" s="563" t="str">
        <f>IF(AND('1C TSspéc2'!$G$17&lt;&gt;0,'1C TSspéc2'!$C$12="OUI"),'1C TSspéc2'!$G$55/'1C TSspéc2'!$G$17,"")</f>
        <v/>
      </c>
      <c r="AJ341" s="563" t="str">
        <f>IF(AND('1C TSspéc2'!$G$17&lt;&gt;0,'1C TSspéc2'!$C$12="OUI"),'1C TSspéc2'!$G$56/'1C TSspéc2'!$G$17,"")</f>
        <v/>
      </c>
      <c r="AK341" s="563" t="str">
        <f>IF(AND('1C TSspéc2'!$G$17&lt;&gt;0,'1C TSspéc2'!$C$12="OUI"),'1C TSspéc2'!$G$57/'1C TSspéc2'!$G$17,"")</f>
        <v/>
      </c>
      <c r="AL341" s="74">
        <f>IF(AND('1C TSspéc2'!$G$17&lt;&gt;0,'1C TSspéc2'!$C$12="OUI"),N341+AK341,N341)</f>
        <v>0</v>
      </c>
      <c r="AM341" s="432">
        <f t="shared" si="106"/>
        <v>0</v>
      </c>
      <c r="AN341" s="432">
        <f t="shared" si="107"/>
        <v>0</v>
      </c>
      <c r="AO341" s="433" t="str">
        <f>IF(AND('1C TSspéc2'!$G$17&lt;&gt;0,'1C TSspéc2'!$G$30&lt;&gt;0),AM341+AN341,"")</f>
        <v/>
      </c>
      <c r="AP341" s="599" t="str">
        <f>IF(AND('1C TSspéc2'!$G$17&lt;&gt;0,'1C TSspéc2'!$G$30&lt;&gt;0),AM341-AR341,"")</f>
        <v/>
      </c>
      <c r="AQ341" s="610">
        <f t="shared" si="109"/>
        <v>0</v>
      </c>
      <c r="AR341" s="622"/>
      <c r="AS341" s="104"/>
      <c r="AT341" s="211" t="str">
        <f>IF(('1C TSspéc2'!G$17*FICHE!$C$14&lt;J341),"Forfait limité à "&amp;FICHE!$C$14&amp;"€/jour","")</f>
        <v/>
      </c>
      <c r="AU341" s="618"/>
    </row>
    <row r="342" spans="1:47" ht="13.9" customHeight="1">
      <c r="A342" s="316"/>
      <c r="B342" s="346"/>
      <c r="C342" s="877" t="str">
        <f>IF('1C TSspéc2'!H$21&lt;&gt;0,'1C TSspéc2'!$B$16,"")</f>
        <v/>
      </c>
      <c r="D342" s="878"/>
      <c r="E342" s="879"/>
      <c r="F342" s="95" t="str">
        <f>IF(AND($C342='1C TSspéc2'!$B$16,'1C TSspéc2'!$B$20="spécifiques",'1C TSspéc2'!$H$21&lt;&gt;""),'1C TSspéc2'!$H$25,"")</f>
        <v/>
      </c>
      <c r="G342" s="237"/>
      <c r="H342" s="797">
        <v>0.21</v>
      </c>
      <c r="I342" s="799">
        <v>1</v>
      </c>
      <c r="J342" s="324"/>
      <c r="K342" s="782">
        <f t="shared" si="105"/>
        <v>0</v>
      </c>
      <c r="L342" s="580">
        <f>IF(OR('1C TSspéc2'!$B$12="",'1C TSspéc2'!H$30=0),0,IF(AND('1C TSspéc2'!$B$12&lt;&gt;"",$K$2="Pôle",'1C TSspéc2'!$C$12="OUI"),(('1C TSspéc2'!H$22+'1C TSspéc2'!H$23+'1C TSspéc2'!H$24+'1C TSspéc2'!H$25+'1C TSspéc2'!H$29)/'1C TSspéc2'!H$17),IF(AND('1C TSspéc2'!$B$12&lt;&gt;"",$K$2="Pôle",'1C TSspéc2'!$C$12="NON"),(('1C TSspéc2'!H$22+'1C TSspéc2'!H$23+'1C TSspéc2'!H$24+'1C TSspéc2'!H$25+'1C TSspéc2'!H$29)/'1C TSspéc2'!H$30),IF(AND('1C TSspéc2'!$B$12&lt;&gt;"",$K$2&lt;&gt;"Pôle",'1C TSspéc2'!$C$12="OUI"),(('1C TSspéc2'!H$22+'1C TSspéc2'!H$23+'1C TSspéc2'!H$24+'1C TSspéc2'!H$25+'1C TSspéc2'!H$26+'1C TSspéc2'!H$27+'1C TSspéc2'!H$28+'1C TSspéc2'!H$29)/'1C TSspéc2'!H$17),IF(AND('1C TSspéc2'!$B$12&lt;&gt;"",$K$2&lt;&gt;"Pôle",'1C TSspéc2'!$C$12="NON"),(('1C TSspéc2'!H$22+'1C TSspéc2'!H$23+'1C TSspéc2'!H$24+'1C TSspéc2'!H$25+'1C TSspéc2'!H$26+'1C TSspéc2'!H$27+'1C TSspéc2'!H$28+'1C TSspéc2'!H$29)/'1C TSspéc2'!H$30))))))</f>
        <v>0</v>
      </c>
      <c r="M342" s="580">
        <f>IF(OR('1C TSspéc2'!$B$12="",'1C TSspéc2'!H$30=0),0,IF(AND('1C TSspéc2'!$B$12&lt;&gt;"",$K$2="Pôle",'1C TSspéc2'!$C$12="OUI"),(('1C TSspéc2'!H$26+'1C TSspéc2'!H$27+'1C TSspéc2'!H$28)/'1C TSspéc2'!H$17),IF(AND('1C TSspéc2'!$B$12&lt;&gt;"",$K$2="Pôle",'1C TSspéc2'!$C$12="NON"),(('1C TSspéc2'!H$26+'1C TSspéc2'!H$27+'1C TSspéc2'!H$28)/'1C TSspéc2'!H$30),IF(AND('1C TSspéc2'!$B$12&lt;&gt;"",$K$2&lt;&gt;"Pôle"),0))))</f>
        <v>0</v>
      </c>
      <c r="N342" s="581">
        <f>IF(AND('1C TSspéc2'!$B$12&lt;&gt;0,'1C TSspéc2'!$H$30&lt;&gt;0),L342+M342,0)</f>
        <v>0</v>
      </c>
      <c r="O342" s="562" t="str">
        <f>IF(AND('1C TSspéc2'!$H$17&lt;&gt;0,'1C TSspéc2'!$C$12="OUI"),'1C TSspéc2'!$H$35/'1C TSspéc2'!$H$17,"")</f>
        <v/>
      </c>
      <c r="P342" s="563" t="str">
        <f>IF(AND('1C TSspéc2'!$H$17&lt;&gt;0,'1C TSspéc2'!$C$12="OUI"),'1C TSspéc2'!$H$36/'1C TSspéc2'!$H$17,"")</f>
        <v/>
      </c>
      <c r="Q342" s="563" t="str">
        <f>IF(AND('1C TSspéc2'!$H$17&lt;&gt;0,'1C TSspéc2'!$C$12="OUI"),'1C TSspéc2'!$H$37/'1C TSspéc2'!$H$17,"")</f>
        <v/>
      </c>
      <c r="R342" s="563" t="str">
        <f>IF(AND('1C TSspéc2'!$H$17&lt;&gt;0,'1C TSspéc2'!$C$12="OUI"),'1C TSspéc2'!$H$38/'1C TSspéc2'!$H$17,"")</f>
        <v/>
      </c>
      <c r="S342" s="563" t="str">
        <f>IF(AND('1C TSspéc2'!$H$17&lt;&gt;0,'1C TSspéc2'!$C$12="OUI"),'1C TSspéc2'!$H$39/'1C TSspéc2'!$H$17,"")</f>
        <v/>
      </c>
      <c r="T342" s="563" t="str">
        <f>IF(AND('1C TSspéc2'!$H$17&lt;&gt;0,'1C TSspéc2'!$C$12="OUI"),'1C TSspéc2'!$H$40/'1C TSspéc2'!$H$17,"")</f>
        <v/>
      </c>
      <c r="U342" s="563" t="str">
        <f>IF(AND('1C TSspéc2'!$H$17&lt;&gt;0,'1C TSspéc2'!$C$12="OUI"),'1C TSspéc2'!$H$41/'1C TSspéc2'!$H$17,"")</f>
        <v/>
      </c>
      <c r="V342" s="563" t="str">
        <f>IF(AND('1C TSspéc2'!$H$17&lt;&gt;0,'1C TSspéc2'!$C$12="OUI"),'1C TSspéc2'!$H$42/'1C TSspéc2'!$H$17,"")</f>
        <v/>
      </c>
      <c r="W342" s="563" t="str">
        <f>IF(AND('1C TSspéc2'!$H$17&lt;&gt;0,'1C TSspéc2'!$C$12="OUI"),'1C TSspéc2'!$H$43/'1C TSspéc2'!$H$17,"")</f>
        <v/>
      </c>
      <c r="X342" s="563" t="str">
        <f>IF(AND('1C TSspéc2'!$H$17&lt;&gt;0,'1C TSspéc2'!$C$12="OUI"),'1C TSspéc2'!$H$44/'1C TSspéc2'!$H$17,"")</f>
        <v/>
      </c>
      <c r="Y342" s="563" t="str">
        <f>IF(AND('1C TSspéc2'!$H$17&lt;&gt;0,'1C TSspéc2'!$C$12="OUI"),'1C TSspéc2'!$H$45/'1C TSspéc2'!$H$17,"")</f>
        <v/>
      </c>
      <c r="Z342" s="563" t="str">
        <f>IF(AND('1C TSspéc2'!$H$17&lt;&gt;0,'1C TSspéc2'!$C$12="OUI"),'1C TSspéc2'!$H$46/'1C TSspéc2'!$H$17,"")</f>
        <v/>
      </c>
      <c r="AA342" s="563" t="str">
        <f>IF(AND('1C TSspéc2'!$H$17&lt;&gt;0,'1C TSspéc2'!$C$12="OUI"),'1C TSspéc2'!$H$47/'1C TSspéc2'!$H$17,"")</f>
        <v/>
      </c>
      <c r="AB342" s="563" t="str">
        <f>IF(AND('1C TSspéc2'!$H$17&lt;&gt;0,'1C TSspéc2'!$C$12="OUI"),'1C TSspéc2'!$H$48/'1C TSspéc2'!$H$17,"")</f>
        <v/>
      </c>
      <c r="AC342" s="563" t="str">
        <f>IF(AND('1C TSspéc2'!$H$17&lt;&gt;0,'1C TSspéc2'!$C$12="OUI"),'1C TSspéc2'!$H$49/'1C TSspéc2'!$H$17,"")</f>
        <v/>
      </c>
      <c r="AD342" s="563" t="str">
        <f>IF(AND('1C TSspéc2'!$H$17&lt;&gt;0,'1C TSspéc2'!$C$12="OUI"),'1C TSspéc2'!$H$50/'1C TSspéc2'!$H$17,"")</f>
        <v/>
      </c>
      <c r="AE342" s="563" t="str">
        <f>IF(AND('1C TSspéc2'!$H$17&lt;&gt;0,'1C TSspéc2'!$C$12="OUI"),'1C TSspéc2'!$H$51/'1C TSspéc2'!$H$17,"")</f>
        <v/>
      </c>
      <c r="AF342" s="563" t="str">
        <f>IF(AND('1C TSspéc2'!$H$17&lt;&gt;0,'1C TSspéc2'!$C$12="OUI"),'1C TSspéc2'!$H$52/'1C TSspéc2'!$H$17,"")</f>
        <v/>
      </c>
      <c r="AG342" s="563" t="str">
        <f>IF(AND('1C TSspéc2'!$H$17&lt;&gt;0,'1C TSspéc2'!$C$12="OUI"),'1C TSspéc2'!$H$53/'1C TSspéc2'!$H$17,"")</f>
        <v/>
      </c>
      <c r="AH342" s="563" t="str">
        <f>IF(AND('1C TSspéc2'!$H$17&lt;&gt;0,'1C TSspéc2'!$C$12="OUI"),'1C TSspéc2'!$H$54/'1C TSspéc2'!$H$17,"")</f>
        <v/>
      </c>
      <c r="AI342" s="563" t="str">
        <f>IF(AND('1C TSspéc2'!$H$17&lt;&gt;0,'1C TSspéc2'!$C$12="OUI"),'1C TSspéc2'!$H$55/'1C TSspéc2'!$H$17,"")</f>
        <v/>
      </c>
      <c r="AJ342" s="563" t="str">
        <f>IF(AND('1C TSspéc2'!$H$17&lt;&gt;0,'1C TSspéc2'!$C$12="OUI"),'1C TSspéc2'!$H$56/'1C TSspéc2'!$H$17,"")</f>
        <v/>
      </c>
      <c r="AK342" s="563" t="str">
        <f>IF(AND('1C TSspéc2'!$H$17&lt;&gt;0,'1C TSspéc2'!$C$12="OUI"),'1C TSspéc2'!$H$57/'1C TSspéc2'!$H$17,"")</f>
        <v/>
      </c>
      <c r="AL342" s="74">
        <f>IF(AND('1C TSspéc2'!$H$17&lt;&gt;0,'1C TSspéc2'!$C$12="OUI"),N342+AK342,N342)</f>
        <v>0</v>
      </c>
      <c r="AM342" s="432">
        <f t="shared" si="106"/>
        <v>0</v>
      </c>
      <c r="AN342" s="432">
        <f t="shared" si="107"/>
        <v>0</v>
      </c>
      <c r="AO342" s="433" t="str">
        <f>IF(AND('1C TSspéc2'!$H$17&lt;&gt;0,'1C TSspéc2'!$H$30&lt;&gt;0),AM342+AN342,"")</f>
        <v/>
      </c>
      <c r="AP342" s="599" t="str">
        <f>IF(AND('1C TSspéc2'!$H$17&lt;&gt;0,'1C TSspéc2'!$H$30&lt;&gt;0),AM342-AR342,"")</f>
        <v/>
      </c>
      <c r="AQ342" s="610">
        <f t="shared" si="109"/>
        <v>0</v>
      </c>
      <c r="AR342" s="622"/>
      <c r="AS342" s="104"/>
      <c r="AT342" s="211" t="str">
        <f>IF(('1C TSspéc2'!H$17*FICHE!$C$14&lt;J342),"Forfait limité à "&amp;FICHE!$C$14&amp;"€/jour","")</f>
        <v/>
      </c>
      <c r="AU342" s="618"/>
    </row>
    <row r="343" spans="1:47" ht="13.9" customHeight="1">
      <c r="A343" s="316"/>
      <c r="B343" s="346"/>
      <c r="C343" s="877" t="str">
        <f>IF('1C TSspéc2'!I$21&lt;&gt;0,'1C TSspéc2'!$B$16,"")</f>
        <v/>
      </c>
      <c r="D343" s="878"/>
      <c r="E343" s="879"/>
      <c r="F343" s="95" t="str">
        <f>IF(AND($C343='1C TSspéc2'!$B$16,'1C TSspéc2'!$B$20="spécifiques",'1C TSspéc2'!$I$21&lt;&gt;""),'1C TSspéc2'!$I$25,"")</f>
        <v/>
      </c>
      <c r="G343" s="237"/>
      <c r="H343" s="797">
        <v>0.21</v>
      </c>
      <c r="I343" s="799">
        <v>1</v>
      </c>
      <c r="J343" s="324"/>
      <c r="K343" s="782">
        <f t="shared" si="105"/>
        <v>0</v>
      </c>
      <c r="L343" s="580">
        <f>IF(OR('1C TSspéc2'!$B$12="",'1C TSspéc2'!I$30=0),0,IF(AND('1C TSspéc2'!$B$12&lt;&gt;"",$K$2="Pôle",'1C TSspéc2'!$C$12="OUI"),(('1C TSspéc2'!I$22+'1C TSspéc2'!I$23+'1C TSspéc2'!I$24+'1C TSspéc2'!I$25+'1C TSspéc2'!I$29)/'1C TSspéc2'!I$17),IF(AND('1C TSspéc2'!$B$12&lt;&gt;"",$K$2="Pôle",'1C TSspéc2'!$C$12="NON"),(('1C TSspéc2'!I$22+'1C TSspéc2'!I$23+'1C TSspéc2'!I$24+'1C TSspéc2'!I$25+'1C TSspéc2'!I$29)/'1C TSspéc2'!I$30),IF(AND('1C TSspéc2'!$B$12&lt;&gt;"",$K$2&lt;&gt;"Pôle",'1C TSspéc2'!$C$12="OUI"),(('1C TSspéc2'!I$22+'1C TSspéc2'!I$23+'1C TSspéc2'!I$24+'1C TSspéc2'!I$25+'1C TSspéc2'!I$26+'1C TSspéc2'!I$27+'1C TSspéc2'!I$28+'1C TSspéc2'!I$29)/'1C TSspéc2'!I$17),IF(AND('1C TSspéc2'!$B$12&lt;&gt;"",$K$2&lt;&gt;"Pôle",'1C TSspéc2'!$C$12="NON"),(('1C TSspéc2'!I$22+'1C TSspéc2'!I$23+'1C TSspéc2'!I$24+'1C TSspéc2'!I$25+'1C TSspéc2'!I$26+'1C TSspéc2'!I$27+'1C TSspéc2'!I$28+'1C TSspéc2'!I$29)/'1C TSspéc2'!I$30))))))</f>
        <v>0</v>
      </c>
      <c r="M343" s="580">
        <f>IF(OR('1C TSspéc2'!$B$12="",'1C TSspéc2'!I$30=0),0,IF(AND('1C TSspéc2'!$B$12&lt;&gt;"",$K$2="Pôle",'1C TSspéc2'!$C$12="OUI"),(('1C TSspéc2'!I$26+'1C TSspéc2'!I$27+'1C TSspéc2'!I$28)/'1C TSspéc2'!I$17),IF(AND('1C TSspéc2'!$B$12&lt;&gt;"",$K$2="Pôle",'1C TSspéc2'!$C$12="NON"),(('1C TSspéc2'!I$26+'1C TSspéc2'!I$27+'1C TSspéc2'!I$28)/'1C TSspéc2'!I$30),IF(AND('1C TSspéc2'!$B$12&lt;&gt;"",$K$2&lt;&gt;"Pôle"),0))))</f>
        <v>0</v>
      </c>
      <c r="N343" s="581">
        <f>IF(AND('1C TSspéc2'!$B$12&lt;&gt;0,'1C TSspéc2'!$I$30&lt;&gt;0),L343+M343,0)</f>
        <v>0</v>
      </c>
      <c r="O343" s="562" t="str">
        <f>IF(AND('1C TSspéc2'!$I$17&lt;&gt;0,'1C TSspéc2'!$C$12="OUI"),'1C TSspéc2'!$I$35/'1C TSspéc2'!$I$17,"")</f>
        <v/>
      </c>
      <c r="P343" s="563" t="str">
        <f>IF(AND('1C TSspéc2'!$I$17&lt;&gt;0,'1C TSspéc2'!$C$12="OUI"),'1C TSspéc2'!$I$36/'1C TSspéc2'!$I$17,"")</f>
        <v/>
      </c>
      <c r="Q343" s="563" t="str">
        <f>IF(AND('1C TSspéc2'!$I$17&lt;&gt;0,'1C TSspéc2'!$C$12="OUI"),'1C TSspéc2'!$I$37/'1C TSspéc2'!$I$17,"")</f>
        <v/>
      </c>
      <c r="R343" s="563" t="str">
        <f>IF(AND('1C TSspéc2'!$I$17&lt;&gt;0,'1C TSspéc2'!$C$12="OUI"),'1C TSspéc2'!$I$38/'1C TSspéc2'!$I$17,"")</f>
        <v/>
      </c>
      <c r="S343" s="563" t="str">
        <f>IF(AND('1C TSspéc2'!$I$17&lt;&gt;0,'1C TSspéc2'!$C$12="OUI"),'1C TSspéc2'!$I$39/'1C TSspéc2'!$I$17,"")</f>
        <v/>
      </c>
      <c r="T343" s="563" t="str">
        <f>IF(AND('1C TSspéc2'!$I$17&lt;&gt;0,'1C TSspéc2'!$C$12="OUI"),'1C TSspéc2'!$I$40/'1C TSspéc2'!$I$17,"")</f>
        <v/>
      </c>
      <c r="U343" s="563" t="str">
        <f>IF(AND('1C TSspéc2'!$I$17&lt;&gt;0,'1C TSspéc2'!$C$12="OUI"),'1C TSspéc2'!$I$41/'1C TSspéc2'!$I$17,"")</f>
        <v/>
      </c>
      <c r="V343" s="563" t="str">
        <f>IF(AND('1C TSspéc2'!$I$17&lt;&gt;0,'1C TSspéc2'!$C$12="OUI"),'1C TSspéc2'!$I$42/'1C TSspéc2'!$I$17,"")</f>
        <v/>
      </c>
      <c r="W343" s="563" t="str">
        <f>IF(AND('1C TSspéc2'!$I$17&lt;&gt;0,'1C TSspéc2'!$C$12="OUI"),'1C TSspéc2'!$I$43/'1C TSspéc2'!$I$17,"")</f>
        <v/>
      </c>
      <c r="X343" s="563" t="str">
        <f>IF(AND('1C TSspéc2'!$I$17&lt;&gt;0,'1C TSspéc2'!$C$12="OUI"),'1C TSspéc2'!$I$44/'1C TSspéc2'!$I$17,"")</f>
        <v/>
      </c>
      <c r="Y343" s="563" t="str">
        <f>IF(AND('1C TSspéc2'!$I$17&lt;&gt;0,'1C TSspéc2'!$C$12="OUI"),'1C TSspéc2'!$I$45/'1C TSspéc2'!$I$17,"")</f>
        <v/>
      </c>
      <c r="Z343" s="563" t="str">
        <f>IF(AND('1C TSspéc2'!$I$17&lt;&gt;0,'1C TSspéc2'!$C$12="OUI"),'1C TSspéc2'!$I$46/'1C TSspéc2'!$I$17,"")</f>
        <v/>
      </c>
      <c r="AA343" s="563" t="str">
        <f>IF(AND('1C TSspéc2'!$I$17&lt;&gt;0,'1C TSspéc2'!$C$12="OUI"),'1C TSspéc2'!$I$47/'1C TSspéc2'!$I$17,"")</f>
        <v/>
      </c>
      <c r="AB343" s="563" t="str">
        <f>IF(AND('1C TSspéc2'!$I$17&lt;&gt;0,'1C TSspéc2'!$C$12="OUI"),'1C TSspéc2'!$I$48/'1C TSspéc2'!$I$17,"")</f>
        <v/>
      </c>
      <c r="AC343" s="563" t="str">
        <f>IF(AND('1C TSspéc2'!$I$17&lt;&gt;0,'1C TSspéc2'!$C$12="OUI"),'1C TSspéc2'!$I$49/'1C TSspéc2'!$I$17,"")</f>
        <v/>
      </c>
      <c r="AD343" s="563" t="str">
        <f>IF(AND('1C TSspéc2'!$I$17&lt;&gt;0,'1C TSspéc2'!$C$12="OUI"),'1C TSspéc2'!$I$50/'1C TSspéc2'!$I$17,"")</f>
        <v/>
      </c>
      <c r="AE343" s="563" t="str">
        <f>IF(AND('1C TSspéc2'!$I$17&lt;&gt;0,'1C TSspéc2'!$C$12="OUI"),'1C TSspéc2'!$I$51/'1C TSspéc2'!$I$17,"")</f>
        <v/>
      </c>
      <c r="AF343" s="563" t="str">
        <f>IF(AND('1C TSspéc2'!$I$17&lt;&gt;0,'1C TSspéc2'!$C$12="OUI"),'1C TSspéc2'!$I$52/'1C TSspéc2'!$I$17,"")</f>
        <v/>
      </c>
      <c r="AG343" s="563" t="str">
        <f>IF(AND('1C TSspéc2'!$I$17&lt;&gt;0,'1C TSspéc2'!$C$12="OUI"),'1C TSspéc2'!$I$53/'1C TSspéc2'!$I$17,"")</f>
        <v/>
      </c>
      <c r="AH343" s="563" t="str">
        <f>IF(AND('1C TSspéc2'!$I$17&lt;&gt;0,'1C TSspéc2'!$C$12="OUI"),'1C TSspéc2'!$I$54/'1C TSspéc2'!$I$17,"")</f>
        <v/>
      </c>
      <c r="AI343" s="563" t="str">
        <f>IF(AND('1C TSspéc2'!$I$17&lt;&gt;0,'1C TSspéc2'!$C$12="OUI"),'1C TSspéc2'!$I$55/'1C TSspéc2'!$I$17,"")</f>
        <v/>
      </c>
      <c r="AJ343" s="563" t="str">
        <f>IF(AND('1C TSspéc2'!$I$17&lt;&gt;0,'1C TSspéc2'!$C$12="OUI"),'1C TSspéc2'!$I$56/'1C TSspéc2'!$I$17,"")</f>
        <v/>
      </c>
      <c r="AK343" s="563" t="str">
        <f>IF(AND('1C TSspéc2'!$I$17&lt;&gt;0,'1C TSspéc2'!$C$12="OUI"),'1C TSspéc2'!$I$57/'1C TSspéc2'!$I$17,"")</f>
        <v/>
      </c>
      <c r="AL343" s="74">
        <f>IF(AND('1C TSspéc2'!$I$17&lt;&gt;0,'1C TSspéc2'!$C$12="OUI"),N343+AK343,N343)</f>
        <v>0</v>
      </c>
      <c r="AM343" s="432">
        <f t="shared" si="106"/>
        <v>0</v>
      </c>
      <c r="AN343" s="432">
        <f t="shared" si="107"/>
        <v>0</v>
      </c>
      <c r="AO343" s="433" t="str">
        <f>IF(AND('1C TSspéc2'!$I$17&lt;&gt;0,'1C TSspéc2'!$I$30&lt;&gt;0),AM343+AN343,"")</f>
        <v/>
      </c>
      <c r="AP343" s="599" t="str">
        <f>IF(AND('1C TSspéc2'!$I$17&lt;&gt;0,'1C TSspéc2'!$I$30&lt;&gt;0),AM343-AR343,"")</f>
        <v/>
      </c>
      <c r="AQ343" s="610">
        <f t="shared" si="109"/>
        <v>0</v>
      </c>
      <c r="AR343" s="622"/>
      <c r="AS343" s="104"/>
      <c r="AT343" s="211" t="str">
        <f>IF(('1C TSspéc2'!I$17*FICHE!$C$14&lt;J343),"Forfait limité à "&amp;FICHE!$C$14&amp;"€/jour","")</f>
        <v/>
      </c>
      <c r="AU343" s="618"/>
    </row>
    <row r="344" spans="1:47" ht="13.9" customHeight="1">
      <c r="A344" s="316"/>
      <c r="B344" s="346"/>
      <c r="C344" s="877" t="str">
        <f>IF('1C TSspéc2'!J$21&lt;&gt;0,'1C TSspéc2'!$B$16,"")</f>
        <v/>
      </c>
      <c r="D344" s="878"/>
      <c r="E344" s="879"/>
      <c r="F344" s="95" t="str">
        <f>IF(AND($C344='1C TSspéc2'!$B$16,'1C TSspéc2'!$B$20="spécifiques",'1C TSspéc2'!K$21&lt;&gt;""),'1C TSspéc2'!K$25,"")</f>
        <v/>
      </c>
      <c r="G344" s="237"/>
      <c r="H344" s="797">
        <v>0.21</v>
      </c>
      <c r="I344" s="799">
        <v>1</v>
      </c>
      <c r="J344" s="324"/>
      <c r="K344" s="782">
        <f t="shared" si="105"/>
        <v>0</v>
      </c>
      <c r="L344" s="580">
        <f>IF(OR('1C TSspéc2'!$B$12="",'1C TSspéc2'!J$30=0),0,IF(AND('1C TSspéc2'!$B$12&lt;&gt;"",$K$2="Pôle",'1C TSspéc2'!$C$12="OUI"),(('1C TSspéc2'!J$22+'1C TSspéc2'!J$23+'1C TSspéc2'!J$24+'1C TSspéc2'!J$25+'1C TSspéc2'!J$29)/'1C TSspéc2'!J$17),IF(AND('1C TSspéc2'!$B$12&lt;&gt;"",$K$2="Pôle",'1C TSspéc2'!$C$12="NON"),(('1C TSspéc2'!J$22+'1C TSspéc2'!J$23+'1C TSspéc2'!J$24+'1C TSspéc2'!J$25+'1C TSspéc2'!J$29)/'1C TSspéc2'!J$30),IF(AND('1C TSspéc2'!$B$12&lt;&gt;"",$K$2&lt;&gt;"Pôle",'1C TSspéc2'!$C$12="OUI"),(('1C TSspéc2'!J$22+'1C TSspéc2'!J$23+'1C TSspéc2'!J$24+'1C TSspéc2'!J$25+'1C TSspéc2'!J$26+'1C TSspéc2'!J$27+'1C TSspéc2'!J$28+'1C TSspéc2'!J$29)/'1C TSspéc2'!J$17),IF(AND('1C TSspéc2'!$B$12&lt;&gt;"",$K$2&lt;&gt;"Pôle",'1C TSspéc2'!$C$12="NON"),(('1C TSspéc2'!J$22+'1C TSspéc2'!J$23+'1C TSspéc2'!J$24+'1C TSspéc2'!J$25+'1C TSspéc2'!J$26+'1C TSspéc2'!J$27+'1C TSspéc2'!J$28+'1C TSspéc2'!J$29)/'1C TSspéc2'!J$30))))))</f>
        <v>0</v>
      </c>
      <c r="M344" s="580">
        <f>IF(OR('1C TSspéc2'!$B$12="",'1C TSspéc2'!J$30=0),0,IF(AND('1C TSspéc2'!$B$12&lt;&gt;"",$K$2="Pôle",'1C TSspéc2'!$C$12="OUI"),(('1C TSspéc2'!J$26+'1C TSspéc2'!J$27+'1C TSspéc2'!J$28)/'1C TSspéc2'!J$17),IF(AND('1C TSspéc2'!$B$12&lt;&gt;"",$K$2="Pôle",'1C TSspéc2'!$C$12="NON"),(('1C TSspéc2'!J$26+'1C TSspéc2'!J$27+'1C TSspéc2'!J$28)/'1C TSspéc2'!J$30),IF(AND('1C TSspéc2'!$B$12&lt;&gt;"",$K$2&lt;&gt;"Pôle"),0))))</f>
        <v>0</v>
      </c>
      <c r="N344" s="581">
        <f>IF(AND('1C TSspéc2'!$B$12&lt;&gt;0,'1C TSspéc2'!$J$30&lt;&gt;0),L344+M344,0)</f>
        <v>0</v>
      </c>
      <c r="O344" s="562" t="str">
        <f>IF(AND('1C TSspéc2'!$J$17&lt;&gt;0,'1C TSspéc2'!$C$12="OUI"),'1C TSspéc2'!$J$35/'1C TSspéc2'!$J$17,"")</f>
        <v/>
      </c>
      <c r="P344" s="563" t="str">
        <f>IF(AND('1C TSspéc2'!$J$17&lt;&gt;0,'1C TSspéc2'!$C$12="OUI"),'1C TSspéc2'!$J$36/'1C TSspéc2'!$J$17,"")</f>
        <v/>
      </c>
      <c r="Q344" s="563" t="str">
        <f>IF(AND('1C TSspéc2'!$J$17&lt;&gt;0,'1C TSspéc2'!$C$12="OUI"),'1C TSspéc2'!$J$37/'1C TSspéc2'!$J$17,"")</f>
        <v/>
      </c>
      <c r="R344" s="563" t="str">
        <f>IF(AND('1C TSspéc2'!$J$17&lt;&gt;0,'1C TSspéc2'!$C$12="OUI"),'1C TSspéc2'!$J$38/'1C TSspéc2'!$J$17,"")</f>
        <v/>
      </c>
      <c r="S344" s="563" t="str">
        <f>IF(AND('1C TSspéc2'!$J$17&lt;&gt;0,'1C TSspéc2'!$C$12="OUI"),'1C TSspéc2'!$J$39/'1C TSspéc2'!$J$17,"")</f>
        <v/>
      </c>
      <c r="T344" s="563" t="str">
        <f>IF(AND('1C TSspéc2'!$J$17&lt;&gt;0,'1C TSspéc2'!$C$12="OUI"),'1C TSspéc2'!$J$40/'1C TSspéc2'!$J$17,"")</f>
        <v/>
      </c>
      <c r="U344" s="563" t="str">
        <f>IF(AND('1C TSspéc2'!$J$17&lt;&gt;0,'1C TSspéc2'!$C$12="OUI"),'1C TSspéc2'!$J$41/'1C TSspéc2'!$J$17,"")</f>
        <v/>
      </c>
      <c r="V344" s="563" t="str">
        <f>IF(AND('1C TSspéc2'!$J$17&lt;&gt;0,'1C TSspéc2'!$C$12="OUI"),'1C TSspéc2'!$J$42/'1C TSspéc2'!$J$17,"")</f>
        <v/>
      </c>
      <c r="W344" s="563" t="str">
        <f>IF(AND('1C TSspéc2'!$J$17&lt;&gt;0,'1C TSspéc2'!$C$12="OUI"),'1C TSspéc2'!$J$43/'1C TSspéc2'!$J$17,"")</f>
        <v/>
      </c>
      <c r="X344" s="563" t="str">
        <f>IF(AND('1C TSspéc2'!$J$17&lt;&gt;0,'1C TSspéc2'!$C$12="OUI"),'1C TSspéc2'!$J$44/'1C TSspéc2'!$J$17,"")</f>
        <v/>
      </c>
      <c r="Y344" s="563" t="str">
        <f>IF(AND('1C TSspéc2'!$J$17&lt;&gt;0,'1C TSspéc2'!$C$12="OUI"),'1C TSspéc2'!$J$45/'1C TSspéc2'!$J$17,"")</f>
        <v/>
      </c>
      <c r="Z344" s="563" t="str">
        <f>IF(AND('1C TSspéc2'!$J$17&lt;&gt;0,'1C TSspéc2'!$C$12="OUI"),'1C TSspéc2'!$J$46/'1C TSspéc2'!$J$17,"")</f>
        <v/>
      </c>
      <c r="AA344" s="563" t="str">
        <f>IF(AND('1C TSspéc2'!$J$17&lt;&gt;0,'1C TSspéc2'!$C$12="OUI"),'1C TSspéc2'!$J$47/'1C TSspéc2'!$J$17,"")</f>
        <v/>
      </c>
      <c r="AB344" s="563" t="str">
        <f>IF(AND('1C TSspéc2'!$J$17&lt;&gt;0,'1C TSspéc2'!$C$12="OUI"),'1C TSspéc2'!$J$48/'1C TSspéc2'!$J$17,"")</f>
        <v/>
      </c>
      <c r="AC344" s="563" t="str">
        <f>IF(AND('1C TSspéc2'!$J$17&lt;&gt;0,'1C TSspéc2'!$C$12="OUI"),'1C TSspéc2'!$J$49/'1C TSspéc2'!$J$17,"")</f>
        <v/>
      </c>
      <c r="AD344" s="563" t="str">
        <f>IF(AND('1C TSspéc2'!$J$17&lt;&gt;0,'1C TSspéc2'!$C$12="OUI"),'1C TSspéc2'!$J$50/'1C TSspéc2'!$J$17,"")</f>
        <v/>
      </c>
      <c r="AE344" s="563" t="str">
        <f>IF(AND('1C TSspéc2'!$J$17&lt;&gt;0,'1C TSspéc2'!$C$12="OUI"),'1C TSspéc2'!$J$51/'1C TSspéc2'!$J$17,"")</f>
        <v/>
      </c>
      <c r="AF344" s="563" t="str">
        <f>IF(AND('1C TSspéc2'!$J$17&lt;&gt;0,'1C TSspéc2'!$C$12="OUI"),'1C TSspéc2'!$J$52/'1C TSspéc2'!$J$17,"")</f>
        <v/>
      </c>
      <c r="AG344" s="563" t="str">
        <f>IF(AND('1C TSspéc2'!$J$17&lt;&gt;0,'1C TSspéc2'!$C$12="OUI"),'1C TSspéc2'!$J$53/'1C TSspéc2'!$J$17,"")</f>
        <v/>
      </c>
      <c r="AH344" s="563" t="str">
        <f>IF(AND('1C TSspéc2'!$J$17&lt;&gt;0,'1C TSspéc2'!$C$12="OUI"),'1C TSspéc2'!$J$54/'1C TSspéc2'!$J$17,"")</f>
        <v/>
      </c>
      <c r="AI344" s="563" t="str">
        <f>IF(AND('1C TSspéc2'!$J$17&lt;&gt;0,'1C TSspéc2'!$C$12="OUI"),'1C TSspéc2'!$J$55/'1C TSspéc2'!$J$17,"")</f>
        <v/>
      </c>
      <c r="AJ344" s="563" t="str">
        <f>IF(AND('1C TSspéc2'!$J$17&lt;&gt;0,'1C TSspéc2'!$C$12="OUI"),'1C TSspéc2'!$J$56/'1C TSspéc2'!$J$17,"")</f>
        <v/>
      </c>
      <c r="AK344" s="563" t="str">
        <f>IF(AND('1C TSspéc2'!$J$17&lt;&gt;0,'1C TSspéc2'!$C$12="OUI"),'1C TSspéc2'!$J$57/'1C TSspéc2'!$J$17,"")</f>
        <v/>
      </c>
      <c r="AL344" s="74">
        <f>IF(AND('1C TSspéc2'!$J$17&lt;&gt;0,'1C TSspéc2'!$C$12="OUI"),N344+AK344,N344)</f>
        <v>0</v>
      </c>
      <c r="AM344" s="432">
        <f t="shared" si="106"/>
        <v>0</v>
      </c>
      <c r="AN344" s="432">
        <f t="shared" si="107"/>
        <v>0</v>
      </c>
      <c r="AO344" s="433" t="str">
        <f>IF(AND('1C TSspéc2'!$J$17&lt;&gt;0,'1C TSspéc2'!$J$30&lt;&gt;0),AM344+AN344,"")</f>
        <v/>
      </c>
      <c r="AP344" s="599" t="str">
        <f>IF(AND('1C TSspéc2'!$J$17&lt;&gt;0,'1C TSspéc2'!$J$30&lt;&gt;0),AM344-AR344,"")</f>
        <v/>
      </c>
      <c r="AQ344" s="610">
        <f t="shared" si="109"/>
        <v>0</v>
      </c>
      <c r="AR344" s="622"/>
      <c r="AS344" s="104"/>
      <c r="AT344" s="211" t="str">
        <f>IF(('1C TSspéc2'!J$17*FICHE!$C$14&lt;J344),"Forfait limité à "&amp;FICHE!$C$14&amp;"€/jour","")</f>
        <v/>
      </c>
      <c r="AU344" s="618"/>
    </row>
    <row r="345" spans="1:47" ht="13.9" customHeight="1">
      <c r="A345" s="316"/>
      <c r="B345" s="346"/>
      <c r="C345" s="877" t="str">
        <f>IF('1C TSspéc2'!K$21&lt;&gt;0,'1C TSspéc2'!$B$16,"")</f>
        <v/>
      </c>
      <c r="D345" s="878"/>
      <c r="E345" s="879"/>
      <c r="F345" s="95" t="str">
        <f>IF(AND($C345='1C TSspéc2'!$B$16,'1C TSspéc2'!$B$20="spécifiques",'1C TSspéc2'!$K$21&lt;&gt;""),'1C TSspéc2'!$K$25,"")</f>
        <v/>
      </c>
      <c r="G345" s="237"/>
      <c r="H345" s="797">
        <v>0.21</v>
      </c>
      <c r="I345" s="799">
        <v>1</v>
      </c>
      <c r="J345" s="324"/>
      <c r="K345" s="782">
        <f t="shared" si="105"/>
        <v>0</v>
      </c>
      <c r="L345" s="580">
        <f>IF(OR('1C TSspéc2'!$B$12="",'1C TSspéc2'!K$30=0),0,IF(AND('1C TSspéc2'!$B$12&lt;&gt;"",$K$2="Pôle",'1C TSspéc2'!$C$12="OUI"),(('1C TSspéc2'!K$22+'1C TSspéc2'!K$23+'1C TSspéc2'!K$24+'1C TSspéc2'!K$25+'1C TSspéc2'!K$29)/'1C TSspéc2'!K$17),IF(AND('1C TSspéc2'!$B$12&lt;&gt;"",$K$2="Pôle",'1C TSspéc2'!$C$12="NON"),(('1C TSspéc2'!K$22+'1C TSspéc2'!K$23+'1C TSspéc2'!K$24+'1C TSspéc2'!K$25+'1C TSspéc2'!K$29)/'1C TSspéc2'!K$30),IF(AND('1C TSspéc2'!$B$12&lt;&gt;"",$K$2&lt;&gt;"Pôle",'1C TSspéc2'!$C$12="OUI"),(('1C TSspéc2'!K$22+'1C TSspéc2'!K$23+'1C TSspéc2'!K$24+'1C TSspéc2'!K$25+'1C TSspéc2'!K$26+'1C TSspéc2'!K$27+'1C TSspéc2'!K$28+'1C TSspéc2'!K$29)/'1C TSspéc2'!K$17),IF(AND('1C TSspéc2'!$B$12&lt;&gt;"",$K$2&lt;&gt;"Pôle",'1C TSspéc2'!$C$12="NON"),(('1C TSspéc2'!K$22+'1C TSspéc2'!K$23+'1C TSspéc2'!K$24+'1C TSspéc2'!K$25+'1C TSspéc2'!K$26+'1C TSspéc2'!K$27+'1C TSspéc2'!K$28+'1C TSspéc2'!K$29)/'1C TSspéc2'!K$30))))))</f>
        <v>0</v>
      </c>
      <c r="M345" s="580">
        <f>IF(OR('1C TSspéc2'!$B$12="",'1C TSspéc2'!K$30=0),0,IF(AND('1C TSspéc2'!$B$12&lt;&gt;"",$K$2="Pôle",'1C TSspéc2'!$C$12="OUI"),(('1C TSspéc2'!K$26+'1C TSspéc2'!K$27+'1C TSspéc2'!K$28)/'1C TSspéc2'!K$17),IF(AND('1C TSspéc2'!$B$12&lt;&gt;"",$K$2="Pôle",'1C TSspéc2'!$C$12="NON"),(('1C TSspéc2'!K$26+'1C TSspéc2'!K$27+'1C TSspéc2'!K$28)/'1C TSspéc2'!K$30),IF(AND('1C TSspéc2'!$B$12&lt;&gt;"",$K$2&lt;&gt;"Pôle"),0))))</f>
        <v>0</v>
      </c>
      <c r="N345" s="581">
        <f>IF(AND('1C TSspéc2'!$B$12&lt;&gt;0,'1C TSspéc2'!$K$30&lt;&gt;0),L345+M345,0)</f>
        <v>0</v>
      </c>
      <c r="O345" s="562" t="str">
        <f>IF(AND('1C TSspéc2'!$K$17&lt;&gt;0,'1C TSspéc2'!$C$12="OUI"),'1C TSspéc2'!$K$35/'1C TSspéc2'!$K$17,"")</f>
        <v/>
      </c>
      <c r="P345" s="563" t="str">
        <f>IF(AND('1C TSspéc2'!$K$17&lt;&gt;0,'1C TSspéc2'!$C$12="OUI"),'1C TSspéc2'!$K$36/'1C TSspéc2'!$K$17,"")</f>
        <v/>
      </c>
      <c r="Q345" s="563" t="str">
        <f>IF(AND('1C TSspéc2'!$K$17&lt;&gt;0,'1C TSspéc2'!$C$12="OUI"),'1C TSspéc2'!$K$37/'1C TSspéc2'!$K$17,"")</f>
        <v/>
      </c>
      <c r="R345" s="563" t="str">
        <f>IF(AND('1C TSspéc2'!$K$17&lt;&gt;0,'1C TSspéc2'!$C$12="OUI"),'1C TSspéc2'!$K$38/'1C TSspéc2'!$K$17,"")</f>
        <v/>
      </c>
      <c r="S345" s="563" t="str">
        <f>IF(AND('1C TSspéc2'!$K$17&lt;&gt;0,'1C TSspéc2'!$C$12="OUI"),'1C TSspéc2'!$K$39/'1C TSspéc2'!$K$17,"")</f>
        <v/>
      </c>
      <c r="T345" s="563" t="str">
        <f>IF(AND('1C TSspéc2'!$K$17&lt;&gt;0,'1C TSspéc2'!$C$12="OUI"),'1C TSspéc2'!$K$40/'1C TSspéc2'!$K$17,"")</f>
        <v/>
      </c>
      <c r="U345" s="563" t="str">
        <f>IF(AND('1C TSspéc2'!$K$17&lt;&gt;0,'1C TSspéc2'!$C$12="OUI"),'1C TSspéc2'!$K$41/'1C TSspéc2'!$K$17,"")</f>
        <v/>
      </c>
      <c r="V345" s="563" t="str">
        <f>IF(AND('1C TSspéc2'!$K$17&lt;&gt;0,'1C TSspéc2'!$C$12="OUI"),'1C TSspéc2'!$K$42/'1C TSspéc2'!$K$17,"")</f>
        <v/>
      </c>
      <c r="W345" s="563" t="str">
        <f>IF(AND('1C TSspéc2'!$K$17&lt;&gt;0,'1C TSspéc2'!$C$12="OUI"),'1C TSspéc2'!$K$43/'1C TSspéc2'!$K$17,"")</f>
        <v/>
      </c>
      <c r="X345" s="563" t="str">
        <f>IF(AND('1C TSspéc2'!$K$17&lt;&gt;0,'1C TSspéc2'!$C$12="OUI"),'1C TSspéc2'!$K$44/'1C TSspéc2'!$K$17,"")</f>
        <v/>
      </c>
      <c r="Y345" s="563" t="str">
        <f>IF(AND('1C TSspéc2'!$K$17&lt;&gt;0,'1C TSspéc2'!$C$12="OUI"),'1C TSspéc2'!$K$45/'1C TSspéc2'!$K$17,"")</f>
        <v/>
      </c>
      <c r="Z345" s="563" t="str">
        <f>IF(AND('1C TSspéc2'!$K$17&lt;&gt;0,'1C TSspéc2'!$C$12="OUI"),'1C TSspéc2'!$K$46/'1C TSspéc2'!$K$17,"")</f>
        <v/>
      </c>
      <c r="AA345" s="563" t="str">
        <f>IF(AND('1C TSspéc2'!$K$17&lt;&gt;0,'1C TSspéc2'!$C$12="OUI"),'1C TSspéc2'!$K$47/'1C TSspéc2'!$K$17,"")</f>
        <v/>
      </c>
      <c r="AB345" s="563" t="str">
        <f>IF(AND('1C TSspéc2'!$K$17&lt;&gt;0,'1C TSspéc2'!$C$12="OUI"),'1C TSspéc2'!$K$48/'1C TSspéc2'!$K$17,"")</f>
        <v/>
      </c>
      <c r="AC345" s="563" t="str">
        <f>IF(AND('1C TSspéc2'!$K$17&lt;&gt;0,'1C TSspéc2'!$C$12="OUI"),'1C TSspéc2'!$K$49/'1C TSspéc2'!$K$17,"")</f>
        <v/>
      </c>
      <c r="AD345" s="563" t="str">
        <f>IF(AND('1C TSspéc2'!$K$17&lt;&gt;0,'1C TSspéc2'!$C$12="OUI"),'1C TSspéc2'!$K$50/'1C TSspéc2'!$K$17,"")</f>
        <v/>
      </c>
      <c r="AE345" s="563" t="str">
        <f>IF(AND('1C TSspéc2'!$K$17&lt;&gt;0,'1C TSspéc2'!$C$12="OUI"),'1C TSspéc2'!$K$51/'1C TSspéc2'!$K$17,"")</f>
        <v/>
      </c>
      <c r="AF345" s="563" t="str">
        <f>IF(AND('1C TSspéc2'!$K$17&lt;&gt;0,'1C TSspéc2'!$C$12="OUI"),'1C TSspéc2'!$K$52/'1C TSspéc2'!$K$17,"")</f>
        <v/>
      </c>
      <c r="AG345" s="563" t="str">
        <f>IF(AND('1C TSspéc2'!$K$17&lt;&gt;0,'1C TSspéc2'!$C$12="OUI"),'1C TSspéc2'!$K$53/'1C TSspéc2'!$K$17,"")</f>
        <v/>
      </c>
      <c r="AH345" s="563" t="str">
        <f>IF(AND('1C TSspéc2'!$K$17&lt;&gt;0,'1C TSspéc2'!$C$12="OUI"),'1C TSspéc2'!$K$54/'1C TSspéc2'!$K$17,"")</f>
        <v/>
      </c>
      <c r="AI345" s="563" t="str">
        <f>IF(AND('1C TSspéc2'!$K$17&lt;&gt;0,'1C TSspéc2'!$C$12="OUI"),'1C TSspéc2'!$K$55/'1C TSspéc2'!$K$17,"")</f>
        <v/>
      </c>
      <c r="AJ345" s="563" t="str">
        <f>IF(AND('1C TSspéc2'!$K$17&lt;&gt;0,'1C TSspéc2'!$C$12="OUI"),'1C TSspéc2'!$K$56/'1C TSspéc2'!$K$17,"")</f>
        <v/>
      </c>
      <c r="AK345" s="563" t="str">
        <f>IF(AND('1C TSspéc2'!$K$17&lt;&gt;0,'1C TSspéc2'!$C$12="OUI"),'1C TSspéc2'!$K$57/'1C TSspéc2'!$K$17,"")</f>
        <v/>
      </c>
      <c r="AL345" s="74">
        <f>IF(AND('1C TSspéc2'!$K$17&lt;&gt;0,'1C TSspéc2'!$C$12="OUI"),N345+AK345,N345)</f>
        <v>0</v>
      </c>
      <c r="AM345" s="432">
        <f t="shared" si="106"/>
        <v>0</v>
      </c>
      <c r="AN345" s="432">
        <f t="shared" si="107"/>
        <v>0</v>
      </c>
      <c r="AO345" s="433" t="str">
        <f>IF(AND('1C TSspéc2'!$K$17&lt;&gt;0,'1C TSspéc2'!$K$30&lt;&gt;0),AM345+AN345,"")</f>
        <v/>
      </c>
      <c r="AP345" s="599" t="str">
        <f>IF(AND('1C TSspéc2'!$K$17&lt;&gt;0,'1C TSspéc2'!$K$30&lt;&gt;0),AM345-AR345,"")</f>
        <v/>
      </c>
      <c r="AQ345" s="610">
        <f t="shared" si="109"/>
        <v>0</v>
      </c>
      <c r="AR345" s="622"/>
      <c r="AS345" s="104"/>
      <c r="AT345" s="211" t="str">
        <f>IF(('1C TSspéc2'!K$17*FICHE!$C$14&lt;J345),"Forfait limité à "&amp;FICHE!$C$14&amp;"€/jour","")</f>
        <v/>
      </c>
      <c r="AU345" s="618"/>
    </row>
    <row r="346" spans="1:47" ht="13.9" customHeight="1">
      <c r="A346" s="316"/>
      <c r="B346" s="346"/>
      <c r="C346" s="877" t="str">
        <f>IF('1C TSspéc2'!L$21&lt;&gt;0,'1C TSspéc2'!$B$16,"")</f>
        <v/>
      </c>
      <c r="D346" s="878"/>
      <c r="E346" s="879"/>
      <c r="F346" s="95" t="str">
        <f>IF(AND($C346='1C TSspéc2'!$B$16,'1C TSspéc2'!$B$20="spécifiques",'1C TSspéc2'!$L$21&lt;&gt;""),'1C TSspéc2'!$L$25,"")</f>
        <v/>
      </c>
      <c r="G346" s="237"/>
      <c r="H346" s="797">
        <v>0.21</v>
      </c>
      <c r="I346" s="799">
        <v>1</v>
      </c>
      <c r="J346" s="324"/>
      <c r="K346" s="782">
        <f t="shared" si="105"/>
        <v>0</v>
      </c>
      <c r="L346" s="580">
        <f>IF(OR('1C TSspéc2'!$B$12="",'1C TSspéc2'!L$30=0),0,IF(AND('1C TSspéc2'!$B$12&lt;&gt;"",$K$2="Pôle",'1C TSspéc2'!$C$12="OUI"),(('1C TSspéc2'!L$22+'1C TSspéc2'!L$23+'1C TSspéc2'!L$24+'1C TSspéc2'!L$25+'1C TSspéc2'!L$29)/'1C TSspéc2'!L$17),IF(AND('1C TSspéc2'!$B$12&lt;&gt;"",$K$2="Pôle",'1C TSspéc2'!$C$12="NON"),(('1C TSspéc2'!L$22+'1C TSspéc2'!L$23+'1C TSspéc2'!L$24+'1C TSspéc2'!L$25+'1C TSspéc2'!L$29)/'1C TSspéc2'!L$30),IF(AND('1C TSspéc2'!$B$12&lt;&gt;"",$K$2&lt;&gt;"Pôle",'1C TSspéc2'!$C$12="OUI"),(('1C TSspéc2'!L$22+'1C TSspéc2'!L$23+'1C TSspéc2'!L$24+'1C TSspéc2'!L$25+'1C TSspéc2'!L$26+'1C TSspéc2'!L$27+'1C TSspéc2'!L$28+'1C TSspéc2'!L$29)/'1C TSspéc2'!L$17),IF(AND('1C TSspéc2'!$B$12&lt;&gt;"",$K$2&lt;&gt;"Pôle",'1C TSspéc2'!$C$12="NON"),(('1C TSspéc2'!L$22+'1C TSspéc2'!L$23+'1C TSspéc2'!L$24+'1C TSspéc2'!L$25+'1C TSspéc2'!L$26+'1C TSspéc2'!L$27+'1C TSspéc2'!L$28+'1C TSspéc2'!L$29)/'1C TSspéc2'!L$30))))))</f>
        <v>0</v>
      </c>
      <c r="M346" s="580">
        <f>IF(OR('1C TSspéc2'!$B$12="",'1C TSspéc2'!L$30=0),0,IF(AND('1C TSspéc2'!$B$12&lt;&gt;"",$K$2="Pôle",'1C TSspéc2'!$C$12="OUI"),(('1C TSspéc2'!L$26+'1C TSspéc2'!L$27+'1C TSspéc2'!L$28)/'1C TSspéc2'!L$17),IF(AND('1C TSspéc2'!$B$12&lt;&gt;"",$K$2="Pôle",'1C TSspéc2'!$C$12="NON"),(('1C TSspéc2'!L$26+'1C TSspéc2'!L$27+'1C TSspéc2'!L$28)/'1C TSspéc2'!L$30),IF(AND('1C TSspéc2'!$B$12&lt;&gt;"",$K$2&lt;&gt;"Pôle"),0))))</f>
        <v>0</v>
      </c>
      <c r="N346" s="581">
        <f>IF(AND('1C TSspéc2'!$B$12&lt;&gt;0,'1C TSspéc2'!$L$30&lt;&gt;0),L346+M346,0)</f>
        <v>0</v>
      </c>
      <c r="O346" s="562" t="str">
        <f>IF(AND('1C TSspéc2'!$L$17&lt;&gt;0,'1C TSspéc2'!$C$12="OUI"),'1C TSspéc2'!$L$35/'1C TSspéc2'!$L$17,"")</f>
        <v/>
      </c>
      <c r="P346" s="563" t="str">
        <f>IF(AND('1C TSspéc2'!$L$17&lt;&gt;0,'1C TSspéc2'!$C$12="OUI"),'1C TSspéc2'!$L$36/'1C TSspéc2'!$L$17,"")</f>
        <v/>
      </c>
      <c r="Q346" s="563" t="str">
        <f>IF(AND('1C TSspéc2'!$L$17&lt;&gt;0,'1C TSspéc2'!$C$12="OUI"),'1C TSspéc2'!$L$37/'1C TSspéc2'!$L$17,"")</f>
        <v/>
      </c>
      <c r="R346" s="563" t="str">
        <f>IF(AND('1C TSspéc2'!$L$17&lt;&gt;0,'1C TSspéc2'!$C$12="OUI"),'1C TSspéc2'!$L$38/'1C TSspéc2'!$L$17,"")</f>
        <v/>
      </c>
      <c r="S346" s="563" t="str">
        <f>IF(AND('1C TSspéc2'!$L$17&lt;&gt;0,'1C TSspéc2'!$C$12="OUI"),'1C TSspéc2'!$L$39/'1C TSspéc2'!$L$17,"")</f>
        <v/>
      </c>
      <c r="T346" s="563" t="str">
        <f>IF(AND('1C TSspéc2'!$L$17&lt;&gt;0,'1C TSspéc2'!$C$12="OUI"),'1C TSspéc2'!$L$40/'1C TSspéc2'!$L$17,"")</f>
        <v/>
      </c>
      <c r="U346" s="563" t="str">
        <f>IF(AND('1C TSspéc2'!$L$17&lt;&gt;0,'1C TSspéc2'!$C$12="OUI"),'1C TSspéc2'!$L$41/'1C TSspéc2'!$L$17,"")</f>
        <v/>
      </c>
      <c r="V346" s="563" t="str">
        <f>IF(AND('1C TSspéc2'!$L$17&lt;&gt;0,'1C TSspéc2'!$C$12="OUI"),'1C TSspéc2'!$L$42/'1C TSspéc2'!$L$17,"")</f>
        <v/>
      </c>
      <c r="W346" s="563" t="str">
        <f>IF(AND('1C TSspéc2'!$L$17&lt;&gt;0,'1C TSspéc2'!$C$12="OUI"),'1C TSspéc2'!$L$43/'1C TSspéc2'!$L$17,"")</f>
        <v/>
      </c>
      <c r="X346" s="563" t="str">
        <f>IF(AND('1C TSspéc2'!$L$17&lt;&gt;0,'1C TSspéc2'!$C$12="OUI"),'1C TSspéc2'!$L$44/'1C TSspéc2'!$L$17,"")</f>
        <v/>
      </c>
      <c r="Y346" s="563" t="str">
        <f>IF(AND('1C TSspéc2'!$L$17&lt;&gt;0,'1C TSspéc2'!$C$12="OUI"),'1C TSspéc2'!$L$45/'1C TSspéc2'!$L$17,"")</f>
        <v/>
      </c>
      <c r="Z346" s="563" t="str">
        <f>IF(AND('1C TSspéc2'!$L$17&lt;&gt;0,'1C TSspéc2'!$C$12="OUI"),'1C TSspéc2'!$L$46/'1C TSspéc2'!$L$17,"")</f>
        <v/>
      </c>
      <c r="AA346" s="563" t="str">
        <f>IF(AND('1C TSspéc2'!$L$17&lt;&gt;0,'1C TSspéc2'!$C$12="OUI"),'1C TSspéc2'!$L$47/'1C TSspéc2'!$L$17,"")</f>
        <v/>
      </c>
      <c r="AB346" s="563" t="str">
        <f>IF(AND('1C TSspéc2'!$L$17&lt;&gt;0,'1C TSspéc2'!$C$12="OUI"),'1C TSspéc2'!$L$48/'1C TSspéc2'!$L$17,"")</f>
        <v/>
      </c>
      <c r="AC346" s="563" t="str">
        <f>IF(AND('1C TSspéc2'!$L$17&lt;&gt;0,'1C TSspéc2'!$C$12="OUI"),'1C TSspéc2'!$L$49/'1C TSspéc2'!$L$17,"")</f>
        <v/>
      </c>
      <c r="AD346" s="563" t="str">
        <f>IF(AND('1C TSspéc2'!$L$17&lt;&gt;0,'1C TSspéc2'!$C$12="OUI"),'1C TSspéc2'!$L$50/'1C TSspéc2'!$L$17,"")</f>
        <v/>
      </c>
      <c r="AE346" s="563" t="str">
        <f>IF(AND('1C TSspéc2'!$L$17&lt;&gt;0,'1C TSspéc2'!$C$12="OUI"),'1C TSspéc2'!$L$51/'1C TSspéc2'!$L$17,"")</f>
        <v/>
      </c>
      <c r="AF346" s="563" t="str">
        <f>IF(AND('1C TSspéc2'!$L$17&lt;&gt;0,'1C TSspéc2'!$C$12="OUI"),'1C TSspéc2'!$L$52/'1C TSspéc2'!$L$17,"")</f>
        <v/>
      </c>
      <c r="AG346" s="563" t="str">
        <f>IF(AND('1C TSspéc2'!$L$17&lt;&gt;0,'1C TSspéc2'!$C$12="OUI"),'1C TSspéc2'!$L$53/'1C TSspéc2'!$L$17,"")</f>
        <v/>
      </c>
      <c r="AH346" s="563" t="str">
        <f>IF(AND('1C TSspéc2'!$L$17&lt;&gt;0,'1C TSspéc2'!$C$12="OUI"),'1C TSspéc2'!$L$54/'1C TSspéc2'!$L$17,"")</f>
        <v/>
      </c>
      <c r="AI346" s="563" t="str">
        <f>IF(AND('1C TSspéc2'!$L$17&lt;&gt;0,'1C TSspéc2'!$C$12="OUI"),'1C TSspéc2'!$L$55/'1C TSspéc2'!$L$17,"")</f>
        <v/>
      </c>
      <c r="AJ346" s="563" t="str">
        <f>IF(AND('1C TSspéc2'!$L$17&lt;&gt;0,'1C TSspéc2'!$C$12="OUI"),'1C TSspéc2'!$L$56/'1C TSspéc2'!$L$17,"")</f>
        <v/>
      </c>
      <c r="AK346" s="563" t="str">
        <f>IF(AND('1C TSspéc2'!$L$17&lt;&gt;0,'1C TSspéc2'!$C$12="OUI"),'1C TSspéc2'!$L$57/'1C TSspéc2'!$L$17,"")</f>
        <v/>
      </c>
      <c r="AL346" s="74">
        <f>IF(AND('1C TSspéc2'!$L$17&lt;&gt;0,'1C TSspéc2'!$C$12="OUI"),N346+AK346,N346)</f>
        <v>0</v>
      </c>
      <c r="AM346" s="432">
        <f t="shared" si="106"/>
        <v>0</v>
      </c>
      <c r="AN346" s="432">
        <f t="shared" si="107"/>
        <v>0</v>
      </c>
      <c r="AO346" s="433" t="str">
        <f>IF(AND('1C TSspéc2'!$L$17&lt;&gt;0,'1C TSspéc2'!$L$30&lt;&gt;0),AM346+AN346,"")</f>
        <v/>
      </c>
      <c r="AP346" s="599" t="str">
        <f>IF(AND('1C TSspéc2'!$L$17&lt;&gt;0,'1C TSspéc2'!$L$30&lt;&gt;0),AM346-AR346,"")</f>
        <v/>
      </c>
      <c r="AQ346" s="610">
        <f t="shared" si="109"/>
        <v>0</v>
      </c>
      <c r="AR346" s="622"/>
      <c r="AS346" s="104"/>
      <c r="AT346" s="211" t="str">
        <f>IF(('1C TSspéc2'!L$17*FICHE!$C$14&lt;J346),"Forfait limité à "&amp;FICHE!$C$14&amp;"€/jour","")</f>
        <v/>
      </c>
      <c r="AU346" s="618"/>
    </row>
    <row r="347" spans="1:47" ht="13.9" customHeight="1">
      <c r="A347" s="316"/>
      <c r="B347" s="346"/>
      <c r="C347" s="877" t="str">
        <f>IF('1C TSspéc2'!M$21&lt;&gt;0,'1C TSspéc2'!$B$16,"")</f>
        <v/>
      </c>
      <c r="D347" s="878"/>
      <c r="E347" s="879"/>
      <c r="F347" s="95" t="str">
        <f>IF(AND($C347='1C TSspéc2'!$B$16,'1C TSspéc2'!$B$20="spécifiques",'1C TSspéc2'!$M$21&lt;&gt;""),'1C TSspéc2'!$M$25,"")</f>
        <v/>
      </c>
      <c r="G347" s="237"/>
      <c r="H347" s="797">
        <v>0.21</v>
      </c>
      <c r="I347" s="799">
        <v>1</v>
      </c>
      <c r="J347" s="324"/>
      <c r="K347" s="782">
        <f t="shared" si="105"/>
        <v>0</v>
      </c>
      <c r="L347" s="580">
        <f>IF(OR('1C TSspéc2'!$B$12="",'1C TSspéc2'!M$30=0),0,IF(AND('1C TSspéc2'!$B$12&lt;&gt;"",$K$2="Pôle",'1C TSspéc2'!$C$12="OUI"),(('1C TSspéc2'!M$22+'1C TSspéc2'!M$23+'1C TSspéc2'!M$24+'1C TSspéc2'!M$25+'1C TSspéc2'!M$29)/'1C TSspéc2'!M$17),IF(AND('1C TSspéc2'!$B$12&lt;&gt;"",$K$2="Pôle",'1C TSspéc2'!$C$12="NON"),(('1C TSspéc2'!M$22+'1C TSspéc2'!M$23+'1C TSspéc2'!M$24+'1C TSspéc2'!M$25+'1C TSspéc2'!M$29)/'1C TSspéc2'!M$30),IF(AND('1C TSspéc2'!$B$12&lt;&gt;"",$K$2&lt;&gt;"Pôle",'1C TSspéc2'!$C$12="OUI"),(('1C TSspéc2'!M$22+'1C TSspéc2'!M$23+'1C TSspéc2'!M$24+'1C TSspéc2'!M$25+'1C TSspéc2'!M$26+'1C TSspéc2'!M$27+'1C TSspéc2'!M$28+'1C TSspéc2'!M$29)/'1C TSspéc2'!M$17),IF(AND('1C TSspéc2'!$B$12&lt;&gt;"",$K$2&lt;&gt;"Pôle",'1C TSspéc2'!$C$12="NON"),(('1C TSspéc2'!M$22+'1C TSspéc2'!M$23+'1C TSspéc2'!M$24+'1C TSspéc2'!M$25+'1C TSspéc2'!M$26+'1C TSspéc2'!M$27+'1C TSspéc2'!M$28+'1C TSspéc2'!M$29)/'1C TSspéc2'!M$30))))))</f>
        <v>0</v>
      </c>
      <c r="M347" s="580">
        <f>IF(OR('1C TSspéc2'!$B$12="",'1C TSspéc2'!M$30=0),0,IF(AND('1C TSspéc2'!$B$12&lt;&gt;"",$K$2="Pôle",'1C TSspéc2'!$C$12="OUI"),(('1C TSspéc2'!M$26+'1C TSspéc2'!M$27+'1C TSspéc2'!M$28)/'1C TSspéc2'!M$17),IF(AND('1C TSspéc2'!$B$12&lt;&gt;"",$K$2="Pôle",'1C TSspéc2'!$C$12="NON"),(('1C TSspéc2'!M$26+'1C TSspéc2'!M$27+'1C TSspéc2'!M$28)/'1C TSspéc2'!M$30),IF(AND('1C TSspéc2'!$B$12&lt;&gt;"",$K$2&lt;&gt;"Pôle"),0))))</f>
        <v>0</v>
      </c>
      <c r="N347" s="581">
        <f>IF(AND('1C TSspéc2'!$B$12&lt;&gt;0,'1C TSspéc2'!$M$30&lt;&gt;0),L347+M347,0)</f>
        <v>0</v>
      </c>
      <c r="O347" s="562" t="str">
        <f>IF(AND('1C TSspéc2'!$M$17&lt;&gt;0,'1C TSspéc2'!$C$12="OUI"),'1C TSspéc2'!$M$35/'1C TSspéc2'!$M$17,"")</f>
        <v/>
      </c>
      <c r="P347" s="563" t="str">
        <f>IF(AND('1C TSspéc2'!$M$17&lt;&gt;0,'1C TSspéc2'!$C$12="OUI"),'1C TSspéc2'!$M$36/'1C TSspéc2'!$M$17,"")</f>
        <v/>
      </c>
      <c r="Q347" s="563" t="str">
        <f>IF(AND('1C TSspéc2'!$M$17&lt;&gt;0,'1C TSspéc2'!$C$12="OUI"),'1C TSspéc2'!$M$37/'1C TSspéc2'!$M$17,"")</f>
        <v/>
      </c>
      <c r="R347" s="563" t="str">
        <f>IF(AND('1C TSspéc2'!$M$17&lt;&gt;0,'1C TSspéc2'!$C$12="OUI"),'1C TSspéc2'!$M$38/'1C TSspéc2'!$M$17,"")</f>
        <v/>
      </c>
      <c r="S347" s="563" t="str">
        <f>IF(AND('1C TSspéc2'!$M$17&lt;&gt;0,'1C TSspéc2'!$C$12="OUI"),'1C TSspéc2'!$M$39/'1C TSspéc2'!$M$17,"")</f>
        <v/>
      </c>
      <c r="T347" s="563" t="str">
        <f>IF(AND('1C TSspéc2'!$M$17&lt;&gt;0,'1C TSspéc2'!$C$12="OUI"),'1C TSspéc2'!$M$40/'1C TSspéc2'!$M$17,"")</f>
        <v/>
      </c>
      <c r="U347" s="563" t="str">
        <f>IF(AND('1C TSspéc2'!$M$17&lt;&gt;0,'1C TSspéc2'!$C$12="OUI"),'1C TSspéc2'!$M$41/'1C TSspéc2'!$M$17,"")</f>
        <v/>
      </c>
      <c r="V347" s="563" t="str">
        <f>IF(AND('1C TSspéc2'!$M$17&lt;&gt;0,'1C TSspéc2'!$C$12="OUI"),'1C TSspéc2'!$M$42/'1C TSspéc2'!$M$17,"")</f>
        <v/>
      </c>
      <c r="W347" s="563" t="str">
        <f>IF(AND('1C TSspéc2'!$M$17&lt;&gt;0,'1C TSspéc2'!$C$12="OUI"),'1C TSspéc2'!$M$43/'1C TSspéc2'!$M$17,"")</f>
        <v/>
      </c>
      <c r="X347" s="563" t="str">
        <f>IF(AND('1C TSspéc2'!$M$17&lt;&gt;0,'1C TSspéc2'!$C$12="OUI"),'1C TSspéc2'!$M$44/'1C TSspéc2'!$M$17,"")</f>
        <v/>
      </c>
      <c r="Y347" s="563" t="str">
        <f>IF(AND('1C TSspéc2'!$M$17&lt;&gt;0,'1C TSspéc2'!$C$12="OUI"),'1C TSspéc2'!$M$45/'1C TSspéc2'!$M$17,"")</f>
        <v/>
      </c>
      <c r="Z347" s="563" t="str">
        <f>IF(AND('1C TSspéc2'!$M$17&lt;&gt;0,'1C TSspéc2'!$C$12="OUI"),'1C TSspéc2'!$M$46/'1C TSspéc2'!$M$17,"")</f>
        <v/>
      </c>
      <c r="AA347" s="563" t="str">
        <f>IF(AND('1C TSspéc2'!$M$17&lt;&gt;0,'1C TSspéc2'!$C$12="OUI"),'1C TSspéc2'!$M$47/'1C TSspéc2'!$M$17,"")</f>
        <v/>
      </c>
      <c r="AB347" s="563" t="str">
        <f>IF(AND('1C TSspéc2'!$M$17&lt;&gt;0,'1C TSspéc2'!$C$12="OUI"),'1C TSspéc2'!$M$48/'1C TSspéc2'!$M$17,"")</f>
        <v/>
      </c>
      <c r="AC347" s="563" t="str">
        <f>IF(AND('1C TSspéc2'!$M$17&lt;&gt;0,'1C TSspéc2'!$C$12="OUI"),'1C TSspéc2'!$M$49/'1C TSspéc2'!$M$17,"")</f>
        <v/>
      </c>
      <c r="AD347" s="563" t="str">
        <f>IF(AND('1C TSspéc2'!$M$17&lt;&gt;0,'1C TSspéc2'!$C$12="OUI"),'1C TSspéc2'!$M$50/'1C TSspéc2'!$M$17,"")</f>
        <v/>
      </c>
      <c r="AE347" s="563" t="str">
        <f>IF(AND('1C TSspéc2'!$M$17&lt;&gt;0,'1C TSspéc2'!$C$12="OUI"),'1C TSspéc2'!$M$51/'1C TSspéc2'!$M$17,"")</f>
        <v/>
      </c>
      <c r="AF347" s="563" t="str">
        <f>IF(AND('1C TSspéc2'!$M$17&lt;&gt;0,'1C TSspéc2'!$C$12="OUI"),'1C TSspéc2'!$M$52/'1C TSspéc2'!$M$17,"")</f>
        <v/>
      </c>
      <c r="AG347" s="563" t="str">
        <f>IF(AND('1C TSspéc2'!$M$17&lt;&gt;0,'1C TSspéc2'!$C$12="OUI"),'1C TSspéc2'!$M$53/'1C TSspéc2'!$M$17,"")</f>
        <v/>
      </c>
      <c r="AH347" s="563" t="str">
        <f>IF(AND('1C TSspéc2'!$M$17&lt;&gt;0,'1C TSspéc2'!$C$12="OUI"),'1C TSspéc2'!$M$54/'1C TSspéc2'!$M$17,"")</f>
        <v/>
      </c>
      <c r="AI347" s="563" t="str">
        <f>IF(AND('1C TSspéc2'!$M$17&lt;&gt;0,'1C TSspéc2'!$C$12="OUI"),'1C TSspéc2'!$M$55/'1C TSspéc2'!$M$17,"")</f>
        <v/>
      </c>
      <c r="AJ347" s="563" t="str">
        <f>IF(AND('1C TSspéc2'!$M$17&lt;&gt;0,'1C TSspéc2'!$C$12="OUI"),'1C TSspéc2'!$M$56/'1C TSspéc2'!$M$17,"")</f>
        <v/>
      </c>
      <c r="AK347" s="563" t="str">
        <f>IF(AND('1C TSspéc2'!$M$17&lt;&gt;0,'1C TSspéc2'!$C$12="OUI"),'1C TSspéc2'!$M$57/'1C TSspéc2'!$M$17,"")</f>
        <v/>
      </c>
      <c r="AL347" s="74">
        <f>IF(AND('1C TSspéc2'!$M$17&lt;&gt;0,'1C TSspéc2'!$C$12="OUI"),N347+AK347,N347)</f>
        <v>0</v>
      </c>
      <c r="AM347" s="432">
        <f t="shared" si="106"/>
        <v>0</v>
      </c>
      <c r="AN347" s="432">
        <f t="shared" si="107"/>
        <v>0</v>
      </c>
      <c r="AO347" s="433" t="str">
        <f>IF(AND('1C TSspéc2'!$M$17&lt;&gt;0,'1C TSspéc2'!$M$30&lt;&gt;0),AM347+AN347,"")</f>
        <v/>
      </c>
      <c r="AP347" s="599" t="str">
        <f>IF(AND('1C TSspéc2'!$M$17&lt;&gt;0,'1C TSspéc2'!$M$30&lt;&gt;0),AM347-AR347,"")</f>
        <v/>
      </c>
      <c r="AQ347" s="610">
        <f t="shared" si="109"/>
        <v>0</v>
      </c>
      <c r="AR347" s="622"/>
      <c r="AS347" s="104"/>
      <c r="AT347" s="211" t="str">
        <f>IF(('1C TSspéc2'!M$17*FICHE!$C$14&lt;J347),"Forfait limité à "&amp;FICHE!$C$14&amp;"€/jour","")</f>
        <v/>
      </c>
      <c r="AU347" s="618"/>
    </row>
    <row r="348" spans="1:47" s="358" customFormat="1" ht="13.9" customHeight="1">
      <c r="A348" s="398"/>
      <c r="B348" s="399"/>
      <c r="C348" s="880" t="str">
        <f>IF('1C TSspéc2'!N$21&lt;&gt;0,'1C TSspéc2'!$B$16,"")</f>
        <v/>
      </c>
      <c r="D348" s="881"/>
      <c r="E348" s="882"/>
      <c r="F348" s="213" t="str">
        <f>IF(AND($C348='1C TSspéc2'!$B$16,'1C TSspéc2'!$B$20="spécifiques",'1C TSspéc2'!$N$21&lt;&gt;""),'1C TSspéc2'!$N$25,"")</f>
        <v/>
      </c>
      <c r="G348" s="238"/>
      <c r="H348" s="819">
        <v>0.21</v>
      </c>
      <c r="I348" s="820">
        <v>1</v>
      </c>
      <c r="J348" s="400"/>
      <c r="K348" s="821">
        <f t="shared" si="105"/>
        <v>0</v>
      </c>
      <c r="L348" s="584">
        <f>IF(OR('1C TSspéc2'!$B$12="",'1C TSspéc2'!N$30=0),0,IF(AND('1C TSspéc2'!$B$12&lt;&gt;"",$K$2="Pôle",'1C TSspéc2'!$C$12="OUI"),(('1C TSspéc2'!N$22+'1C TSspéc2'!N$23+'1C TSspéc2'!N$24+'1C TSspéc2'!N$25+'1C TSspéc2'!N$29)/'1C TSspéc2'!N$17),IF(AND('1C TSspéc2'!$B$12&lt;&gt;"",$K$2="Pôle",'1C TSspéc2'!$C$12="NON"),(('1C TSspéc2'!N$22+'1C TSspéc2'!N$23+'1C TSspéc2'!N$24+'1C TSspéc2'!N$25+'1C TSspéc2'!N$29)/'1C TSspéc2'!N$30),IF(AND('1C TSspéc2'!$B$12&lt;&gt;"",$K$2&lt;&gt;"Pôle",'1C TSspéc2'!$C$12="OUI"),(('1C TSspéc2'!N$22+'1C TSspéc2'!N$23+'1C TSspéc2'!N$24+'1C TSspéc2'!N$25+'1C TSspéc2'!N$26+'1C TSspéc2'!N$27+'1C TSspéc2'!N$28+'1C TSspéc2'!N$29)/'1C TSspéc2'!N$17),IF(AND('1C TSspéc2'!$B$12&lt;&gt;"",$K$2&lt;&gt;"Pôle",'1C TSspéc2'!$C$12="NON"),(('1C TSspéc2'!N$22+'1C TSspéc2'!N$23+'1C TSspéc2'!N$24+'1C TSspéc2'!N$25+'1C TSspéc2'!N$26+'1C TSspéc2'!N$27+'1C TSspéc2'!N$28+'1C TSspéc2'!N$29)/'1C TSspéc2'!N$30))))))</f>
        <v>0</v>
      </c>
      <c r="M348" s="584">
        <f>IF(OR('1C TSspéc2'!$B$12="",'1C TSspéc2'!N$30=0),0,IF(AND('1C TSspéc2'!$B$12&lt;&gt;"",$K$2="Pôle",'1C TSspéc2'!$C$12="OUI"),(('1C TSspéc2'!N$26+'1C TSspéc2'!N$27+'1C TSspéc2'!N$28)/'1C TSspéc2'!N$17),IF(AND('1C TSspéc2'!$B$12&lt;&gt;"",$K$2="Pôle",'1C TSspéc2'!$C$12="NON"),(('1C TSspéc2'!N$26+'1C TSspéc2'!N$27+'1C TSspéc2'!N$28)/'1C TSspéc2'!N$30),IF(AND('1C TSspéc2'!$B$12&lt;&gt;"",$K$2&lt;&gt;"Pôle"),0))))</f>
        <v>0</v>
      </c>
      <c r="N348" s="585">
        <f>IF(AND('1C TSspéc2'!$B$12&lt;&gt;0,'1C TSspéc2'!$N$30&lt;&gt;0),L348+M348,0)</f>
        <v>0</v>
      </c>
      <c r="O348" s="598" t="str">
        <f>IF(AND('1C TSspéc2'!$N$17&lt;&gt;0,'1C TSspéc2'!$C$12="OUI"),'1C TSspéc2'!$N$35/'1C TSspéc2'!$N$17,"")</f>
        <v/>
      </c>
      <c r="P348" s="565" t="str">
        <f>IF(AND('1C TSspéc2'!$N$17&lt;&gt;0,'1C TSspéc2'!$C$12="OUI"),'1C TSspéc2'!$N$36/'1C TSspéc2'!$N$17,"")</f>
        <v/>
      </c>
      <c r="Q348" s="565" t="str">
        <f>IF(AND('1C TSspéc2'!$N$17&lt;&gt;0,'1C TSspéc2'!$C$12="OUI"),'1C TSspéc2'!$N$37/'1C TSspéc2'!$N$17,"")</f>
        <v/>
      </c>
      <c r="R348" s="565" t="str">
        <f>IF(AND('1C TSspéc2'!$N$17&lt;&gt;0,'1C TSspéc2'!$C$12="OUI"),'1C TSspéc2'!$N$38/'1C TSspéc2'!$N$17,"")</f>
        <v/>
      </c>
      <c r="S348" s="565" t="str">
        <f>IF(AND('1C TSspéc2'!$N$17&lt;&gt;0,'1C TSspéc2'!$C$12="OUI"),'1C TSspéc2'!$N$39/'1C TSspéc2'!$N$17,"")</f>
        <v/>
      </c>
      <c r="T348" s="565" t="str">
        <f>IF(AND('1C TSspéc2'!$N$17&lt;&gt;0,'1C TSspéc2'!$C$12="OUI"),'1C TSspéc2'!$N$40/'1C TSspéc2'!$N$17,"")</f>
        <v/>
      </c>
      <c r="U348" s="565" t="str">
        <f>IF(AND('1C TSspéc2'!$N$17&lt;&gt;0,'1C TSspéc2'!$C$12="OUI"),'1C TSspéc2'!$N$41/'1C TSspéc2'!$N$17,"")</f>
        <v/>
      </c>
      <c r="V348" s="565" t="str">
        <f>IF(AND('1C TSspéc2'!$N$17&lt;&gt;0,'1C TSspéc2'!$C$12="OUI"),'1C TSspéc2'!$N$42/'1C TSspéc2'!$N$17,"")</f>
        <v/>
      </c>
      <c r="W348" s="565" t="str">
        <f>IF(AND('1C TSspéc2'!$N$17&lt;&gt;0,'1C TSspéc2'!$C$12="OUI"),'1C TSspéc2'!$N$43/'1C TSspéc2'!$N$17,"")</f>
        <v/>
      </c>
      <c r="X348" s="565" t="str">
        <f>IF(AND('1C TSspéc2'!$N$17&lt;&gt;0,'1C TSspéc2'!$C$12="OUI"),'1C TSspéc2'!$N$44/'1C TSspéc2'!$N$17,"")</f>
        <v/>
      </c>
      <c r="Y348" s="565" t="str">
        <f>IF(AND('1C TSspéc2'!$N$17&lt;&gt;0,'1C TSspéc2'!$C$12="OUI"),'1C TSspéc2'!$N$45/'1C TSspéc2'!$N$17,"")</f>
        <v/>
      </c>
      <c r="Z348" s="565" t="str">
        <f>IF(AND('1C TSspéc2'!$N$17&lt;&gt;0,'1C TSspéc2'!$C$12="OUI"),'1C TSspéc2'!$N$46/'1C TSspéc2'!$N$17,"")</f>
        <v/>
      </c>
      <c r="AA348" s="565" t="str">
        <f>IF(AND('1C TSspéc2'!$N$17&lt;&gt;0,'1C TSspéc2'!$C$12="OUI"),'1C TSspéc2'!$N$47/'1C TSspéc2'!$N$17,"")</f>
        <v/>
      </c>
      <c r="AB348" s="565" t="str">
        <f>IF(AND('1C TSspéc2'!$N$17&lt;&gt;0,'1C TSspéc2'!$C$12="OUI"),'1C TSspéc2'!$N$48/'1C TSspéc2'!$N$17,"")</f>
        <v/>
      </c>
      <c r="AC348" s="565" t="str">
        <f>IF(AND('1C TSspéc2'!$N$17&lt;&gt;0,'1C TSspéc2'!$C$12="OUI"),'1C TSspéc2'!$N$49/'1C TSspéc2'!$N$17,"")</f>
        <v/>
      </c>
      <c r="AD348" s="565" t="str">
        <f>IF(AND('1C TSspéc2'!$N$17&lt;&gt;0,'1C TSspéc2'!$C$12="OUI"),'1C TSspéc2'!$N$50/'1C TSspéc2'!$N$17,"")</f>
        <v/>
      </c>
      <c r="AE348" s="565" t="str">
        <f>IF(AND('1C TSspéc2'!$N$17&lt;&gt;0,'1C TSspéc2'!$C$12="OUI"),'1C TSspéc2'!$N$51/'1C TSspéc2'!$N$17,"")</f>
        <v/>
      </c>
      <c r="AF348" s="565" t="str">
        <f>IF(AND('1C TSspéc2'!$N$17&lt;&gt;0,'1C TSspéc2'!$C$12="OUI"),'1C TSspéc2'!$N$52/'1C TSspéc2'!$N$17,"")</f>
        <v/>
      </c>
      <c r="AG348" s="565" t="str">
        <f>IF(AND('1C TSspéc2'!$N$17&lt;&gt;0,'1C TSspéc2'!$C$12="OUI"),'1C TSspéc2'!$N$53/'1C TSspéc2'!$N$17,"")</f>
        <v/>
      </c>
      <c r="AH348" s="565" t="str">
        <f>IF(AND('1C TSspéc2'!$N$17&lt;&gt;0,'1C TSspéc2'!$C$12="OUI"),'1C TSspéc2'!$N$54/'1C TSspéc2'!$N$17,"")</f>
        <v/>
      </c>
      <c r="AI348" s="565" t="str">
        <f>IF(AND('1C TSspéc2'!$N$17&lt;&gt;0,'1C TSspéc2'!$C$12="OUI"),'1C TSspéc2'!$N$55/'1C TSspéc2'!$N$17,"")</f>
        <v/>
      </c>
      <c r="AJ348" s="565" t="str">
        <f>IF(AND('1C TSspéc2'!$N$17&lt;&gt;0,'1C TSspéc2'!$C$12="OUI"),'1C TSspéc2'!$N$56/'1C TSspéc2'!$N$17,"")</f>
        <v/>
      </c>
      <c r="AK348" s="565" t="str">
        <f>IF(AND('1C TSspéc2'!$N$17&lt;&gt;0,'1C TSspéc2'!$C$12="OUI"),'1C TSspéc2'!$N$57/'1C TSspéc2'!$N$17,"")</f>
        <v/>
      </c>
      <c r="AL348" s="214">
        <f>IF(AND('1C TSspéc2'!$N$17&lt;&gt;0,'1C TSspéc2'!$C$12="OUI"),N348+AK348,N348)</f>
        <v>0</v>
      </c>
      <c r="AM348" s="434">
        <f t="shared" si="106"/>
        <v>0</v>
      </c>
      <c r="AN348" s="434">
        <f t="shared" si="107"/>
        <v>0</v>
      </c>
      <c r="AO348" s="435" t="str">
        <f>IF(AND('1C TSspéc2'!$N$17&lt;&gt;0,'1C TSspéc2'!$N$30&lt;&gt;0),AM348+AN348,"")</f>
        <v/>
      </c>
      <c r="AP348" s="600" t="str">
        <f>IF(AND('1C TSspéc2'!$N$17&lt;&gt;0,'1C TSspéc2'!$N$30&lt;&gt;0),AM348-AR348,"")</f>
        <v/>
      </c>
      <c r="AQ348" s="655">
        <f t="shared" si="109"/>
        <v>0</v>
      </c>
      <c r="AR348" s="623"/>
      <c r="AS348" s="215"/>
      <c r="AT348" s="822" t="str">
        <f>IF(('1C TSspéc2'!N$17*FICHE!$C$14&lt;J348),"Forfait limité à "&amp;FICHE!$C$14&amp;"€/jour","")</f>
        <v/>
      </c>
      <c r="AU348" s="656"/>
    </row>
    <row r="349" spans="1:47" ht="13.9" customHeight="1">
      <c r="A349" s="316"/>
      <c r="B349" s="346"/>
      <c r="C349" s="883" t="str">
        <f>IF('1C TSspéc3'!C$21&lt;&gt;0,'1C TSspéc3'!$B$16,"")</f>
        <v/>
      </c>
      <c r="D349" s="884"/>
      <c r="E349" s="885"/>
      <c r="F349" s="208" t="str">
        <f>IF(AND($C349='1C TSspéc3'!$B$16,'1C TSspéc3'!$B$20="spécifiques",'1C TSspéc3'!$C$21&lt;&gt;""),'1C TSspéc3'!$C$25,"")</f>
        <v/>
      </c>
      <c r="G349" s="239"/>
      <c r="H349" s="816">
        <v>0.21</v>
      </c>
      <c r="I349" s="817">
        <v>1</v>
      </c>
      <c r="J349" s="324"/>
      <c r="K349" s="818">
        <f t="shared" si="105"/>
        <v>0</v>
      </c>
      <c r="L349" s="582">
        <f>IF(OR('1C TSspéc3'!$B$12="",'1C TSspéc3'!C$30=0),0,IF(AND('1C TSspéc3'!$B$12&lt;&gt;"",$K$2="Pôle",'1C TSspéc3'!$C$12="OUI"),(('1C TSspéc3'!C$22+'1C TSspéc3'!C$23+'1C TSspéc3'!C$24+'1C TSspéc3'!C$25+'1C TSspéc3'!C$29)/'1C TSspéc3'!C$17),IF(AND('1C TSspéc3'!$B$12&lt;&gt;"",$K$2="Pôle",'1C TSspéc3'!$C$12="NON"),(('1C TSspéc3'!C$22+'1C TSspéc3'!C$23+'1C TSspéc3'!C$24+'1C TSspéc3'!C$25+'1C TSspéc3'!C$29)/'1C TSspéc3'!C$30),IF(AND('1C TSspéc3'!$B$12&lt;&gt;"",$K$2&lt;&gt;"Pôle",'1C TSspéc3'!$C$12="OUI"),(('1C TSspéc3'!C$22+'1C TSspéc3'!C$23+'1C TSspéc3'!C$24+'1C TSspéc3'!C$25+'1C TSspéc3'!C$26+'1C TSspéc3'!C$27+'1C TSspéc3'!C$28+'1C TSspéc3'!C$29)/'1C TSspéc3'!C$17),IF(AND('1C TSspéc3'!$B$12&lt;&gt;"",$K$2&lt;&gt;"Pôle",'1C TSspéc3'!$C$12="NON"),(('1C TSspéc3'!C$22+'1C TSspéc3'!C$23+'1C TSspéc3'!C$24+'1C TSspéc3'!C$25+'1C TSspéc3'!C$26+'1C TSspéc3'!C$27+'1C TSspéc3'!C$28+'1C TSspéc3'!C$29)/'1C TSspéc3'!C$30))))))</f>
        <v>0</v>
      </c>
      <c r="M349" s="582">
        <f>IF(OR('1C TSspéc3'!$B$12="",'1C TSspéc3'!C$30=0),0,IF(AND('1C TSspéc3'!$B$12&lt;&gt;"",$K$2="Pôle",'1C TSspéc3'!$C$12="OUI"),(('1C TSspéc3'!C$26+'1C TSspéc3'!C$27+'1C TSspéc3'!C$28)/'1C TSspéc3'!C$17),IF(AND('1C TSspéc3'!$B$12&lt;&gt;"",$K$2="Pôle",'1C TSspéc3'!$C$12="NON"),(('1C TSspéc3'!C$26+'1C TSspéc3'!C$27+'1C TSspéc3'!C$28)/'1C TSspéc3'!C$30),IF(AND('1C TSspéc3'!$B$12&lt;&gt;"",$K$2&lt;&gt;"Pôle"),0))))</f>
        <v>0</v>
      </c>
      <c r="N349" s="583">
        <f>IF(AND('1C TSspéc3'!$B$12&lt;&gt;0,'1C TSspéc3'!$C$30&lt;&gt;0),L349+M349,0)</f>
        <v>0</v>
      </c>
      <c r="O349" s="566" t="str">
        <f>IF(AND('1C TSspéc3'!$C$17&lt;&gt;0,'1C TSspéc3'!$C$12="OUI"),'1C TSspéc3'!$C$35/'1C TSspéc3'!$C$17,"")</f>
        <v/>
      </c>
      <c r="P349" s="567" t="str">
        <f>IF(AND('1C TSspéc3'!$C$17&lt;&gt;0,'1C TSspéc3'!$C$12="OUI"),'1C TSspéc3'!$C$36/'1C TSspéc3'!$C$17,"")</f>
        <v/>
      </c>
      <c r="Q349" s="567" t="str">
        <f>IF(AND('1C TSspéc3'!$C$17&lt;&gt;0,'1C TSspéc3'!$C$12="OUI"),'1C TSspéc3'!$C$37/'1C TSspéc3'!$C$17,"")</f>
        <v/>
      </c>
      <c r="R349" s="567" t="str">
        <f>IF(AND('1C TSspéc3'!$C$17&lt;&gt;0,'1C TSspéc3'!$C$12="OUI"),'1C TSspéc3'!$C$38/'1C TSspéc3'!$C$17,"")</f>
        <v/>
      </c>
      <c r="S349" s="567" t="str">
        <f>IF(AND('1C TSspéc3'!$C$17&lt;&gt;0,'1C TSspéc3'!$C$12="OUI"),'1C TSspéc3'!$C$39/'1C TSspéc3'!$C$17,"")</f>
        <v/>
      </c>
      <c r="T349" s="567" t="str">
        <f>IF(AND('1C TSspéc3'!$C$17&lt;&gt;0,'1C TSspéc3'!$C$12="OUI"),'1C TSspéc3'!$C$40/'1C TSspéc3'!$C$17,"")</f>
        <v/>
      </c>
      <c r="U349" s="567" t="str">
        <f>IF(AND('1C TSspéc3'!$C$17&lt;&gt;0,'1C TSspéc3'!$C$12="OUI"),'1C TSspéc3'!$C$41/'1C TSspéc3'!$C$17,"")</f>
        <v/>
      </c>
      <c r="V349" s="567" t="str">
        <f>IF(AND('1C TSspéc3'!$C$17&lt;&gt;0,'1C TSspéc3'!$C$12="OUI"),'1C TSspéc3'!$C$42/'1C TSspéc3'!$C$17,"")</f>
        <v/>
      </c>
      <c r="W349" s="567" t="str">
        <f>IF(AND('1C TSspéc3'!$C$17&lt;&gt;0,'1C TSspéc3'!$C$12="OUI"),'1C TSspéc3'!$C$43/'1C TSspéc3'!$C$17,"")</f>
        <v/>
      </c>
      <c r="X349" s="567" t="str">
        <f>IF(AND('1C TSspéc3'!$C$17&lt;&gt;0,'1C TSspéc3'!$C$12="OUI"),'1C TSspéc3'!$C$44/'1C TSspéc3'!$C$17,"")</f>
        <v/>
      </c>
      <c r="Y349" s="567" t="str">
        <f>IF(AND('1C TSspéc3'!$C$17&lt;&gt;0,'1C TSspéc3'!$C$12="OUI"),'1C TSspéc3'!$C$45/'1C TSspéc3'!$C$17,"")</f>
        <v/>
      </c>
      <c r="Z349" s="567" t="str">
        <f>IF(AND('1C TSspéc3'!$C$17&lt;&gt;0,'1C TSspéc3'!$C$12="OUI"),'1C TSspéc3'!$C$46/'1C TSspéc3'!$C$17,"")</f>
        <v/>
      </c>
      <c r="AA349" s="567" t="str">
        <f>IF(AND('1C TSspéc3'!$C$17&lt;&gt;0,'1C TSspéc3'!$C$12="OUI"),'1C TSspéc3'!$C$47/'1C TSspéc3'!$C$17,"")</f>
        <v/>
      </c>
      <c r="AB349" s="567" t="str">
        <f>IF(AND('1C TSspéc3'!$C$17&lt;&gt;0,'1C TSspéc3'!$C$12="OUI"),'1C TSspéc3'!$C$48/'1C TSspéc3'!$C$17,"")</f>
        <v/>
      </c>
      <c r="AC349" s="567" t="str">
        <f>IF(AND('1C TSspéc3'!$C$17&lt;&gt;0,'1C TSspéc3'!$C$12="OUI"),'1C TSspéc3'!$C$49/'1C TSspéc3'!$C$17,"")</f>
        <v/>
      </c>
      <c r="AD349" s="567" t="str">
        <f>IF(AND('1C TSspéc3'!$C$17&lt;&gt;0,'1C TSspéc3'!$C$12="OUI"),'1C TSspéc3'!$C$50/'1C TSspéc3'!$C$17,"")</f>
        <v/>
      </c>
      <c r="AE349" s="567" t="str">
        <f>IF(AND('1C TSspéc3'!$C$17&lt;&gt;0,'1C TSspéc3'!$C$12="OUI"),'1C TSspéc3'!$C$51/'1C TSspéc3'!$C$17,"")</f>
        <v/>
      </c>
      <c r="AF349" s="567" t="str">
        <f>IF(AND('1C TSspéc3'!$C$17&lt;&gt;0,'1C TSspéc3'!$C$12="OUI"),'1C TSspéc3'!$C$52/'1C TSspéc3'!$C$17,"")</f>
        <v/>
      </c>
      <c r="AG349" s="567" t="str">
        <f>IF(AND('1C TSspéc3'!$C$17&lt;&gt;0,'1C TSspéc3'!$C$12="OUI"),'1C TSspéc3'!$C$53/'1C TSspéc3'!$C$17,"")</f>
        <v/>
      </c>
      <c r="AH349" s="567" t="str">
        <f>IF(AND('1C TSspéc3'!$C$17&lt;&gt;0,'1C TSspéc3'!$C$12="OUI"),'1C TSspéc3'!$C$54/'1C TSspéc3'!$C$17,"")</f>
        <v/>
      </c>
      <c r="AI349" s="567" t="str">
        <f>IF(AND('1C TSspéc3'!$C$17&lt;&gt;0,'1C TSspéc3'!$C$12="OUI"),'1C TSspéc3'!$C$55/'1C TSspéc3'!$C$17,"")</f>
        <v/>
      </c>
      <c r="AJ349" s="567" t="str">
        <f>IF(AND('1C TSspéc3'!$C$17&lt;&gt;0,'1C TSspéc3'!$C$12="OUI"),'1C TSspéc3'!$C$56/'1C TSspéc3'!$C$17,"")</f>
        <v/>
      </c>
      <c r="AK349" s="567" t="str">
        <f>IF(AND('1C TSspéc3'!$C$17&lt;&gt;0,'1C TSspéc3'!$C$12="OUI"),'1C TSspéc3'!$C$57/'1C TSspéc3'!$C$17,"")</f>
        <v/>
      </c>
      <c r="AL349" s="74">
        <f>IF(AND('1C TSspéc3'!$C$17&lt;&gt;0,'1C TSspéc3'!$C$12="OUI"),N349+AK349,N349)</f>
        <v>0</v>
      </c>
      <c r="AM349" s="436">
        <f t="shared" si="106"/>
        <v>0</v>
      </c>
      <c r="AN349" s="436">
        <f t="shared" si="107"/>
        <v>0</v>
      </c>
      <c r="AO349" s="437" t="str">
        <f>IF(AND('1C TSspéc3'!$C$17&lt;&gt;0,'1C TSspéc3'!$C$30&lt;&gt;0),AM349+AN349,"")</f>
        <v/>
      </c>
      <c r="AP349" s="601" t="str">
        <f>IF(AND('1C TSspéc3'!$C$17&lt;&gt;0,'1C TSspéc3'!$C$30&lt;&gt;0),AM349-AR349,"")</f>
        <v/>
      </c>
      <c r="AQ349" s="610">
        <f>IF(M349=0,0,AN349-AS349)</f>
        <v>0</v>
      </c>
      <c r="AR349" s="624"/>
      <c r="AS349" s="210"/>
      <c r="AT349" s="211" t="str">
        <f>IF(('1C TSspéc3'!C$17*FICHE!$C$14&lt;J349),"Forfait limité à "&amp;FICHE!$C$14&amp;"€/jour","")</f>
        <v/>
      </c>
      <c r="AU349" s="617"/>
    </row>
    <row r="350" spans="1:47" ht="13.9" customHeight="1">
      <c r="A350" s="316"/>
      <c r="B350" s="346"/>
      <c r="C350" s="877" t="str">
        <f>IF('1C TSspéc3'!D$21&lt;&gt;0,'1C TSspéc3'!$B$16,"")</f>
        <v/>
      </c>
      <c r="D350" s="878"/>
      <c r="E350" s="879"/>
      <c r="F350" s="95" t="str">
        <f>IF(AND($C350='1C TSspéc3'!$B$16,'1C TSspéc3'!$B$20="spécifiques",'1C TSspéc3'!$D$21&lt;&gt;""),'1C TSspéc3'!$D$25,"")</f>
        <v/>
      </c>
      <c r="G350" s="237"/>
      <c r="H350" s="797">
        <v>0.21</v>
      </c>
      <c r="I350" s="799">
        <v>1</v>
      </c>
      <c r="J350" s="324"/>
      <c r="K350" s="782">
        <f t="shared" si="105"/>
        <v>0</v>
      </c>
      <c r="L350" s="580">
        <f>IF(OR('1C TSspéc3'!$B$12="",'1C TSspéc3'!D$30=0),0,IF(AND('1C TSspéc3'!$B$12&lt;&gt;"",$K$2="Pôle",'1C TSspéc3'!$C$12="OUI"),(('1C TSspéc3'!D$22+'1C TSspéc3'!D$23+'1C TSspéc3'!D$24+'1C TSspéc3'!D$25+'1C TSspéc3'!D$29)/'1C TSspéc3'!D$17),IF(AND('1C TSspéc3'!$B$12&lt;&gt;"",$K$2="Pôle",'1C TSspéc3'!$C$12="NON"),(('1C TSspéc3'!D$22+'1C TSspéc3'!D$23+'1C TSspéc3'!D$24+'1C TSspéc3'!D$25+'1C TSspéc3'!D$29)/'1C TSspéc3'!D$30),IF(AND('1C TSspéc3'!$B$12&lt;&gt;"",$K$2&lt;&gt;"Pôle",'1C TSspéc3'!$C$12="OUI"),(('1C TSspéc3'!D$22+'1C TSspéc3'!D$23+'1C TSspéc3'!D$24+'1C TSspéc3'!D$25+'1C TSspéc3'!D$26+'1C TSspéc3'!D$27+'1C TSspéc3'!D$28+'1C TSspéc3'!D$29)/'1C TSspéc3'!D$17),IF(AND('1C TSspéc3'!$B$12&lt;&gt;"",$K$2&lt;&gt;"Pôle",'1C TSspéc3'!$C$12="NON"),(('1C TSspéc3'!D$22+'1C TSspéc3'!D$23+'1C TSspéc3'!D$24+'1C TSspéc3'!D$25+'1C TSspéc3'!D$26+'1C TSspéc3'!D$27+'1C TSspéc3'!D$28+'1C TSspéc3'!D$29)/'1C TSspéc3'!D$30))))))</f>
        <v>0</v>
      </c>
      <c r="M350" s="580">
        <f>IF(OR('1C TSspéc3'!$B$12="",'1C TSspéc3'!D$30=0),0,IF(AND('1C TSspéc3'!$B$12&lt;&gt;"",$K$2="Pôle",'1C TSspéc3'!$C$12="OUI"),(('1C TSspéc3'!D$26+'1C TSspéc3'!D$27+'1C TSspéc3'!D$28)/'1C TSspéc3'!D$17),IF(AND('1C TSspéc3'!$B$12&lt;&gt;"",$K$2="Pôle",'1C TSspéc3'!$C$12="NON"),(('1C TSspéc3'!D$26+'1C TSspéc3'!D$27+'1C TSspéc3'!D$28)/'1C TSspéc3'!D$30),IF(AND('1C TSspéc3'!$B$12&lt;&gt;"",$K$2&lt;&gt;"Pôle"),0))))</f>
        <v>0</v>
      </c>
      <c r="N350" s="581">
        <f>IF(AND('1C TSspéc3'!$B$12&lt;&gt;0,'1C TSspéc3'!$D$30&lt;&gt;0),L350+M350,0)</f>
        <v>0</v>
      </c>
      <c r="O350" s="562" t="str">
        <f>IF(AND('1C TSspéc3'!$D$17&lt;&gt;0,'1C TSspéc3'!$C$12="OUI"),'1C TSspéc3'!$D$35/'1C TSspéc3'!$D$17,"")</f>
        <v/>
      </c>
      <c r="P350" s="563" t="str">
        <f>IF(AND('1C TSspéc3'!$D$17&lt;&gt;0,'1C TSspéc3'!$C$12="OUI"),'1C TSspéc3'!$D$36/'1C TSspéc3'!$D$17,"")</f>
        <v/>
      </c>
      <c r="Q350" s="563" t="str">
        <f>IF(AND('1C TSspéc3'!$D$17&lt;&gt;0,'1C TSspéc3'!$C$12="OUI"),'1C TSspéc3'!$D$37/'1C TSspéc3'!$D$17,"")</f>
        <v/>
      </c>
      <c r="R350" s="563" t="str">
        <f>IF(AND('1C TSspéc3'!$D$17&lt;&gt;0,'1C TSspéc3'!$C$12="OUI"),'1C TSspéc3'!$D$38/'1C TSspéc3'!$D$17,"")</f>
        <v/>
      </c>
      <c r="S350" s="563" t="str">
        <f>IF(AND('1C TSspéc3'!$D$17&lt;&gt;0,'1C TSspéc3'!$C$12="OUI"),'1C TSspéc3'!$D$39/'1C TSspéc3'!$D$17,"")</f>
        <v/>
      </c>
      <c r="T350" s="563" t="str">
        <f>IF(AND('1C TSspéc3'!$D$17&lt;&gt;0,'1C TSspéc3'!$C$12="OUI"),'1C TSspéc3'!$D$40/'1C TSspéc3'!$D$17,"")</f>
        <v/>
      </c>
      <c r="U350" s="563" t="str">
        <f>IF(AND('1C TSspéc3'!$D$17&lt;&gt;0,'1C TSspéc3'!$C$12="OUI"),'1C TSspéc3'!$D$41/'1C TSspéc3'!$D$17,"")</f>
        <v/>
      </c>
      <c r="V350" s="563" t="str">
        <f>IF(AND('1C TSspéc3'!$D$17&lt;&gt;0,'1C TSspéc3'!$C$12="OUI"),'1C TSspéc3'!$D$42/'1C TSspéc3'!$D$17,"")</f>
        <v/>
      </c>
      <c r="W350" s="563" t="str">
        <f>IF(AND('1C TSspéc3'!$D$17&lt;&gt;0,'1C TSspéc3'!$C$12="OUI"),'1C TSspéc3'!$D$43/'1C TSspéc3'!$D$17,"")</f>
        <v/>
      </c>
      <c r="X350" s="563" t="str">
        <f>IF(AND('1C TSspéc3'!$D$17&lt;&gt;0,'1C TSspéc3'!$C$12="OUI"),'1C TSspéc3'!$D$44/'1C TSspéc3'!$D$17,"")</f>
        <v/>
      </c>
      <c r="Y350" s="563" t="str">
        <f>IF(AND('1C TSspéc3'!$D$17&lt;&gt;0,'1C TSspéc3'!$C$12="OUI"),'1C TSspéc3'!$D$45/'1C TSspéc3'!$D$17,"")</f>
        <v/>
      </c>
      <c r="Z350" s="563" t="str">
        <f>IF(AND('1C TSspéc3'!$D$17&lt;&gt;0,'1C TSspéc3'!$C$12="OUI"),'1C TSspéc3'!$D$46/'1C TSspéc3'!$D$17,"")</f>
        <v/>
      </c>
      <c r="AA350" s="563" t="str">
        <f>IF(AND('1C TSspéc3'!$D$17&lt;&gt;0,'1C TSspéc3'!$C$12="OUI"),'1C TSspéc3'!$D$47/'1C TSspéc3'!$D$17,"")</f>
        <v/>
      </c>
      <c r="AB350" s="563" t="str">
        <f>IF(AND('1C TSspéc3'!$D$17&lt;&gt;0,'1C TSspéc3'!$C$12="OUI"),'1C TSspéc3'!$D$48/'1C TSspéc3'!$D$17,"")</f>
        <v/>
      </c>
      <c r="AC350" s="563" t="str">
        <f>IF(AND('1C TSspéc3'!$D$17&lt;&gt;0,'1C TSspéc3'!$C$12="OUI"),'1C TSspéc3'!$D$49/'1C TSspéc3'!$D$17,"")</f>
        <v/>
      </c>
      <c r="AD350" s="563" t="str">
        <f>IF(AND('1C TSspéc3'!$D$17&lt;&gt;0,'1C TSspéc3'!$C$12="OUI"),'1C TSspéc3'!$D$50/'1C TSspéc3'!$D$17,"")</f>
        <v/>
      </c>
      <c r="AE350" s="563" t="str">
        <f>IF(AND('1C TSspéc3'!$D$17&lt;&gt;0,'1C TSspéc3'!$C$12="OUI"),'1C TSspéc3'!$D$51/'1C TSspéc3'!$D$17,"")</f>
        <v/>
      </c>
      <c r="AF350" s="563" t="str">
        <f>IF(AND('1C TSspéc3'!$D$17&lt;&gt;0,'1C TSspéc3'!$C$12="OUI"),'1C TSspéc3'!$D$52/'1C TSspéc3'!$D$17,"")</f>
        <v/>
      </c>
      <c r="AG350" s="563" t="str">
        <f>IF(AND('1C TSspéc3'!$D$17&lt;&gt;0,'1C TSspéc3'!$C$12="OUI"),'1C TSspéc3'!$D$53/'1C TSspéc3'!$D$17,"")</f>
        <v/>
      </c>
      <c r="AH350" s="563" t="str">
        <f>IF(AND('1C TSspéc3'!$D$17&lt;&gt;0,'1C TSspéc3'!$C$12="OUI"),'1C TSspéc3'!$D$54/'1C TSspéc3'!$D$17,"")</f>
        <v/>
      </c>
      <c r="AI350" s="563" t="str">
        <f>IF(AND('1C TSspéc3'!$D$17&lt;&gt;0,'1C TSspéc3'!$C$12="OUI"),'1C TSspéc3'!$D$55/'1C TSspéc3'!$D$17,"")</f>
        <v/>
      </c>
      <c r="AJ350" s="563" t="str">
        <f>IF(AND('1C TSspéc3'!$D$17&lt;&gt;0,'1C TSspéc3'!$C$12="OUI"),'1C TSspéc3'!$D$56/'1C TSspéc3'!$D$17,"")</f>
        <v/>
      </c>
      <c r="AK350" s="563" t="str">
        <f>IF(AND('1C TSspéc3'!$D$17&lt;&gt;0,'1C TSspéc3'!$C$12="OUI"),'1C TSspéc3'!$D$57/'1C TSspéc3'!$D$17,"")</f>
        <v/>
      </c>
      <c r="AL350" s="74">
        <f>IF(AND('1C TSspéc3'!$D$17&lt;&gt;0,'1C TSspéc3'!$C$12="OUI"),N350+AK350,N350)</f>
        <v>0</v>
      </c>
      <c r="AM350" s="432">
        <f t="shared" si="106"/>
        <v>0</v>
      </c>
      <c r="AN350" s="432">
        <f t="shared" si="107"/>
        <v>0</v>
      </c>
      <c r="AO350" s="433" t="str">
        <f>IF(AND('1C TSspéc3'!$D$17&lt;&gt;0,'1C TSspéc3'!$D$30&lt;&gt;0),AM350+AN350,"")</f>
        <v/>
      </c>
      <c r="AP350" s="599" t="str">
        <f>IF(AND('1C TSspéc3'!$D$17&lt;&gt;0,'1C TSspéc3'!$D$30&lt;&gt;0),AM350-AR350,"")</f>
        <v/>
      </c>
      <c r="AQ350" s="610">
        <f t="shared" ref="AQ350:AQ360" si="110">IF(M350=0,0,AN350-AS350)</f>
        <v>0</v>
      </c>
      <c r="AR350" s="622"/>
      <c r="AS350" s="104"/>
      <c r="AT350" s="211" t="str">
        <f>IF(('1C TSspéc3'!D$17*FICHE!$C$14&lt;J350),"Forfait limité à "&amp;FICHE!$C$14&amp;"€/jour","")</f>
        <v/>
      </c>
      <c r="AU350" s="618"/>
    </row>
    <row r="351" spans="1:47" ht="13.9" customHeight="1">
      <c r="A351" s="316"/>
      <c r="B351" s="346"/>
      <c r="C351" s="877" t="str">
        <f>IF('1C TSspéc3'!E$21&lt;&gt;0,'1C TSspéc3'!$B$16,"")</f>
        <v/>
      </c>
      <c r="D351" s="878"/>
      <c r="E351" s="879"/>
      <c r="F351" s="95" t="str">
        <f>IF(AND($C351='1C TSspéc3'!$B$16,'1C TSspéc3'!$B$20="spécifiques",'1C TSspéc3'!$E$21&lt;&gt;""),'1C TSspéc3'!$E$25,"")</f>
        <v/>
      </c>
      <c r="G351" s="237"/>
      <c r="H351" s="797">
        <v>0.21</v>
      </c>
      <c r="I351" s="799">
        <v>1</v>
      </c>
      <c r="J351" s="324"/>
      <c r="K351" s="782">
        <f t="shared" si="105"/>
        <v>0</v>
      </c>
      <c r="L351" s="580">
        <f>IF(OR('1C TSspéc3'!$B$12="",'1C TSspéc3'!E$30=0),0,IF(AND('1C TSspéc3'!$B$12&lt;&gt;"",$K$2="Pôle",'1C TSspéc3'!$C$12="OUI"),(('1C TSspéc3'!E$22+'1C TSspéc3'!E$23+'1C TSspéc3'!E$24+'1C TSspéc3'!E$25+'1C TSspéc3'!E$29)/'1C TSspéc3'!E$17),IF(AND('1C TSspéc3'!$B$12&lt;&gt;"",$K$2="Pôle",'1C TSspéc3'!$C$12="NON"),(('1C TSspéc3'!E$22+'1C TSspéc3'!E$23+'1C TSspéc3'!E$24+'1C TSspéc3'!E$25+'1C TSspéc3'!E$29)/'1C TSspéc3'!E$30),IF(AND('1C TSspéc3'!$B$12&lt;&gt;"",$K$2&lt;&gt;"Pôle",'1C TSspéc3'!$C$12="OUI"),(('1C TSspéc3'!E$22+'1C TSspéc3'!E$23+'1C TSspéc3'!E$24+'1C TSspéc3'!E$25+'1C TSspéc3'!E$26+'1C TSspéc3'!E$27+'1C TSspéc3'!E$28+'1C TSspéc3'!E$29)/'1C TSspéc3'!E$17),IF(AND('1C TSspéc3'!$B$12&lt;&gt;"",$K$2&lt;&gt;"Pôle",'1C TSspéc3'!$C$12="NON"),(('1C TSspéc3'!E$22+'1C TSspéc3'!E$23+'1C TSspéc3'!E$24+'1C TSspéc3'!E$25+'1C TSspéc3'!E$26+'1C TSspéc3'!E$27+'1C TSspéc3'!E$28+'1C TSspéc3'!E$29)/'1C TSspéc3'!E$30))))))</f>
        <v>0</v>
      </c>
      <c r="M351" s="580">
        <f>IF(OR('1C TSspéc3'!$B$12="",'1C TSspéc3'!E$30=0),0,IF(AND('1C TSspéc3'!$B$12&lt;&gt;"",$K$2="Pôle",'1C TSspéc3'!$C$12="OUI"),(('1C TSspéc3'!E$26+'1C TSspéc3'!E$27+'1C TSspéc3'!E$28)/'1C TSspéc3'!E$17),IF(AND('1C TSspéc3'!$B$12&lt;&gt;"",$K$2="Pôle",'1C TSspéc3'!$C$12="NON"),(('1C TSspéc3'!E$26+'1C TSspéc3'!E$27+'1C TSspéc3'!E$28)/'1C TSspéc3'!E$30),IF(AND('1C TSspéc3'!$B$12&lt;&gt;"",$K$2&lt;&gt;"Pôle"),0))))</f>
        <v>0</v>
      </c>
      <c r="N351" s="581">
        <f>IF(AND('1C TSspéc3'!$B$12&lt;&gt;0,'1C TSspéc3'!$E$30&lt;&gt;0),L351+M351,0)</f>
        <v>0</v>
      </c>
      <c r="O351" s="562" t="str">
        <f>IF(AND('1C TSspéc3'!$E$17&lt;&gt;0,'1C TSspéc3'!$C$12="OUI"),'1C TSspéc3'!$E$35/'1C TSspéc3'!$E$17,"")</f>
        <v/>
      </c>
      <c r="P351" s="563" t="str">
        <f>IF(AND('1C TSspéc3'!$E$17&lt;&gt;0,'1C TSspéc3'!$C$12="OUI"),'1C TSspéc3'!$E$36/'1C TSspéc3'!$E$17,"")</f>
        <v/>
      </c>
      <c r="Q351" s="563" t="str">
        <f>IF(AND('1C TSspéc3'!$E$17&lt;&gt;0,'1C TSspéc3'!$C$12="OUI"),'1C TSspéc3'!$E$37/'1C TSspéc3'!$E$17,"")</f>
        <v/>
      </c>
      <c r="R351" s="563" t="str">
        <f>IF(AND('1C TSspéc3'!$E$17&lt;&gt;0,'1C TSspéc3'!$C$12="OUI"),'1C TSspéc3'!$E$38/'1C TSspéc3'!$E$17,"")</f>
        <v/>
      </c>
      <c r="S351" s="563" t="str">
        <f>IF(AND('1C TSspéc3'!$E$17&lt;&gt;0,'1C TSspéc3'!$C$12="OUI"),'1C TSspéc3'!$E$39/'1C TSspéc3'!$E$17,"")</f>
        <v/>
      </c>
      <c r="T351" s="563" t="str">
        <f>IF(AND('1C TSspéc3'!$E$17&lt;&gt;0,'1C TSspéc3'!$C$12="OUI"),'1C TSspéc3'!$E$40/'1C TSspéc3'!$E$17,"")</f>
        <v/>
      </c>
      <c r="U351" s="563" t="str">
        <f>IF(AND('1C TSspéc3'!$E$17&lt;&gt;0,'1C TSspéc3'!$C$12="OUI"),'1C TSspéc3'!$E$41/'1C TSspéc3'!$E$17,"")</f>
        <v/>
      </c>
      <c r="V351" s="563" t="str">
        <f>IF(AND('1C TSspéc3'!$E$17&lt;&gt;0,'1C TSspéc3'!$C$12="OUI"),'1C TSspéc3'!$E$42/'1C TSspéc3'!$E$17,"")</f>
        <v/>
      </c>
      <c r="W351" s="563" t="str">
        <f>IF(AND('1C TSspéc3'!$E$17&lt;&gt;0,'1C TSspéc3'!$C$12="OUI"),'1C TSspéc3'!$E$43/'1C TSspéc3'!$E$17,"")</f>
        <v/>
      </c>
      <c r="X351" s="563" t="str">
        <f>IF(AND('1C TSspéc3'!$E$17&lt;&gt;0,'1C TSspéc3'!$C$12="OUI"),'1C TSspéc3'!$E$44/'1C TSspéc3'!$E$17,"")</f>
        <v/>
      </c>
      <c r="Y351" s="563" t="str">
        <f>IF(AND('1C TSspéc3'!$E$17&lt;&gt;0,'1C TSspéc3'!$C$12="OUI"),'1C TSspéc3'!$E$45/'1C TSspéc3'!$E$17,"")</f>
        <v/>
      </c>
      <c r="Z351" s="563" t="str">
        <f>IF(AND('1C TSspéc3'!$E$17&lt;&gt;0,'1C TSspéc3'!$C$12="OUI"),'1C TSspéc3'!$E$46/'1C TSspéc3'!$E$17,"")</f>
        <v/>
      </c>
      <c r="AA351" s="563" t="str">
        <f>IF(AND('1C TSspéc3'!$E$17&lt;&gt;0,'1C TSspéc3'!$C$12="OUI"),'1C TSspéc3'!$E$47/'1C TSspéc3'!$E$17,"")</f>
        <v/>
      </c>
      <c r="AB351" s="563" t="str">
        <f>IF(AND('1C TSspéc3'!$E$17&lt;&gt;0,'1C TSspéc3'!$C$12="OUI"),'1C TSspéc3'!$E$48/'1C TSspéc3'!$E$17,"")</f>
        <v/>
      </c>
      <c r="AC351" s="563" t="str">
        <f>IF(AND('1C TSspéc3'!$E$17&lt;&gt;0,'1C TSspéc3'!$C$12="OUI"),'1C TSspéc3'!$E$49/'1C TSspéc3'!$E$17,"")</f>
        <v/>
      </c>
      <c r="AD351" s="563" t="str">
        <f>IF(AND('1C TSspéc3'!$E$17&lt;&gt;0,'1C TSspéc3'!$C$12="OUI"),'1C TSspéc3'!$E$50/'1C TSspéc3'!$E$17,"")</f>
        <v/>
      </c>
      <c r="AE351" s="563" t="str">
        <f>IF(AND('1C TSspéc3'!$E$17&lt;&gt;0,'1C TSspéc3'!$C$12="OUI"),'1C TSspéc3'!$E$51/'1C TSspéc3'!$E$17,"")</f>
        <v/>
      </c>
      <c r="AF351" s="563" t="str">
        <f>IF(AND('1C TSspéc3'!$E$17&lt;&gt;0,'1C TSspéc3'!$C$12="OUI"),'1C TSspéc3'!$E$52/'1C TSspéc3'!$E$17,"")</f>
        <v/>
      </c>
      <c r="AG351" s="563" t="str">
        <f>IF(AND('1C TSspéc3'!$E$17&lt;&gt;0,'1C TSspéc3'!$C$12="OUI"),'1C TSspéc3'!$E$53/'1C TSspéc3'!$E$17,"")</f>
        <v/>
      </c>
      <c r="AH351" s="563" t="str">
        <f>IF(AND('1C TSspéc3'!$E$17&lt;&gt;0,'1C TSspéc3'!$C$12="OUI"),'1C TSspéc3'!$E$54/'1C TSspéc3'!$E$17,"")</f>
        <v/>
      </c>
      <c r="AI351" s="563" t="str">
        <f>IF(AND('1C TSspéc3'!$E$17&lt;&gt;0,'1C TSspéc3'!$C$12="OUI"),'1C TSspéc3'!$E$55/'1C TSspéc3'!$E$17,"")</f>
        <v/>
      </c>
      <c r="AJ351" s="563" t="str">
        <f>IF(AND('1C TSspéc3'!$E$17&lt;&gt;0,'1C TSspéc3'!$C$12="OUI"),'1C TSspéc3'!$E$56/'1C TSspéc3'!$E$17,"")</f>
        <v/>
      </c>
      <c r="AK351" s="563" t="str">
        <f>IF(AND('1C TSspéc3'!$E$17&lt;&gt;0,'1C TSspéc3'!$C$12="OUI"),'1C TSspéc3'!$E$57/'1C TSspéc3'!$E$17,"")</f>
        <v/>
      </c>
      <c r="AL351" s="74">
        <f>IF(AND('1C TSspéc3'!$E$17&lt;&gt;0,'1C TSspéc3'!$C$12="OUI"),N351+AK351,N351)</f>
        <v>0</v>
      </c>
      <c r="AM351" s="432">
        <f t="shared" si="106"/>
        <v>0</v>
      </c>
      <c r="AN351" s="432">
        <f t="shared" si="107"/>
        <v>0</v>
      </c>
      <c r="AO351" s="433" t="str">
        <f>IF(AND('1C TSspéc3'!$E$17&lt;&gt;0,'1C TSspéc3'!$E$30&lt;&gt;0),AM351+AN351,"")</f>
        <v/>
      </c>
      <c r="AP351" s="599" t="str">
        <f>IF(AND('1C TSspéc3'!$E$17&lt;&gt;0,'1C TSspéc3'!$E$30&lt;&gt;0),AM351-AR351,"")</f>
        <v/>
      </c>
      <c r="AQ351" s="610">
        <f t="shared" si="110"/>
        <v>0</v>
      </c>
      <c r="AR351" s="622"/>
      <c r="AS351" s="104"/>
      <c r="AT351" s="211" t="str">
        <f>IF(('1C TSspéc3'!E$17*FICHE!$C$14&lt;J351),"Forfait limité à "&amp;FICHE!$C$14&amp;"€/jour","")</f>
        <v/>
      </c>
      <c r="AU351" s="618"/>
    </row>
    <row r="352" spans="1:47" ht="13.9" customHeight="1">
      <c r="A352" s="316"/>
      <c r="B352" s="346"/>
      <c r="C352" s="877" t="str">
        <f>IF('1C TSspéc3'!F$21&lt;&gt;0,'1C TSspéc3'!$B$16,"")</f>
        <v/>
      </c>
      <c r="D352" s="878"/>
      <c r="E352" s="879"/>
      <c r="F352" s="95" t="str">
        <f>IF(AND($C352='1C TSspéc3'!$B$16,'1C TSspéc3'!$B$20="spécifiques",'1C TSspéc3'!$F$21&lt;&gt;""),'1C TSspéc3'!$F$25,"")</f>
        <v/>
      </c>
      <c r="G352" s="237"/>
      <c r="H352" s="797">
        <v>0.21</v>
      </c>
      <c r="I352" s="799">
        <v>1</v>
      </c>
      <c r="J352" s="324"/>
      <c r="K352" s="782">
        <f t="shared" si="105"/>
        <v>0</v>
      </c>
      <c r="L352" s="580">
        <f>IF(OR('1C TSspéc3'!$B$12="",'1C TSspéc3'!F$30=0),0,IF(AND('1C TSspéc3'!$B$12&lt;&gt;"",$K$2="Pôle",'1C TSspéc3'!$C$12="OUI"),(('1C TSspéc3'!F$22+'1C TSspéc3'!F$23+'1C TSspéc3'!F$24+'1C TSspéc3'!F$25+'1C TSspéc3'!F$29)/'1C TSspéc3'!F$17),IF(AND('1C TSspéc3'!$B$12&lt;&gt;"",$K$2="Pôle",'1C TSspéc3'!$C$12="NON"),(('1C TSspéc3'!F$22+'1C TSspéc3'!F$23+'1C TSspéc3'!F$24+'1C TSspéc3'!F$25+'1C TSspéc3'!F$29)/'1C TSspéc3'!F$30),IF(AND('1C TSspéc3'!$B$12&lt;&gt;"",$K$2&lt;&gt;"Pôle",'1C TSspéc3'!$C$12="OUI"),(('1C TSspéc3'!F$22+'1C TSspéc3'!F$23+'1C TSspéc3'!F$24+'1C TSspéc3'!F$25+'1C TSspéc3'!F$26+'1C TSspéc3'!F$27+'1C TSspéc3'!F$28+'1C TSspéc3'!F$29)/'1C TSspéc3'!F$17),IF(AND('1C TSspéc3'!$B$12&lt;&gt;"",$K$2&lt;&gt;"Pôle",'1C TSspéc3'!$C$12="NON"),(('1C TSspéc3'!F$22+'1C TSspéc3'!F$23+'1C TSspéc3'!F$24+'1C TSspéc3'!F$25+'1C TSspéc3'!F$26+'1C TSspéc3'!F$27+'1C TSspéc3'!F$28+'1C TSspéc3'!F$29)/'1C TSspéc3'!F$30))))))</f>
        <v>0</v>
      </c>
      <c r="M352" s="580">
        <f>IF(OR('1C TSspéc3'!$B$12="",'1C TSspéc3'!F$30=0),0,IF(AND('1C TSspéc3'!$B$12&lt;&gt;"",$K$2="Pôle",'1C TSspéc3'!$C$12="OUI"),(('1C TSspéc3'!F$26+'1C TSspéc3'!F$27+'1C TSspéc3'!F$28)/'1C TSspéc3'!F$17),IF(AND('1C TSspéc3'!$B$12&lt;&gt;"",$K$2="Pôle",'1C TSspéc3'!$C$12="NON"),(('1C TSspéc3'!F$26+'1C TSspéc3'!F$27+'1C TSspéc3'!F$28)/'1C TSspéc3'!F$30),IF(AND('1C TSspéc3'!$B$12&lt;&gt;"",$K$2&lt;&gt;"Pôle"),0))))</f>
        <v>0</v>
      </c>
      <c r="N352" s="581">
        <f>IF(AND('1C TSspéc3'!$B$12&lt;&gt;0,'1C TSspéc3'!$F$30&lt;&gt;0),L352+M352,0)</f>
        <v>0</v>
      </c>
      <c r="O352" s="562" t="str">
        <f>IF(AND('1C TSspéc3'!$F$17&lt;&gt;0,'1C TSspéc3'!$C$12="OUI"),'1C TSspéc3'!$F$35/'1C TSspéc3'!$F$17,"")</f>
        <v/>
      </c>
      <c r="P352" s="563" t="str">
        <f>IF(AND('1C TSspéc3'!$F$17&lt;&gt;0,'1C TSspéc3'!$C$12="OUI"),'1C TSspéc3'!$F$36/'1C TSspéc3'!$F$17,"")</f>
        <v/>
      </c>
      <c r="Q352" s="563" t="str">
        <f>IF(AND('1C TSspéc3'!$F$17&lt;&gt;0,'1C TSspéc3'!$C$12="OUI"),'1C TSspéc3'!$F$37/'1C TSspéc3'!$F$17,"")</f>
        <v/>
      </c>
      <c r="R352" s="563" t="str">
        <f>IF(AND('1C TSspéc3'!$F$17&lt;&gt;0,'1C TSspéc3'!$C$12="OUI"),'1C TSspéc3'!$F$38/'1C TSspéc3'!$F$17,"")</f>
        <v/>
      </c>
      <c r="S352" s="563" t="str">
        <f>IF(AND('1C TSspéc3'!$F$17&lt;&gt;0,'1C TSspéc3'!$C$12="OUI"),'1C TSspéc3'!$F$39/'1C TSspéc3'!$F$17,"")</f>
        <v/>
      </c>
      <c r="T352" s="563" t="str">
        <f>IF(AND('1C TSspéc3'!$F$17&lt;&gt;0,'1C TSspéc3'!$C$12="OUI"),'1C TSspéc3'!$F$40/'1C TSspéc3'!$F$17,"")</f>
        <v/>
      </c>
      <c r="U352" s="563" t="str">
        <f>IF(AND('1C TSspéc3'!$F$17&lt;&gt;0,'1C TSspéc3'!$C$12="OUI"),'1C TSspéc3'!$F$41/'1C TSspéc3'!$F$17,"")</f>
        <v/>
      </c>
      <c r="V352" s="563" t="str">
        <f>IF(AND('1C TSspéc3'!$F$17&lt;&gt;0,'1C TSspéc3'!$C$12="OUI"),'1C TSspéc3'!$F$42/'1C TSspéc3'!$F$17,"")</f>
        <v/>
      </c>
      <c r="W352" s="563" t="str">
        <f>IF(AND('1C TSspéc3'!$F$17&lt;&gt;0,'1C TSspéc3'!$C$12="OUI"),'1C TSspéc3'!$F$43/'1C TSspéc3'!$F$17,"")</f>
        <v/>
      </c>
      <c r="X352" s="563" t="str">
        <f>IF(AND('1C TSspéc3'!$F$17&lt;&gt;0,'1C TSspéc3'!$C$12="OUI"),'1C TSspéc3'!$F$44/'1C TSspéc3'!$F$17,"")</f>
        <v/>
      </c>
      <c r="Y352" s="563" t="str">
        <f>IF(AND('1C TSspéc3'!$F$17&lt;&gt;0,'1C TSspéc3'!$C$12="OUI"),'1C TSspéc3'!$F$45/'1C TSspéc3'!$F$17,"")</f>
        <v/>
      </c>
      <c r="Z352" s="563" t="str">
        <f>IF(AND('1C TSspéc3'!$F$17&lt;&gt;0,'1C TSspéc3'!$C$12="OUI"),'1C TSspéc3'!$F$46/'1C TSspéc3'!$F$17,"")</f>
        <v/>
      </c>
      <c r="AA352" s="563" t="str">
        <f>IF(AND('1C TSspéc3'!$F$17&lt;&gt;0,'1C TSspéc3'!$C$12="OUI"),'1C TSspéc3'!$F$47/'1C TSspéc3'!$F$17,"")</f>
        <v/>
      </c>
      <c r="AB352" s="563" t="str">
        <f>IF(AND('1C TSspéc3'!$F$17&lt;&gt;0,'1C TSspéc3'!$C$12="OUI"),'1C TSspéc3'!$F$48/'1C TSspéc3'!$F$17,"")</f>
        <v/>
      </c>
      <c r="AC352" s="563" t="str">
        <f>IF(AND('1C TSspéc3'!$F$17&lt;&gt;0,'1C TSspéc3'!$C$12="OUI"),'1C TSspéc3'!$F$49/'1C TSspéc3'!$F$17,"")</f>
        <v/>
      </c>
      <c r="AD352" s="563" t="str">
        <f>IF(AND('1C TSspéc3'!$F$17&lt;&gt;0,'1C TSspéc3'!$C$12="OUI"),'1C TSspéc3'!$F$50/'1C TSspéc3'!$F$17,"")</f>
        <v/>
      </c>
      <c r="AE352" s="563" t="str">
        <f>IF(AND('1C TSspéc3'!$F$17&lt;&gt;0,'1C TSspéc3'!$C$12="OUI"),'1C TSspéc3'!$F$51/'1C TSspéc3'!$F$17,"")</f>
        <v/>
      </c>
      <c r="AF352" s="563" t="str">
        <f>IF(AND('1C TSspéc3'!$F$17&lt;&gt;0,'1C TSspéc3'!$C$12="OUI"),'1C TSspéc3'!$F$52/'1C TSspéc3'!$F$17,"")</f>
        <v/>
      </c>
      <c r="AG352" s="563" t="str">
        <f>IF(AND('1C TSspéc3'!$F$17&lt;&gt;0,'1C TSspéc3'!$C$12="OUI"),'1C TSspéc3'!$F$53/'1C TSspéc3'!$F$17,"")</f>
        <v/>
      </c>
      <c r="AH352" s="563" t="str">
        <f>IF(AND('1C TSspéc3'!$F$17&lt;&gt;0,'1C TSspéc3'!$C$12="OUI"),'1C TSspéc3'!$F$54/'1C TSspéc3'!$F$17,"")</f>
        <v/>
      </c>
      <c r="AI352" s="563" t="str">
        <f>IF(AND('1C TSspéc3'!$F$17&lt;&gt;0,'1C TSspéc3'!$C$12="OUI"),'1C TSspéc3'!$F$55/'1C TSspéc3'!$F$17,"")</f>
        <v/>
      </c>
      <c r="AJ352" s="563" t="str">
        <f>IF(AND('1C TSspéc3'!$F$17&lt;&gt;0,'1C TSspéc3'!$C$12="OUI"),'1C TSspéc3'!$F$56/'1C TSspéc3'!$F$17,"")</f>
        <v/>
      </c>
      <c r="AK352" s="563" t="str">
        <f>IF(AND('1C TSspéc3'!$F$17&lt;&gt;0,'1C TSspéc3'!$C$12="OUI"),'1C TSspéc3'!$F$57/'1C TSspéc3'!$F$17,"")</f>
        <v/>
      </c>
      <c r="AL352" s="74">
        <f>IF(AND('1C TSspéc3'!$F$17&lt;&gt;0,'1C TSspéc3'!$C$12="OUI"),N352+AK352,N352)</f>
        <v>0</v>
      </c>
      <c r="AM352" s="432">
        <f t="shared" si="106"/>
        <v>0</v>
      </c>
      <c r="AN352" s="432">
        <f t="shared" si="107"/>
        <v>0</v>
      </c>
      <c r="AO352" s="433" t="str">
        <f>IF(AND('1C TSspéc3'!$F$17&lt;&gt;0,'1C TSspéc3'!$F$30&lt;&gt;0),AM352+AN352,"")</f>
        <v/>
      </c>
      <c r="AP352" s="599" t="str">
        <f>IF(AND('1C TSspéc3'!$F$17&lt;&gt;0,'1C TSspéc3'!$F$30&lt;&gt;0),AM352-AR352,"")</f>
        <v/>
      </c>
      <c r="AQ352" s="610">
        <f t="shared" si="110"/>
        <v>0</v>
      </c>
      <c r="AR352" s="622"/>
      <c r="AS352" s="104"/>
      <c r="AT352" s="211" t="str">
        <f>IF(('1C TSspéc3'!F$17*FICHE!$C$14&lt;J352),"Forfait limité à "&amp;FICHE!$C$14&amp;"€/jour","")</f>
        <v/>
      </c>
      <c r="AU352" s="618"/>
    </row>
    <row r="353" spans="1:47" ht="13.9" customHeight="1">
      <c r="A353" s="316"/>
      <c r="B353" s="346"/>
      <c r="C353" s="877" t="str">
        <f>IF('1C TSspéc3'!G$21&lt;&gt;0,'1C TSspéc3'!$B$16,"")</f>
        <v/>
      </c>
      <c r="D353" s="878"/>
      <c r="E353" s="879"/>
      <c r="F353" s="95" t="str">
        <f>IF(AND($C353='1C TSspéc3'!$B$16,'1C TSspéc3'!$B$20="spécifiques",'1C TSspéc3'!$G$21&lt;&gt;""),'1C TSspéc3'!$G$25,"")</f>
        <v/>
      </c>
      <c r="G353" s="237"/>
      <c r="H353" s="797">
        <v>0.21</v>
      </c>
      <c r="I353" s="799">
        <v>1</v>
      </c>
      <c r="J353" s="324"/>
      <c r="K353" s="782">
        <f t="shared" si="105"/>
        <v>0</v>
      </c>
      <c r="L353" s="580">
        <f>IF(OR('1C TSspéc3'!$B$12="",'1C TSspéc3'!G$30=0),0,IF(AND('1C TSspéc3'!$B$12&lt;&gt;"",$K$2="Pôle",'1C TSspéc3'!$C$12="OUI"),(('1C TSspéc3'!G$22+'1C TSspéc3'!G$23+'1C TSspéc3'!G$24+'1C TSspéc3'!G$25+'1C TSspéc3'!G$29)/'1C TSspéc3'!G$17),IF(AND('1C TSspéc3'!$B$12&lt;&gt;"",$K$2="Pôle",'1C TSspéc3'!$C$12="NON"),(('1C TSspéc3'!G$22+'1C TSspéc3'!G$23+'1C TSspéc3'!G$24+'1C TSspéc3'!G$25+'1C TSspéc3'!G$29)/'1C TSspéc3'!G$30),IF(AND('1C TSspéc3'!$B$12&lt;&gt;"",$K$2&lt;&gt;"Pôle",'1C TSspéc3'!$C$12="OUI"),(('1C TSspéc3'!G$22+'1C TSspéc3'!G$23+'1C TSspéc3'!G$24+'1C TSspéc3'!G$25+'1C TSspéc3'!G$26+'1C TSspéc3'!G$27+'1C TSspéc3'!G$28+'1C TSspéc3'!G$29)/'1C TSspéc3'!G$17),IF(AND('1C TSspéc3'!$B$12&lt;&gt;"",$K$2&lt;&gt;"Pôle",'1C TSspéc3'!$C$12="NON"),(('1C TSspéc3'!G$22+'1C TSspéc3'!G$23+'1C TSspéc3'!G$24+'1C TSspéc3'!G$25+'1C TSspéc3'!G$26+'1C TSspéc3'!G$27+'1C TSspéc3'!G$28+'1C TSspéc3'!G$29)/'1C TSspéc3'!G$30))))))</f>
        <v>0</v>
      </c>
      <c r="M353" s="580">
        <f>IF(OR('1C TSspéc3'!$B$12="",'1C TSspéc3'!G$30=0),0,IF(AND('1C TSspéc3'!$B$12&lt;&gt;"",$K$2="Pôle",'1C TSspéc3'!$C$12="OUI"),(('1C TSspéc3'!G$26+'1C TSspéc3'!G$27+'1C TSspéc3'!G$28)/'1C TSspéc3'!G$17),IF(AND('1C TSspéc3'!$B$12&lt;&gt;"",$K$2="Pôle",'1C TSspéc3'!$C$12="NON"),(('1C TSspéc3'!G$26+'1C TSspéc3'!G$27+'1C TSspéc3'!G$28)/'1C TSspéc3'!G$30),IF(AND('1C TSspéc3'!$B$12&lt;&gt;"",$K$2&lt;&gt;"Pôle"),0))))</f>
        <v>0</v>
      </c>
      <c r="N353" s="581">
        <f>IF(AND('1C TSspéc3'!$B$12&lt;&gt;0,'1C TSspéc3'!$G$30&lt;&gt;0),L353+M353,0)</f>
        <v>0</v>
      </c>
      <c r="O353" s="562" t="str">
        <f>IF(AND('1C TSspéc3'!$G$17&lt;&gt;0,'1C TSspéc3'!$C$12="OUI"),'1C TSspéc3'!$G$35/'1C TSspéc3'!$G$17,"")</f>
        <v/>
      </c>
      <c r="P353" s="563" t="str">
        <f>IF(AND('1C TSspéc3'!$G$17&lt;&gt;0,'1C TSspéc3'!$C$12="OUI"),'1C TSspéc3'!$G$36/'1C TSspéc3'!$G$17,"")</f>
        <v/>
      </c>
      <c r="Q353" s="563" t="str">
        <f>IF(AND('1C TSspéc3'!$G$17&lt;&gt;0,'1C TSspéc3'!$C$12="OUI"),'1C TSspéc3'!$G$37/'1C TSspéc3'!$G$17,"")</f>
        <v/>
      </c>
      <c r="R353" s="563" t="str">
        <f>IF(AND('1C TSspéc3'!$G$17&lt;&gt;0,'1C TSspéc3'!$C$12="OUI"),'1C TSspéc3'!$G$38/'1C TSspéc3'!$G$17,"")</f>
        <v/>
      </c>
      <c r="S353" s="563" t="str">
        <f>IF(AND('1C TSspéc3'!$G$17&lt;&gt;0,'1C TSspéc3'!$C$12="OUI"),'1C TSspéc3'!$G$39/'1C TSspéc3'!$G$17,"")</f>
        <v/>
      </c>
      <c r="T353" s="563" t="str">
        <f>IF(AND('1C TSspéc3'!$G$17&lt;&gt;0,'1C TSspéc3'!$C$12="OUI"),'1C TSspéc3'!$G$40/'1C TSspéc3'!$G$17,"")</f>
        <v/>
      </c>
      <c r="U353" s="563" t="str">
        <f>IF(AND('1C TSspéc3'!$G$17&lt;&gt;0,'1C TSspéc3'!$C$12="OUI"),'1C TSspéc3'!$G$41/'1C TSspéc3'!$G$17,"")</f>
        <v/>
      </c>
      <c r="V353" s="563" t="str">
        <f>IF(AND('1C TSspéc3'!$G$17&lt;&gt;0,'1C TSspéc3'!$C$12="OUI"),'1C TSspéc3'!$G$42/'1C TSspéc3'!$G$17,"")</f>
        <v/>
      </c>
      <c r="W353" s="563" t="str">
        <f>IF(AND('1C TSspéc3'!$G$17&lt;&gt;0,'1C TSspéc3'!$C$12="OUI"),'1C TSspéc3'!$G$43/'1C TSspéc3'!$G$17,"")</f>
        <v/>
      </c>
      <c r="X353" s="563" t="str">
        <f>IF(AND('1C TSspéc3'!$G$17&lt;&gt;0,'1C TSspéc3'!$C$12="OUI"),'1C TSspéc3'!$G$44/'1C TSspéc3'!$G$17,"")</f>
        <v/>
      </c>
      <c r="Y353" s="563" t="str">
        <f>IF(AND('1C TSspéc3'!$G$17&lt;&gt;0,'1C TSspéc3'!$C$12="OUI"),'1C TSspéc3'!$G$45/'1C TSspéc3'!$G$17,"")</f>
        <v/>
      </c>
      <c r="Z353" s="563" t="str">
        <f>IF(AND('1C TSspéc3'!$G$17&lt;&gt;0,'1C TSspéc3'!$C$12="OUI"),'1C TSspéc3'!$G$46/'1C TSspéc3'!$G$17,"")</f>
        <v/>
      </c>
      <c r="AA353" s="563" t="str">
        <f>IF(AND('1C TSspéc3'!$G$17&lt;&gt;0,'1C TSspéc3'!$C$12="OUI"),'1C TSspéc3'!$G$47/'1C TSspéc3'!$G$17,"")</f>
        <v/>
      </c>
      <c r="AB353" s="563" t="str">
        <f>IF(AND('1C TSspéc3'!$G$17&lt;&gt;0,'1C TSspéc3'!$C$12="OUI"),'1C TSspéc3'!$G$48/'1C TSspéc3'!$G$17,"")</f>
        <v/>
      </c>
      <c r="AC353" s="563" t="str">
        <f>IF(AND('1C TSspéc3'!$G$17&lt;&gt;0,'1C TSspéc3'!$C$12="OUI"),'1C TSspéc3'!$G$49/'1C TSspéc3'!$G$17,"")</f>
        <v/>
      </c>
      <c r="AD353" s="563" t="str">
        <f>IF(AND('1C TSspéc3'!$G$17&lt;&gt;0,'1C TSspéc3'!$C$12="OUI"),'1C TSspéc3'!$G$50/'1C TSspéc3'!$G$17,"")</f>
        <v/>
      </c>
      <c r="AE353" s="563" t="str">
        <f>IF(AND('1C TSspéc3'!$G$17&lt;&gt;0,'1C TSspéc3'!$C$12="OUI"),'1C TSspéc3'!$G$51/'1C TSspéc3'!$G$17,"")</f>
        <v/>
      </c>
      <c r="AF353" s="563" t="str">
        <f>IF(AND('1C TSspéc3'!$G$17&lt;&gt;0,'1C TSspéc3'!$C$12="OUI"),'1C TSspéc3'!$G$52/'1C TSspéc3'!$G$17,"")</f>
        <v/>
      </c>
      <c r="AG353" s="563" t="str">
        <f>IF(AND('1C TSspéc3'!$G$17&lt;&gt;0,'1C TSspéc3'!$C$12="OUI"),'1C TSspéc3'!$G$53/'1C TSspéc3'!$G$17,"")</f>
        <v/>
      </c>
      <c r="AH353" s="563" t="str">
        <f>IF(AND('1C TSspéc3'!$G$17&lt;&gt;0,'1C TSspéc3'!$C$12="OUI"),'1C TSspéc3'!$G$54/'1C TSspéc3'!$G$17,"")</f>
        <v/>
      </c>
      <c r="AI353" s="563" t="str">
        <f>IF(AND('1C TSspéc3'!$G$17&lt;&gt;0,'1C TSspéc3'!$C$12="OUI"),'1C TSspéc3'!$G$55/'1C TSspéc3'!$G$17,"")</f>
        <v/>
      </c>
      <c r="AJ353" s="563" t="str">
        <f>IF(AND('1C TSspéc3'!$G$17&lt;&gt;0,'1C TSspéc3'!$C$12="OUI"),'1C TSspéc3'!$G$56/'1C TSspéc3'!$G$17,"")</f>
        <v/>
      </c>
      <c r="AK353" s="563" t="str">
        <f>IF(AND('1C TSspéc3'!$G$17&lt;&gt;0,'1C TSspéc3'!$C$12="OUI"),'1C TSspéc3'!$G$57/'1C TSspéc3'!$G$17,"")</f>
        <v/>
      </c>
      <c r="AL353" s="74">
        <f>IF(AND('1C TSspéc3'!$G$17&lt;&gt;0,'1C TSspéc3'!$C$12="OUI"),N353+AK353,N353)</f>
        <v>0</v>
      </c>
      <c r="AM353" s="432">
        <f t="shared" si="106"/>
        <v>0</v>
      </c>
      <c r="AN353" s="432">
        <f t="shared" si="107"/>
        <v>0</v>
      </c>
      <c r="AO353" s="433" t="str">
        <f>IF(AND('1C TSspéc3'!$G$17&lt;&gt;0,'1C TSspéc3'!$G$30&lt;&gt;0),AM353+AN353,"")</f>
        <v/>
      </c>
      <c r="AP353" s="599" t="str">
        <f>IF(AND('1C TSspéc3'!$G$17&lt;&gt;0,'1C TSspéc3'!$G$30&lt;&gt;0),AM353-AR353,"")</f>
        <v/>
      </c>
      <c r="AQ353" s="610">
        <f t="shared" si="110"/>
        <v>0</v>
      </c>
      <c r="AR353" s="622"/>
      <c r="AS353" s="104"/>
      <c r="AT353" s="211" t="str">
        <f>IF(('1C TSspéc3'!G$17*FICHE!$C$14&lt;J353),"Forfait limité à "&amp;FICHE!$C$14&amp;"€/jour","")</f>
        <v/>
      </c>
      <c r="AU353" s="618"/>
    </row>
    <row r="354" spans="1:47" ht="13.9" customHeight="1">
      <c r="A354" s="316"/>
      <c r="B354" s="346"/>
      <c r="C354" s="877" t="str">
        <f>IF('1C TSspéc3'!H$21&lt;&gt;0,'1C TSspéc3'!$B$16,"")</f>
        <v/>
      </c>
      <c r="D354" s="878"/>
      <c r="E354" s="879"/>
      <c r="F354" s="95" t="str">
        <f>IF(AND($C354='1C TSspéc3'!$B$16,'1C TSspéc3'!$B$20="spécifiques",'1C TSspéc3'!$H$21&lt;&gt;""),'1C TSspéc3'!$H$25,"")</f>
        <v/>
      </c>
      <c r="G354" s="237"/>
      <c r="H354" s="797">
        <v>0.21</v>
      </c>
      <c r="I354" s="799">
        <v>1</v>
      </c>
      <c r="J354" s="324"/>
      <c r="K354" s="782">
        <f t="shared" si="105"/>
        <v>0</v>
      </c>
      <c r="L354" s="580">
        <f>IF(OR('1C TSspéc3'!$B$12="",'1C TSspéc3'!H$30=0),0,IF(AND('1C TSspéc3'!$B$12&lt;&gt;"",$K$2="Pôle",'1C TSspéc3'!$C$12="OUI"),(('1C TSspéc3'!H$22+'1C TSspéc3'!H$23+'1C TSspéc3'!H$24+'1C TSspéc3'!H$25+'1C TSspéc3'!H$29)/'1C TSspéc3'!H$17),IF(AND('1C TSspéc3'!$B$12&lt;&gt;"",$K$2="Pôle",'1C TSspéc3'!$C$12="NON"),(('1C TSspéc3'!H$22+'1C TSspéc3'!H$23+'1C TSspéc3'!H$24+'1C TSspéc3'!H$25+'1C TSspéc3'!H$29)/'1C TSspéc3'!H$30),IF(AND('1C TSspéc3'!$B$12&lt;&gt;"",$K$2&lt;&gt;"Pôle",'1C TSspéc3'!$C$12="OUI"),(('1C TSspéc3'!H$22+'1C TSspéc3'!H$23+'1C TSspéc3'!H$24+'1C TSspéc3'!H$25+'1C TSspéc3'!H$26+'1C TSspéc3'!H$27+'1C TSspéc3'!H$28+'1C TSspéc3'!H$29)/'1C TSspéc3'!H$17),IF(AND('1C TSspéc3'!$B$12&lt;&gt;"",$K$2&lt;&gt;"Pôle",'1C TSspéc3'!$C$12="NON"),(('1C TSspéc3'!H$22+'1C TSspéc3'!H$23+'1C TSspéc3'!H$24+'1C TSspéc3'!H$25+'1C TSspéc3'!H$26+'1C TSspéc3'!H$27+'1C TSspéc3'!H$28+'1C TSspéc3'!H$29)/'1C TSspéc3'!H$30))))))</f>
        <v>0</v>
      </c>
      <c r="M354" s="580">
        <f>IF(OR('1C TSspéc3'!$B$12="",'1C TSspéc3'!H$30=0),0,IF(AND('1C TSspéc3'!$B$12&lt;&gt;"",$K$2="Pôle",'1C TSspéc3'!$C$12="OUI"),(('1C TSspéc3'!H$26+'1C TSspéc3'!H$27+'1C TSspéc3'!H$28)/'1C TSspéc3'!H$17),IF(AND('1C TSspéc3'!$B$12&lt;&gt;"",$K$2="Pôle",'1C TSspéc3'!$C$12="NON"),(('1C TSspéc3'!H$26+'1C TSspéc3'!H$27+'1C TSspéc3'!H$28)/'1C TSspéc3'!H$30),IF(AND('1C TSspéc3'!$B$12&lt;&gt;"",$K$2&lt;&gt;"Pôle"),0))))</f>
        <v>0</v>
      </c>
      <c r="N354" s="581">
        <f>IF(AND('1C TSspéc3'!$B$12&lt;&gt;0,'1C TSspéc3'!$H$30&lt;&gt;0),L354+M354,0)</f>
        <v>0</v>
      </c>
      <c r="O354" s="562" t="str">
        <f>IF(AND('1C TSspéc3'!$H$17&lt;&gt;0,'1C TSspéc3'!$C$12="OUI"),'1C TSspéc3'!$H$35/'1C TSspéc3'!$H$17,"")</f>
        <v/>
      </c>
      <c r="P354" s="563" t="str">
        <f>IF(AND('1C TSspéc3'!$H$17&lt;&gt;0,'1C TSspéc3'!$C$12="OUI"),'1C TSspéc3'!$H$36/'1C TSspéc3'!$H$17,"")</f>
        <v/>
      </c>
      <c r="Q354" s="563" t="str">
        <f>IF(AND('1C TSspéc3'!$H$17&lt;&gt;0,'1C TSspéc3'!$C$12="OUI"),'1C TSspéc3'!$H$37/'1C TSspéc3'!$H$17,"")</f>
        <v/>
      </c>
      <c r="R354" s="563" t="str">
        <f>IF(AND('1C TSspéc3'!$H$17&lt;&gt;0,'1C TSspéc3'!$C$12="OUI"),'1C TSspéc3'!$H$38/'1C TSspéc3'!$H$17,"")</f>
        <v/>
      </c>
      <c r="S354" s="563" t="str">
        <f>IF(AND('1C TSspéc3'!$H$17&lt;&gt;0,'1C TSspéc3'!$C$12="OUI"),'1C TSspéc3'!$H$39/'1C TSspéc3'!$H$17,"")</f>
        <v/>
      </c>
      <c r="T354" s="563" t="str">
        <f>IF(AND('1C TSspéc3'!$H$17&lt;&gt;0,'1C TSspéc3'!$C$12="OUI"),'1C TSspéc3'!$H$40/'1C TSspéc3'!$H$17,"")</f>
        <v/>
      </c>
      <c r="U354" s="563" t="str">
        <f>IF(AND('1C TSspéc3'!$H$17&lt;&gt;0,'1C TSspéc3'!$C$12="OUI"),'1C TSspéc3'!$H$41/'1C TSspéc3'!$H$17,"")</f>
        <v/>
      </c>
      <c r="V354" s="563" t="str">
        <f>IF(AND('1C TSspéc3'!$H$17&lt;&gt;0,'1C TSspéc3'!$C$12="OUI"),'1C TSspéc3'!$H$42/'1C TSspéc3'!$H$17,"")</f>
        <v/>
      </c>
      <c r="W354" s="563" t="str">
        <f>IF(AND('1C TSspéc3'!$H$17&lt;&gt;0,'1C TSspéc3'!$C$12="OUI"),'1C TSspéc3'!$H$43/'1C TSspéc3'!$H$17,"")</f>
        <v/>
      </c>
      <c r="X354" s="563" t="str">
        <f>IF(AND('1C TSspéc3'!$H$17&lt;&gt;0,'1C TSspéc3'!$C$12="OUI"),'1C TSspéc3'!$H$44/'1C TSspéc3'!$H$17,"")</f>
        <v/>
      </c>
      <c r="Y354" s="563" t="str">
        <f>IF(AND('1C TSspéc3'!$H$17&lt;&gt;0,'1C TSspéc3'!$C$12="OUI"),'1C TSspéc3'!$H$45/'1C TSspéc3'!$H$17,"")</f>
        <v/>
      </c>
      <c r="Z354" s="563" t="str">
        <f>IF(AND('1C TSspéc3'!$H$17&lt;&gt;0,'1C TSspéc3'!$C$12="OUI"),'1C TSspéc3'!$H$46/'1C TSspéc3'!$H$17,"")</f>
        <v/>
      </c>
      <c r="AA354" s="563" t="str">
        <f>IF(AND('1C TSspéc3'!$H$17&lt;&gt;0,'1C TSspéc3'!$C$12="OUI"),'1C TSspéc3'!$H$47/'1C TSspéc3'!$H$17,"")</f>
        <v/>
      </c>
      <c r="AB354" s="563" t="str">
        <f>IF(AND('1C TSspéc3'!$H$17&lt;&gt;0,'1C TSspéc3'!$C$12="OUI"),'1C TSspéc3'!$H$48/'1C TSspéc3'!$H$17,"")</f>
        <v/>
      </c>
      <c r="AC354" s="563" t="str">
        <f>IF(AND('1C TSspéc3'!$H$17&lt;&gt;0,'1C TSspéc3'!$C$12="OUI"),'1C TSspéc3'!$H$49/'1C TSspéc3'!$H$17,"")</f>
        <v/>
      </c>
      <c r="AD354" s="563" t="str">
        <f>IF(AND('1C TSspéc3'!$H$17&lt;&gt;0,'1C TSspéc3'!$C$12="OUI"),'1C TSspéc3'!$H$50/'1C TSspéc3'!$H$17,"")</f>
        <v/>
      </c>
      <c r="AE354" s="563" t="str">
        <f>IF(AND('1C TSspéc3'!$H$17&lt;&gt;0,'1C TSspéc3'!$C$12="OUI"),'1C TSspéc3'!$H$51/'1C TSspéc3'!$H$17,"")</f>
        <v/>
      </c>
      <c r="AF354" s="563" t="str">
        <f>IF(AND('1C TSspéc3'!$H$17&lt;&gt;0,'1C TSspéc3'!$C$12="OUI"),'1C TSspéc3'!$H$52/'1C TSspéc3'!$H$17,"")</f>
        <v/>
      </c>
      <c r="AG354" s="563" t="str">
        <f>IF(AND('1C TSspéc3'!$H$17&lt;&gt;0,'1C TSspéc3'!$C$12="OUI"),'1C TSspéc3'!$H$53/'1C TSspéc3'!$H$17,"")</f>
        <v/>
      </c>
      <c r="AH354" s="563" t="str">
        <f>IF(AND('1C TSspéc3'!$H$17&lt;&gt;0,'1C TSspéc3'!$C$12="OUI"),'1C TSspéc3'!$H$54/'1C TSspéc3'!$H$17,"")</f>
        <v/>
      </c>
      <c r="AI354" s="563" t="str">
        <f>IF(AND('1C TSspéc3'!$H$17&lt;&gt;0,'1C TSspéc3'!$C$12="OUI"),'1C TSspéc3'!$H$55/'1C TSspéc3'!$H$17,"")</f>
        <v/>
      </c>
      <c r="AJ354" s="563" t="str">
        <f>IF(AND('1C TSspéc3'!$H$17&lt;&gt;0,'1C TSspéc3'!$C$12="OUI"),'1C TSspéc3'!$H$56/'1C TSspéc3'!$H$17,"")</f>
        <v/>
      </c>
      <c r="AK354" s="563" t="str">
        <f>IF(AND('1C TSspéc3'!$H$17&lt;&gt;0,'1C TSspéc3'!$C$12="OUI"),'1C TSspéc3'!$H$57/'1C TSspéc3'!$H$17,"")</f>
        <v/>
      </c>
      <c r="AL354" s="74">
        <f>IF(AND('1C TSspéc3'!$H$17&lt;&gt;0,'1C TSspéc3'!$C$12="OUI"),N354+AK354,N354)</f>
        <v>0</v>
      </c>
      <c r="AM354" s="432">
        <f t="shared" si="106"/>
        <v>0</v>
      </c>
      <c r="AN354" s="432">
        <f t="shared" si="107"/>
        <v>0</v>
      </c>
      <c r="AO354" s="433" t="str">
        <f>IF(AND('1C TSspéc3'!$H$17&lt;&gt;0,'1C TSspéc3'!$H$30&lt;&gt;0),AM354+AN354,"")</f>
        <v/>
      </c>
      <c r="AP354" s="599" t="str">
        <f>IF(AND('1C TSspéc3'!$H$17&lt;&gt;0,'1C TSspéc3'!$H$30&lt;&gt;0),AM354-AR354,"")</f>
        <v/>
      </c>
      <c r="AQ354" s="610">
        <f t="shared" si="110"/>
        <v>0</v>
      </c>
      <c r="AR354" s="622"/>
      <c r="AS354" s="104"/>
      <c r="AT354" s="211" t="str">
        <f>IF(('1C TSspéc3'!H$17*FICHE!$C$14&lt;J354),"Forfait limité à "&amp;FICHE!$C$14&amp;"€/jour","")</f>
        <v/>
      </c>
      <c r="AU354" s="618"/>
    </row>
    <row r="355" spans="1:47" ht="13.9" customHeight="1">
      <c r="A355" s="316"/>
      <c r="B355" s="346"/>
      <c r="C355" s="877" t="str">
        <f>IF('1C TSspéc3'!I$21&lt;&gt;0,'1C TSspéc3'!$B$16,"")</f>
        <v/>
      </c>
      <c r="D355" s="878"/>
      <c r="E355" s="879"/>
      <c r="F355" s="95" t="str">
        <f>IF(AND($C355='1C TSspéc3'!$B$16,'1C TSspéc3'!$B$20="spécifiques",'1C TSspéc3'!$I$21&lt;&gt;""),'1C TSspéc3'!$I$25,"")</f>
        <v/>
      </c>
      <c r="G355" s="237"/>
      <c r="H355" s="797">
        <v>0.21</v>
      </c>
      <c r="I355" s="799">
        <v>1</v>
      </c>
      <c r="J355" s="324"/>
      <c r="K355" s="782">
        <f t="shared" si="105"/>
        <v>0</v>
      </c>
      <c r="L355" s="580">
        <f>IF(OR('1C TSspéc3'!$B$12="",'1C TSspéc3'!I$30=0),0,IF(AND('1C TSspéc3'!$B$12&lt;&gt;"",$K$2="Pôle",'1C TSspéc3'!$C$12="OUI"),(('1C TSspéc3'!I$22+'1C TSspéc3'!I$23+'1C TSspéc3'!I$24+'1C TSspéc3'!I$25+'1C TSspéc3'!I$29)/'1C TSspéc3'!I$17),IF(AND('1C TSspéc3'!$B$12&lt;&gt;"",$K$2="Pôle",'1C TSspéc3'!$C$12="NON"),(('1C TSspéc3'!I$22+'1C TSspéc3'!I$23+'1C TSspéc3'!I$24+'1C TSspéc3'!I$25+'1C TSspéc3'!I$29)/'1C TSspéc3'!I$30),IF(AND('1C TSspéc3'!$B$12&lt;&gt;"",$K$2&lt;&gt;"Pôle",'1C TSspéc3'!$C$12="OUI"),(('1C TSspéc3'!I$22+'1C TSspéc3'!I$23+'1C TSspéc3'!I$24+'1C TSspéc3'!I$25+'1C TSspéc3'!I$26+'1C TSspéc3'!I$27+'1C TSspéc3'!I$28+'1C TSspéc3'!I$29)/'1C TSspéc3'!I$17),IF(AND('1C TSspéc3'!$B$12&lt;&gt;"",$K$2&lt;&gt;"Pôle",'1C TSspéc3'!$C$12="NON"),(('1C TSspéc3'!I$22+'1C TSspéc3'!I$23+'1C TSspéc3'!I$24+'1C TSspéc3'!I$25+'1C TSspéc3'!I$26+'1C TSspéc3'!I$27+'1C TSspéc3'!I$28+'1C TSspéc3'!I$29)/'1C TSspéc3'!I$30))))))</f>
        <v>0</v>
      </c>
      <c r="M355" s="580">
        <f>IF(OR('1C TSspéc3'!$B$12="",'1C TSspéc3'!I$30=0),0,IF(AND('1C TSspéc3'!$B$12&lt;&gt;"",$K$2="Pôle",'1C TSspéc3'!$C$12="OUI"),(('1C TSspéc3'!I$26+'1C TSspéc3'!I$27+'1C TSspéc3'!I$28)/'1C TSspéc3'!I$17),IF(AND('1C TSspéc3'!$B$12&lt;&gt;"",$K$2="Pôle",'1C TSspéc3'!$C$12="NON"),(('1C TSspéc3'!I$26+'1C TSspéc3'!I$27+'1C TSspéc3'!I$28)/'1C TSspéc3'!I$30),IF(AND('1C TSspéc3'!$B$12&lt;&gt;"",$K$2&lt;&gt;"Pôle"),0))))</f>
        <v>0</v>
      </c>
      <c r="N355" s="581">
        <f>IF(AND('1C TSspéc3'!$B$12&lt;&gt;0,'1C TSspéc3'!$I$30&lt;&gt;0),L355+M355,0)</f>
        <v>0</v>
      </c>
      <c r="O355" s="562" t="str">
        <f>IF(AND('1C TSspéc3'!$I$17&lt;&gt;0,'1C TSspéc3'!$C$12="OUI"),'1C TSspéc3'!$I$35/'1C TSspéc3'!$I$17,"")</f>
        <v/>
      </c>
      <c r="P355" s="563" t="str">
        <f>IF(AND('1C TSspéc3'!$I$17&lt;&gt;0,'1C TSspéc3'!$C$12="OUI"),'1C TSspéc3'!$I$36/'1C TSspéc3'!$I$17,"")</f>
        <v/>
      </c>
      <c r="Q355" s="563" t="str">
        <f>IF(AND('1C TSspéc3'!$I$17&lt;&gt;0,'1C TSspéc3'!$C$12="OUI"),'1C TSspéc3'!$I$37/'1C TSspéc3'!$I$17,"")</f>
        <v/>
      </c>
      <c r="R355" s="563" t="str">
        <f>IF(AND('1C TSspéc3'!$I$17&lt;&gt;0,'1C TSspéc3'!$C$12="OUI"),'1C TSspéc3'!$I$38/'1C TSspéc3'!$I$17,"")</f>
        <v/>
      </c>
      <c r="S355" s="563" t="str">
        <f>IF(AND('1C TSspéc3'!$I$17&lt;&gt;0,'1C TSspéc3'!$C$12="OUI"),'1C TSspéc3'!$I$39/'1C TSspéc3'!$I$17,"")</f>
        <v/>
      </c>
      <c r="T355" s="563" t="str">
        <f>IF(AND('1C TSspéc3'!$I$17&lt;&gt;0,'1C TSspéc3'!$C$12="OUI"),'1C TSspéc3'!$I$40/'1C TSspéc3'!$I$17,"")</f>
        <v/>
      </c>
      <c r="U355" s="563" t="str">
        <f>IF(AND('1C TSspéc3'!$I$17&lt;&gt;0,'1C TSspéc3'!$C$12="OUI"),'1C TSspéc3'!$I$41/'1C TSspéc3'!$I$17,"")</f>
        <v/>
      </c>
      <c r="V355" s="563" t="str">
        <f>IF(AND('1C TSspéc3'!$I$17&lt;&gt;0,'1C TSspéc3'!$C$12="OUI"),'1C TSspéc3'!$I$42/'1C TSspéc3'!$I$17,"")</f>
        <v/>
      </c>
      <c r="W355" s="563" t="str">
        <f>IF(AND('1C TSspéc3'!$I$17&lt;&gt;0,'1C TSspéc3'!$C$12="OUI"),'1C TSspéc3'!$I$43/'1C TSspéc3'!$I$17,"")</f>
        <v/>
      </c>
      <c r="X355" s="563" t="str">
        <f>IF(AND('1C TSspéc3'!$I$17&lt;&gt;0,'1C TSspéc3'!$C$12="OUI"),'1C TSspéc3'!$I$44/'1C TSspéc3'!$I$17,"")</f>
        <v/>
      </c>
      <c r="Y355" s="563" t="str">
        <f>IF(AND('1C TSspéc3'!$I$17&lt;&gt;0,'1C TSspéc3'!$C$12="OUI"),'1C TSspéc3'!$I$45/'1C TSspéc3'!$I$17,"")</f>
        <v/>
      </c>
      <c r="Z355" s="563" t="str">
        <f>IF(AND('1C TSspéc3'!$I$17&lt;&gt;0,'1C TSspéc3'!$C$12="OUI"),'1C TSspéc3'!$I$46/'1C TSspéc3'!$I$17,"")</f>
        <v/>
      </c>
      <c r="AA355" s="563" t="str">
        <f>IF(AND('1C TSspéc3'!$I$17&lt;&gt;0,'1C TSspéc3'!$C$12="OUI"),'1C TSspéc3'!$I$47/'1C TSspéc3'!$I$17,"")</f>
        <v/>
      </c>
      <c r="AB355" s="563" t="str">
        <f>IF(AND('1C TSspéc3'!$I$17&lt;&gt;0,'1C TSspéc3'!$C$12="OUI"),'1C TSspéc3'!$I$48/'1C TSspéc3'!$I$17,"")</f>
        <v/>
      </c>
      <c r="AC355" s="563" t="str">
        <f>IF(AND('1C TSspéc3'!$I$17&lt;&gt;0,'1C TSspéc3'!$C$12="OUI"),'1C TSspéc3'!$I$49/'1C TSspéc3'!$I$17,"")</f>
        <v/>
      </c>
      <c r="AD355" s="563" t="str">
        <f>IF(AND('1C TSspéc3'!$I$17&lt;&gt;0,'1C TSspéc3'!$C$12="OUI"),'1C TSspéc3'!$I$50/'1C TSspéc3'!$I$17,"")</f>
        <v/>
      </c>
      <c r="AE355" s="563" t="str">
        <f>IF(AND('1C TSspéc3'!$I$17&lt;&gt;0,'1C TSspéc3'!$C$12="OUI"),'1C TSspéc3'!$I$51/'1C TSspéc3'!$I$17,"")</f>
        <v/>
      </c>
      <c r="AF355" s="563" t="str">
        <f>IF(AND('1C TSspéc3'!$I$17&lt;&gt;0,'1C TSspéc3'!$C$12="OUI"),'1C TSspéc3'!$I$52/'1C TSspéc3'!$I$17,"")</f>
        <v/>
      </c>
      <c r="AG355" s="563" t="str">
        <f>IF(AND('1C TSspéc3'!$I$17&lt;&gt;0,'1C TSspéc3'!$C$12="OUI"),'1C TSspéc3'!$I$53/'1C TSspéc3'!$I$17,"")</f>
        <v/>
      </c>
      <c r="AH355" s="563" t="str">
        <f>IF(AND('1C TSspéc3'!$I$17&lt;&gt;0,'1C TSspéc3'!$C$12="OUI"),'1C TSspéc3'!$I$54/'1C TSspéc3'!$I$17,"")</f>
        <v/>
      </c>
      <c r="AI355" s="563" t="str">
        <f>IF(AND('1C TSspéc3'!$I$17&lt;&gt;0,'1C TSspéc3'!$C$12="OUI"),'1C TSspéc3'!$I$55/'1C TSspéc3'!$I$17,"")</f>
        <v/>
      </c>
      <c r="AJ355" s="563" t="str">
        <f>IF(AND('1C TSspéc3'!$I$17&lt;&gt;0,'1C TSspéc3'!$C$12="OUI"),'1C TSspéc3'!$I$56/'1C TSspéc3'!$I$17,"")</f>
        <v/>
      </c>
      <c r="AK355" s="563" t="str">
        <f>IF(AND('1C TSspéc3'!$I$17&lt;&gt;0,'1C TSspéc3'!$C$12="OUI"),'1C TSspéc3'!$I$57/'1C TSspéc3'!$I$17,"")</f>
        <v/>
      </c>
      <c r="AL355" s="74">
        <f>IF(AND('1C TSspéc3'!$I$17&lt;&gt;0,'1C TSspéc3'!$C$12="OUI"),N355+AK355,N355)</f>
        <v>0</v>
      </c>
      <c r="AM355" s="432">
        <f t="shared" si="106"/>
        <v>0</v>
      </c>
      <c r="AN355" s="432">
        <f t="shared" si="107"/>
        <v>0</v>
      </c>
      <c r="AO355" s="433" t="str">
        <f>IF(AND('1C TSspéc3'!$I$17&lt;&gt;0,'1C TSspéc3'!$I$30&lt;&gt;0),AM355+AN355,"")</f>
        <v/>
      </c>
      <c r="AP355" s="599" t="str">
        <f>IF(AND('1C TSspéc3'!$I$17&lt;&gt;0,'1C TSspéc3'!$I$30&lt;&gt;0),AM355-AR355,"")</f>
        <v/>
      </c>
      <c r="AQ355" s="610">
        <f t="shared" si="110"/>
        <v>0</v>
      </c>
      <c r="AR355" s="622"/>
      <c r="AS355" s="104"/>
      <c r="AT355" s="211" t="str">
        <f>IF(('1C TSspéc3'!I$17*FICHE!$C$14&lt;J355),"Forfait limité à "&amp;FICHE!$C$14&amp;"€/jour","")</f>
        <v/>
      </c>
      <c r="AU355" s="618"/>
    </row>
    <row r="356" spans="1:47" ht="13.9" customHeight="1">
      <c r="A356" s="316"/>
      <c r="B356" s="346"/>
      <c r="C356" s="877" t="str">
        <f>IF('1C TSspéc3'!J$21&lt;&gt;0,'1C TSspéc3'!$B$16,"")</f>
        <v/>
      </c>
      <c r="D356" s="878"/>
      <c r="E356" s="879"/>
      <c r="F356" s="95" t="str">
        <f>IF(AND($C356='1C TSspéc3'!$B$16,'1C TSspéc3'!$B$20="spécifiques",'1C TSspéc3'!K$21&lt;&gt;""),'1C TSspéc3'!K$25,"")</f>
        <v/>
      </c>
      <c r="G356" s="237"/>
      <c r="H356" s="797">
        <v>0.21</v>
      </c>
      <c r="I356" s="799">
        <v>1</v>
      </c>
      <c r="J356" s="324"/>
      <c r="K356" s="782">
        <f t="shared" si="105"/>
        <v>0</v>
      </c>
      <c r="L356" s="580">
        <f>IF(OR('1C TSspéc3'!$B$12="",'1C TSspéc3'!J$30=0),0,IF(AND('1C TSspéc3'!$B$12&lt;&gt;"",$K$2="Pôle",'1C TSspéc3'!$C$12="OUI"),(('1C TSspéc3'!J$22+'1C TSspéc3'!J$23+'1C TSspéc3'!J$24+'1C TSspéc3'!J$25+'1C TSspéc3'!J$29)/'1C TSspéc3'!J$17),IF(AND('1C TSspéc3'!$B$12&lt;&gt;"",$K$2="Pôle",'1C TSspéc3'!$C$12="NON"),(('1C TSspéc3'!J$22+'1C TSspéc3'!J$23+'1C TSspéc3'!J$24+'1C TSspéc3'!J$25+'1C TSspéc3'!J$29)/'1C TSspéc3'!J$30),IF(AND('1C TSspéc3'!$B$12&lt;&gt;"",$K$2&lt;&gt;"Pôle",'1C TSspéc3'!$C$12="OUI"),(('1C TSspéc3'!J$22+'1C TSspéc3'!J$23+'1C TSspéc3'!J$24+'1C TSspéc3'!J$25+'1C TSspéc3'!J$26+'1C TSspéc3'!J$27+'1C TSspéc3'!J$28+'1C TSspéc3'!J$29)/'1C TSspéc3'!J$17),IF(AND('1C TSspéc3'!$B$12&lt;&gt;"",$K$2&lt;&gt;"Pôle",'1C TSspéc3'!$C$12="NON"),(('1C TSspéc3'!J$22+'1C TSspéc3'!J$23+'1C TSspéc3'!J$24+'1C TSspéc3'!J$25+'1C TSspéc3'!J$26+'1C TSspéc3'!J$27+'1C TSspéc3'!J$28+'1C TSspéc3'!J$29)/'1C TSspéc3'!J$30))))))</f>
        <v>0</v>
      </c>
      <c r="M356" s="580">
        <f>IF(OR('1C TSspéc3'!$B$12="",'1C TSspéc3'!J$30=0),0,IF(AND('1C TSspéc3'!$B$12&lt;&gt;"",$K$2="Pôle",'1C TSspéc3'!$C$12="OUI"),(('1C TSspéc3'!J$26+'1C TSspéc3'!J$27+'1C TSspéc3'!J$28)/'1C TSspéc3'!J$17),IF(AND('1C TSspéc3'!$B$12&lt;&gt;"",$K$2="Pôle",'1C TSspéc3'!$C$12="NON"),(('1C TSspéc3'!J$26+'1C TSspéc3'!J$27+'1C TSspéc3'!J$28)/'1C TSspéc3'!J$30),IF(AND('1C TSspéc3'!$B$12&lt;&gt;"",$K$2&lt;&gt;"Pôle"),0))))</f>
        <v>0</v>
      </c>
      <c r="N356" s="581">
        <f>IF(AND('1C TSspéc3'!$B$12&lt;&gt;0,'1C TSspéc3'!$J$30&lt;&gt;0),L356+M356,0)</f>
        <v>0</v>
      </c>
      <c r="O356" s="562" t="str">
        <f>IF(AND('1C TSspéc3'!$J$17&lt;&gt;0,'1C TSspéc3'!$C$12="OUI"),'1C TSspéc3'!$J$35/'1C TSspéc3'!$J$17,"")</f>
        <v/>
      </c>
      <c r="P356" s="563" t="str">
        <f>IF(AND('1C TSspéc3'!$J$17&lt;&gt;0,'1C TSspéc3'!$C$12="OUI"),'1C TSspéc3'!$J$36/'1C TSspéc3'!$J$17,"")</f>
        <v/>
      </c>
      <c r="Q356" s="563" t="str">
        <f>IF(AND('1C TSspéc3'!$J$17&lt;&gt;0,'1C TSspéc3'!$C$12="OUI"),'1C TSspéc3'!$J$37/'1C TSspéc3'!$J$17,"")</f>
        <v/>
      </c>
      <c r="R356" s="563" t="str">
        <f>IF(AND('1C TSspéc3'!$J$17&lt;&gt;0,'1C TSspéc3'!$C$12="OUI"),'1C TSspéc3'!$J$38/'1C TSspéc3'!$J$17,"")</f>
        <v/>
      </c>
      <c r="S356" s="563" t="str">
        <f>IF(AND('1C TSspéc3'!$J$17&lt;&gt;0,'1C TSspéc3'!$C$12="OUI"),'1C TSspéc3'!$J$39/'1C TSspéc3'!$J$17,"")</f>
        <v/>
      </c>
      <c r="T356" s="563" t="str">
        <f>IF(AND('1C TSspéc3'!$J$17&lt;&gt;0,'1C TSspéc3'!$C$12="OUI"),'1C TSspéc3'!$J$40/'1C TSspéc3'!$J$17,"")</f>
        <v/>
      </c>
      <c r="U356" s="563" t="str">
        <f>IF(AND('1C TSspéc3'!$J$17&lt;&gt;0,'1C TSspéc3'!$C$12="OUI"),'1C TSspéc3'!$J$41/'1C TSspéc3'!$J$17,"")</f>
        <v/>
      </c>
      <c r="V356" s="563" t="str">
        <f>IF(AND('1C TSspéc3'!$J$17&lt;&gt;0,'1C TSspéc3'!$C$12="OUI"),'1C TSspéc3'!$J$42/'1C TSspéc3'!$J$17,"")</f>
        <v/>
      </c>
      <c r="W356" s="563" t="str">
        <f>IF(AND('1C TSspéc3'!$J$17&lt;&gt;0,'1C TSspéc3'!$C$12="OUI"),'1C TSspéc3'!$J$43/'1C TSspéc3'!$J$17,"")</f>
        <v/>
      </c>
      <c r="X356" s="563" t="str">
        <f>IF(AND('1C TSspéc3'!$J$17&lt;&gt;0,'1C TSspéc3'!$C$12="OUI"),'1C TSspéc3'!$J$44/'1C TSspéc3'!$J$17,"")</f>
        <v/>
      </c>
      <c r="Y356" s="563" t="str">
        <f>IF(AND('1C TSspéc3'!$J$17&lt;&gt;0,'1C TSspéc3'!$C$12="OUI"),'1C TSspéc3'!$J$45/'1C TSspéc3'!$J$17,"")</f>
        <v/>
      </c>
      <c r="Z356" s="563" t="str">
        <f>IF(AND('1C TSspéc3'!$J$17&lt;&gt;0,'1C TSspéc3'!$C$12="OUI"),'1C TSspéc3'!$J$46/'1C TSspéc3'!$J$17,"")</f>
        <v/>
      </c>
      <c r="AA356" s="563" t="str">
        <f>IF(AND('1C TSspéc3'!$J$17&lt;&gt;0,'1C TSspéc3'!$C$12="OUI"),'1C TSspéc3'!$J$47/'1C TSspéc3'!$J$17,"")</f>
        <v/>
      </c>
      <c r="AB356" s="563" t="str">
        <f>IF(AND('1C TSspéc3'!$J$17&lt;&gt;0,'1C TSspéc3'!$C$12="OUI"),'1C TSspéc3'!$J$48/'1C TSspéc3'!$J$17,"")</f>
        <v/>
      </c>
      <c r="AC356" s="563" t="str">
        <f>IF(AND('1C TSspéc3'!$J$17&lt;&gt;0,'1C TSspéc3'!$C$12="OUI"),'1C TSspéc3'!$J$49/'1C TSspéc3'!$J$17,"")</f>
        <v/>
      </c>
      <c r="AD356" s="563" t="str">
        <f>IF(AND('1C TSspéc3'!$J$17&lt;&gt;0,'1C TSspéc3'!$C$12="OUI"),'1C TSspéc3'!$J$50/'1C TSspéc3'!$J$17,"")</f>
        <v/>
      </c>
      <c r="AE356" s="563" t="str">
        <f>IF(AND('1C TSspéc3'!$J$17&lt;&gt;0,'1C TSspéc3'!$C$12="OUI"),'1C TSspéc3'!$J$51/'1C TSspéc3'!$J$17,"")</f>
        <v/>
      </c>
      <c r="AF356" s="563" t="str">
        <f>IF(AND('1C TSspéc3'!$J$17&lt;&gt;0,'1C TSspéc3'!$C$12="OUI"),'1C TSspéc3'!$J$52/'1C TSspéc3'!$J$17,"")</f>
        <v/>
      </c>
      <c r="AG356" s="563" t="str">
        <f>IF(AND('1C TSspéc3'!$J$17&lt;&gt;0,'1C TSspéc3'!$C$12="OUI"),'1C TSspéc3'!$J$53/'1C TSspéc3'!$J$17,"")</f>
        <v/>
      </c>
      <c r="AH356" s="563" t="str">
        <f>IF(AND('1C TSspéc3'!$J$17&lt;&gt;0,'1C TSspéc3'!$C$12="OUI"),'1C TSspéc3'!$J$54/'1C TSspéc3'!$J$17,"")</f>
        <v/>
      </c>
      <c r="AI356" s="563" t="str">
        <f>IF(AND('1C TSspéc3'!$J$17&lt;&gt;0,'1C TSspéc3'!$C$12="OUI"),'1C TSspéc3'!$J$55/'1C TSspéc3'!$J$17,"")</f>
        <v/>
      </c>
      <c r="AJ356" s="563" t="str">
        <f>IF(AND('1C TSspéc3'!$J$17&lt;&gt;0,'1C TSspéc3'!$C$12="OUI"),'1C TSspéc3'!$J$56/'1C TSspéc3'!$J$17,"")</f>
        <v/>
      </c>
      <c r="AK356" s="563" t="str">
        <f>IF(AND('1C TSspéc3'!$J$17&lt;&gt;0,'1C TSspéc3'!$C$12="OUI"),'1C TSspéc3'!$J$57/'1C TSspéc3'!$J$17,"")</f>
        <v/>
      </c>
      <c r="AL356" s="74">
        <f>IF(AND('1C TSspéc3'!$J$17&lt;&gt;0,'1C TSspéc3'!$C$12="OUI"),N356+AK356,N356)</f>
        <v>0</v>
      </c>
      <c r="AM356" s="432">
        <f t="shared" si="106"/>
        <v>0</v>
      </c>
      <c r="AN356" s="432">
        <f t="shared" si="107"/>
        <v>0</v>
      </c>
      <c r="AO356" s="433" t="str">
        <f>IF(AND('1C TSspéc3'!$J$17&lt;&gt;0,'1C TSspéc3'!$J$30&lt;&gt;0),AM356+AN356,"")</f>
        <v/>
      </c>
      <c r="AP356" s="599" t="str">
        <f>IF(AND('1C TSspéc3'!$J$17&lt;&gt;0,'1C TSspéc3'!$J$30&lt;&gt;0),AM356-AR356,"")</f>
        <v/>
      </c>
      <c r="AQ356" s="610">
        <f t="shared" si="110"/>
        <v>0</v>
      </c>
      <c r="AR356" s="622"/>
      <c r="AS356" s="104"/>
      <c r="AT356" s="211" t="str">
        <f>IF(('1C TSspéc3'!J$17*FICHE!$C$14&lt;J356),"Forfait limité à "&amp;FICHE!$C$14&amp;"€/jour","")</f>
        <v/>
      </c>
      <c r="AU356" s="618"/>
    </row>
    <row r="357" spans="1:47" ht="13.9" customHeight="1">
      <c r="A357" s="316"/>
      <c r="B357" s="346"/>
      <c r="C357" s="877" t="str">
        <f>IF('1C TSspéc3'!K$21&lt;&gt;0,'1C TSspéc3'!$B$16,"")</f>
        <v/>
      </c>
      <c r="D357" s="878"/>
      <c r="E357" s="879"/>
      <c r="F357" s="95" t="str">
        <f>IF(AND($C357='1C TSspéc3'!$B$16,'1C TSspéc3'!$B$20="spécifiques",'1C TSspéc3'!$K$21&lt;&gt;""),'1C TSspéc3'!$K$25,"")</f>
        <v/>
      </c>
      <c r="G357" s="237"/>
      <c r="H357" s="797">
        <v>0.21</v>
      </c>
      <c r="I357" s="799">
        <v>1</v>
      </c>
      <c r="J357" s="324"/>
      <c r="K357" s="782">
        <f t="shared" si="105"/>
        <v>0</v>
      </c>
      <c r="L357" s="580">
        <f>IF(OR('1C TSspéc3'!$B$12="",'1C TSspéc3'!K$30=0),0,IF(AND('1C TSspéc3'!$B$12&lt;&gt;"",$K$2="Pôle",'1C TSspéc3'!$C$12="OUI"),(('1C TSspéc3'!K$22+'1C TSspéc3'!K$23+'1C TSspéc3'!K$24+'1C TSspéc3'!K$25+'1C TSspéc3'!K$29)/'1C TSspéc3'!K$17),IF(AND('1C TSspéc3'!$B$12&lt;&gt;"",$K$2="Pôle",'1C TSspéc3'!$C$12="NON"),(('1C TSspéc3'!K$22+'1C TSspéc3'!K$23+'1C TSspéc3'!K$24+'1C TSspéc3'!K$25+'1C TSspéc3'!K$29)/'1C TSspéc3'!K$30),IF(AND('1C TSspéc3'!$B$12&lt;&gt;"",$K$2&lt;&gt;"Pôle",'1C TSspéc3'!$C$12="OUI"),(('1C TSspéc3'!K$22+'1C TSspéc3'!K$23+'1C TSspéc3'!K$24+'1C TSspéc3'!K$25+'1C TSspéc3'!K$26+'1C TSspéc3'!K$27+'1C TSspéc3'!K$28+'1C TSspéc3'!K$29)/'1C TSspéc3'!K$17),IF(AND('1C TSspéc3'!$B$12&lt;&gt;"",$K$2&lt;&gt;"Pôle",'1C TSspéc3'!$C$12="NON"),(('1C TSspéc3'!K$22+'1C TSspéc3'!K$23+'1C TSspéc3'!K$24+'1C TSspéc3'!K$25+'1C TSspéc3'!K$26+'1C TSspéc3'!K$27+'1C TSspéc3'!K$28+'1C TSspéc3'!K$29)/'1C TSspéc3'!K$30))))))</f>
        <v>0</v>
      </c>
      <c r="M357" s="580">
        <f>IF(OR('1C TSspéc3'!$B$12="",'1C TSspéc3'!K$30=0),0,IF(AND('1C TSspéc3'!$B$12&lt;&gt;"",$K$2="Pôle",'1C TSspéc3'!$C$12="OUI"),(('1C TSspéc3'!K$26+'1C TSspéc3'!K$27+'1C TSspéc3'!K$28)/'1C TSspéc3'!K$17),IF(AND('1C TSspéc3'!$B$12&lt;&gt;"",$K$2="Pôle",'1C TSspéc3'!$C$12="NON"),(('1C TSspéc3'!K$26+'1C TSspéc3'!K$27+'1C TSspéc3'!K$28)/'1C TSspéc3'!K$30),IF(AND('1C TSspéc3'!$B$12&lt;&gt;"",$K$2&lt;&gt;"Pôle"),0))))</f>
        <v>0</v>
      </c>
      <c r="N357" s="581">
        <f>IF(AND('1C TSspéc3'!$B$12&lt;&gt;0,'1C TSspéc3'!$K$30&lt;&gt;0),L357+M357,0)</f>
        <v>0</v>
      </c>
      <c r="O357" s="562" t="str">
        <f>IF(AND('1C TSspéc3'!$K$17&lt;&gt;0,'1C TSspéc3'!$C$12="OUI"),'1C TSspéc3'!$K$35/'1C TSspéc3'!$K$17,"")</f>
        <v/>
      </c>
      <c r="P357" s="563" t="str">
        <f>IF(AND('1C TSspéc3'!$K$17&lt;&gt;0,'1C TSspéc3'!$C$12="OUI"),'1C TSspéc3'!$K$36/'1C TSspéc3'!$K$17,"")</f>
        <v/>
      </c>
      <c r="Q357" s="563" t="str">
        <f>IF(AND('1C TSspéc3'!$K$17&lt;&gt;0,'1C TSspéc3'!$C$12="OUI"),'1C TSspéc3'!$K$37/'1C TSspéc3'!$K$17,"")</f>
        <v/>
      </c>
      <c r="R357" s="563" t="str">
        <f>IF(AND('1C TSspéc3'!$K$17&lt;&gt;0,'1C TSspéc3'!$C$12="OUI"),'1C TSspéc3'!$K$38/'1C TSspéc3'!$K$17,"")</f>
        <v/>
      </c>
      <c r="S357" s="563" t="str">
        <f>IF(AND('1C TSspéc3'!$K$17&lt;&gt;0,'1C TSspéc3'!$C$12="OUI"),'1C TSspéc3'!$K$39/'1C TSspéc3'!$K$17,"")</f>
        <v/>
      </c>
      <c r="T357" s="563" t="str">
        <f>IF(AND('1C TSspéc3'!$K$17&lt;&gt;0,'1C TSspéc3'!$C$12="OUI"),'1C TSspéc3'!$K$40/'1C TSspéc3'!$K$17,"")</f>
        <v/>
      </c>
      <c r="U357" s="563" t="str">
        <f>IF(AND('1C TSspéc3'!$K$17&lt;&gt;0,'1C TSspéc3'!$C$12="OUI"),'1C TSspéc3'!$K$41/'1C TSspéc3'!$K$17,"")</f>
        <v/>
      </c>
      <c r="V357" s="563" t="str">
        <f>IF(AND('1C TSspéc3'!$K$17&lt;&gt;0,'1C TSspéc3'!$C$12="OUI"),'1C TSspéc3'!$K$42/'1C TSspéc3'!$K$17,"")</f>
        <v/>
      </c>
      <c r="W357" s="563" t="str">
        <f>IF(AND('1C TSspéc3'!$K$17&lt;&gt;0,'1C TSspéc3'!$C$12="OUI"),'1C TSspéc3'!$K$43/'1C TSspéc3'!$K$17,"")</f>
        <v/>
      </c>
      <c r="X357" s="563" t="str">
        <f>IF(AND('1C TSspéc3'!$K$17&lt;&gt;0,'1C TSspéc3'!$C$12="OUI"),'1C TSspéc3'!$K$44/'1C TSspéc3'!$K$17,"")</f>
        <v/>
      </c>
      <c r="Y357" s="563" t="str">
        <f>IF(AND('1C TSspéc3'!$K$17&lt;&gt;0,'1C TSspéc3'!$C$12="OUI"),'1C TSspéc3'!$K$45/'1C TSspéc3'!$K$17,"")</f>
        <v/>
      </c>
      <c r="Z357" s="563" t="str">
        <f>IF(AND('1C TSspéc3'!$K$17&lt;&gt;0,'1C TSspéc3'!$C$12="OUI"),'1C TSspéc3'!$K$46/'1C TSspéc3'!$K$17,"")</f>
        <v/>
      </c>
      <c r="AA357" s="563" t="str">
        <f>IF(AND('1C TSspéc3'!$K$17&lt;&gt;0,'1C TSspéc3'!$C$12="OUI"),'1C TSspéc3'!$K$47/'1C TSspéc3'!$K$17,"")</f>
        <v/>
      </c>
      <c r="AB357" s="563" t="str">
        <f>IF(AND('1C TSspéc3'!$K$17&lt;&gt;0,'1C TSspéc3'!$C$12="OUI"),'1C TSspéc3'!$K$48/'1C TSspéc3'!$K$17,"")</f>
        <v/>
      </c>
      <c r="AC357" s="563" t="str">
        <f>IF(AND('1C TSspéc3'!$K$17&lt;&gt;0,'1C TSspéc3'!$C$12="OUI"),'1C TSspéc3'!$K$49/'1C TSspéc3'!$K$17,"")</f>
        <v/>
      </c>
      <c r="AD357" s="563" t="str">
        <f>IF(AND('1C TSspéc3'!$K$17&lt;&gt;0,'1C TSspéc3'!$C$12="OUI"),'1C TSspéc3'!$K$50/'1C TSspéc3'!$K$17,"")</f>
        <v/>
      </c>
      <c r="AE357" s="563" t="str">
        <f>IF(AND('1C TSspéc3'!$K$17&lt;&gt;0,'1C TSspéc3'!$C$12="OUI"),'1C TSspéc3'!$K$51/'1C TSspéc3'!$K$17,"")</f>
        <v/>
      </c>
      <c r="AF357" s="563" t="str">
        <f>IF(AND('1C TSspéc3'!$K$17&lt;&gt;0,'1C TSspéc3'!$C$12="OUI"),'1C TSspéc3'!$K$52/'1C TSspéc3'!$K$17,"")</f>
        <v/>
      </c>
      <c r="AG357" s="563" t="str">
        <f>IF(AND('1C TSspéc3'!$K$17&lt;&gt;0,'1C TSspéc3'!$C$12="OUI"),'1C TSspéc3'!$K$53/'1C TSspéc3'!$K$17,"")</f>
        <v/>
      </c>
      <c r="AH357" s="563" t="str">
        <f>IF(AND('1C TSspéc3'!$K$17&lt;&gt;0,'1C TSspéc3'!$C$12="OUI"),'1C TSspéc3'!$K$54/'1C TSspéc3'!$K$17,"")</f>
        <v/>
      </c>
      <c r="AI357" s="563" t="str">
        <f>IF(AND('1C TSspéc3'!$K$17&lt;&gt;0,'1C TSspéc3'!$C$12="OUI"),'1C TSspéc3'!$K$55/'1C TSspéc3'!$K$17,"")</f>
        <v/>
      </c>
      <c r="AJ357" s="563" t="str">
        <f>IF(AND('1C TSspéc3'!$K$17&lt;&gt;0,'1C TSspéc3'!$C$12="OUI"),'1C TSspéc3'!$K$56/'1C TSspéc3'!$K$17,"")</f>
        <v/>
      </c>
      <c r="AK357" s="563" t="str">
        <f>IF(AND('1C TSspéc3'!$K$17&lt;&gt;0,'1C TSspéc3'!$C$12="OUI"),'1C TSspéc3'!$K$57/'1C TSspéc3'!$K$17,"")</f>
        <v/>
      </c>
      <c r="AL357" s="74">
        <f>IF(AND('1C TSspéc3'!$K$17&lt;&gt;0,'1C TSspéc3'!$C$12="OUI"),N357+AK357,N357)</f>
        <v>0</v>
      </c>
      <c r="AM357" s="432">
        <f t="shared" si="106"/>
        <v>0</v>
      </c>
      <c r="AN357" s="432">
        <f t="shared" si="107"/>
        <v>0</v>
      </c>
      <c r="AO357" s="433" t="str">
        <f>IF(AND('1C TSspéc3'!$K$17&lt;&gt;0,'1C TSspéc3'!$K$30&lt;&gt;0),AM357+AN357,"")</f>
        <v/>
      </c>
      <c r="AP357" s="599" t="str">
        <f>IF(AND('1C TSspéc3'!$K$17&lt;&gt;0,'1C TSspéc3'!$K$30&lt;&gt;0),AM357-AR357,"")</f>
        <v/>
      </c>
      <c r="AQ357" s="610">
        <f t="shared" si="110"/>
        <v>0</v>
      </c>
      <c r="AR357" s="622"/>
      <c r="AS357" s="104"/>
      <c r="AT357" s="211" t="str">
        <f>IF(('1C TSspéc3'!K$17*FICHE!$C$14&lt;J357),"Forfait limité à "&amp;FICHE!$C$14&amp;"€/jour","")</f>
        <v/>
      </c>
      <c r="AU357" s="618"/>
    </row>
    <row r="358" spans="1:47" ht="13.9" customHeight="1">
      <c r="A358" s="316"/>
      <c r="B358" s="346"/>
      <c r="C358" s="877" t="str">
        <f>IF('1C TSspéc3'!L$21&lt;&gt;0,'1C TSspéc3'!$B$16,"")</f>
        <v/>
      </c>
      <c r="D358" s="878"/>
      <c r="E358" s="879"/>
      <c r="F358" s="95" t="str">
        <f>IF(AND($C358='1C TSspéc3'!$B$16,'1C TSspéc3'!$B$20="spécifiques",'1C TSspéc3'!$L$21&lt;&gt;""),'1C TSspéc3'!$L$25,"")</f>
        <v/>
      </c>
      <c r="G358" s="237"/>
      <c r="H358" s="797">
        <v>0.21</v>
      </c>
      <c r="I358" s="799">
        <v>1</v>
      </c>
      <c r="J358" s="324"/>
      <c r="K358" s="782">
        <f t="shared" si="105"/>
        <v>0</v>
      </c>
      <c r="L358" s="580">
        <f>IF(OR('1C TSspéc3'!$B$12="",'1C TSspéc3'!L$30=0),0,IF(AND('1C TSspéc3'!$B$12&lt;&gt;"",$K$2="Pôle",'1C TSspéc3'!$C$12="OUI"),(('1C TSspéc3'!L$22+'1C TSspéc3'!L$23+'1C TSspéc3'!L$24+'1C TSspéc3'!L$25+'1C TSspéc3'!L$29)/'1C TSspéc3'!L$17),IF(AND('1C TSspéc3'!$B$12&lt;&gt;"",$K$2="Pôle",'1C TSspéc3'!$C$12="NON"),(('1C TSspéc3'!L$22+'1C TSspéc3'!L$23+'1C TSspéc3'!L$24+'1C TSspéc3'!L$25+'1C TSspéc3'!L$29)/'1C TSspéc3'!L$30),IF(AND('1C TSspéc3'!$B$12&lt;&gt;"",$K$2&lt;&gt;"Pôle",'1C TSspéc3'!$C$12="OUI"),(('1C TSspéc3'!L$22+'1C TSspéc3'!L$23+'1C TSspéc3'!L$24+'1C TSspéc3'!L$25+'1C TSspéc3'!L$26+'1C TSspéc3'!L$27+'1C TSspéc3'!L$28+'1C TSspéc3'!L$29)/'1C TSspéc3'!L$17),IF(AND('1C TSspéc3'!$B$12&lt;&gt;"",$K$2&lt;&gt;"Pôle",'1C TSspéc3'!$C$12="NON"),(('1C TSspéc3'!L$22+'1C TSspéc3'!L$23+'1C TSspéc3'!L$24+'1C TSspéc3'!L$25+'1C TSspéc3'!L$26+'1C TSspéc3'!L$27+'1C TSspéc3'!L$28+'1C TSspéc3'!L$29)/'1C TSspéc3'!L$30))))))</f>
        <v>0</v>
      </c>
      <c r="M358" s="580">
        <f>IF(OR('1C TSspéc3'!$B$12="",'1C TSspéc3'!L$30=0),0,IF(AND('1C TSspéc3'!$B$12&lt;&gt;"",$K$2="Pôle",'1C TSspéc3'!$C$12="OUI"),(('1C TSspéc3'!L$26+'1C TSspéc3'!L$27+'1C TSspéc3'!L$28)/'1C TSspéc3'!L$17),IF(AND('1C TSspéc3'!$B$12&lt;&gt;"",$K$2="Pôle",'1C TSspéc3'!$C$12="NON"),(('1C TSspéc3'!L$26+'1C TSspéc3'!L$27+'1C TSspéc3'!L$28)/'1C TSspéc3'!L$30),IF(AND('1C TSspéc3'!$B$12&lt;&gt;"",$K$2&lt;&gt;"Pôle"),0))))</f>
        <v>0</v>
      </c>
      <c r="N358" s="581">
        <f>IF(AND('1C TSspéc3'!$B$12&lt;&gt;0,'1C TSspéc3'!$L$30&lt;&gt;0),L358+M358,0)</f>
        <v>0</v>
      </c>
      <c r="O358" s="562" t="str">
        <f>IF(AND('1C TSspéc3'!$L$17&lt;&gt;0,'1C TSspéc3'!$C$12="OUI"),'1C TSspéc3'!$L$35/'1C TSspéc3'!$L$17,"")</f>
        <v/>
      </c>
      <c r="P358" s="563" t="str">
        <f>IF(AND('1C TSspéc3'!$L$17&lt;&gt;0,'1C TSspéc3'!$C$12="OUI"),'1C TSspéc3'!$L$36/'1C TSspéc3'!$L$17,"")</f>
        <v/>
      </c>
      <c r="Q358" s="563" t="str">
        <f>IF(AND('1C TSspéc3'!$L$17&lt;&gt;0,'1C TSspéc3'!$C$12="OUI"),'1C TSspéc3'!$L$37/'1C TSspéc3'!$L$17,"")</f>
        <v/>
      </c>
      <c r="R358" s="563" t="str">
        <f>IF(AND('1C TSspéc3'!$L$17&lt;&gt;0,'1C TSspéc3'!$C$12="OUI"),'1C TSspéc3'!$L$38/'1C TSspéc3'!$L$17,"")</f>
        <v/>
      </c>
      <c r="S358" s="563" t="str">
        <f>IF(AND('1C TSspéc3'!$L$17&lt;&gt;0,'1C TSspéc3'!$C$12="OUI"),'1C TSspéc3'!$L$39/'1C TSspéc3'!$L$17,"")</f>
        <v/>
      </c>
      <c r="T358" s="563" t="str">
        <f>IF(AND('1C TSspéc3'!$L$17&lt;&gt;0,'1C TSspéc3'!$C$12="OUI"),'1C TSspéc3'!$L$40/'1C TSspéc3'!$L$17,"")</f>
        <v/>
      </c>
      <c r="U358" s="563" t="str">
        <f>IF(AND('1C TSspéc3'!$L$17&lt;&gt;0,'1C TSspéc3'!$C$12="OUI"),'1C TSspéc3'!$L$41/'1C TSspéc3'!$L$17,"")</f>
        <v/>
      </c>
      <c r="V358" s="563" t="str">
        <f>IF(AND('1C TSspéc3'!$L$17&lt;&gt;0,'1C TSspéc3'!$C$12="OUI"),'1C TSspéc3'!$L$42/'1C TSspéc3'!$L$17,"")</f>
        <v/>
      </c>
      <c r="W358" s="563" t="str">
        <f>IF(AND('1C TSspéc3'!$L$17&lt;&gt;0,'1C TSspéc3'!$C$12="OUI"),'1C TSspéc3'!$L$43/'1C TSspéc3'!$L$17,"")</f>
        <v/>
      </c>
      <c r="X358" s="563" t="str">
        <f>IF(AND('1C TSspéc3'!$L$17&lt;&gt;0,'1C TSspéc3'!$C$12="OUI"),'1C TSspéc3'!$L$44/'1C TSspéc3'!$L$17,"")</f>
        <v/>
      </c>
      <c r="Y358" s="563" t="str">
        <f>IF(AND('1C TSspéc3'!$L$17&lt;&gt;0,'1C TSspéc3'!$C$12="OUI"),'1C TSspéc3'!$L$45/'1C TSspéc3'!$L$17,"")</f>
        <v/>
      </c>
      <c r="Z358" s="563" t="str">
        <f>IF(AND('1C TSspéc3'!$L$17&lt;&gt;0,'1C TSspéc3'!$C$12="OUI"),'1C TSspéc3'!$L$46/'1C TSspéc3'!$L$17,"")</f>
        <v/>
      </c>
      <c r="AA358" s="563" t="str">
        <f>IF(AND('1C TSspéc3'!$L$17&lt;&gt;0,'1C TSspéc3'!$C$12="OUI"),'1C TSspéc3'!$L$47/'1C TSspéc3'!$L$17,"")</f>
        <v/>
      </c>
      <c r="AB358" s="563" t="str">
        <f>IF(AND('1C TSspéc3'!$L$17&lt;&gt;0,'1C TSspéc3'!$C$12="OUI"),'1C TSspéc3'!$L$48/'1C TSspéc3'!$L$17,"")</f>
        <v/>
      </c>
      <c r="AC358" s="563" t="str">
        <f>IF(AND('1C TSspéc3'!$L$17&lt;&gt;0,'1C TSspéc3'!$C$12="OUI"),'1C TSspéc3'!$L$49/'1C TSspéc3'!$L$17,"")</f>
        <v/>
      </c>
      <c r="AD358" s="563" t="str">
        <f>IF(AND('1C TSspéc3'!$L$17&lt;&gt;0,'1C TSspéc3'!$C$12="OUI"),'1C TSspéc3'!$L$50/'1C TSspéc3'!$L$17,"")</f>
        <v/>
      </c>
      <c r="AE358" s="563" t="str">
        <f>IF(AND('1C TSspéc3'!$L$17&lt;&gt;0,'1C TSspéc3'!$C$12="OUI"),'1C TSspéc3'!$L$51/'1C TSspéc3'!$L$17,"")</f>
        <v/>
      </c>
      <c r="AF358" s="563" t="str">
        <f>IF(AND('1C TSspéc3'!$L$17&lt;&gt;0,'1C TSspéc3'!$C$12="OUI"),'1C TSspéc3'!$L$52/'1C TSspéc3'!$L$17,"")</f>
        <v/>
      </c>
      <c r="AG358" s="563" t="str">
        <f>IF(AND('1C TSspéc3'!$L$17&lt;&gt;0,'1C TSspéc3'!$C$12="OUI"),'1C TSspéc3'!$L$53/'1C TSspéc3'!$L$17,"")</f>
        <v/>
      </c>
      <c r="AH358" s="563" t="str">
        <f>IF(AND('1C TSspéc3'!$L$17&lt;&gt;0,'1C TSspéc3'!$C$12="OUI"),'1C TSspéc3'!$L$54/'1C TSspéc3'!$L$17,"")</f>
        <v/>
      </c>
      <c r="AI358" s="563" t="str">
        <f>IF(AND('1C TSspéc3'!$L$17&lt;&gt;0,'1C TSspéc3'!$C$12="OUI"),'1C TSspéc3'!$L$55/'1C TSspéc3'!$L$17,"")</f>
        <v/>
      </c>
      <c r="AJ358" s="563" t="str">
        <f>IF(AND('1C TSspéc3'!$L$17&lt;&gt;0,'1C TSspéc3'!$C$12="OUI"),'1C TSspéc3'!$L$56/'1C TSspéc3'!$L$17,"")</f>
        <v/>
      </c>
      <c r="AK358" s="563" t="str">
        <f>IF(AND('1C TSspéc3'!$L$17&lt;&gt;0,'1C TSspéc3'!$C$12="OUI"),'1C TSspéc3'!$L$57/'1C TSspéc3'!$L$17,"")</f>
        <v/>
      </c>
      <c r="AL358" s="74">
        <f>IF(AND('1C TSspéc3'!$L$17&lt;&gt;0,'1C TSspéc3'!$C$12="OUI"),N358+AK358,N358)</f>
        <v>0</v>
      </c>
      <c r="AM358" s="432">
        <f t="shared" si="106"/>
        <v>0</v>
      </c>
      <c r="AN358" s="432">
        <f t="shared" si="107"/>
        <v>0</v>
      </c>
      <c r="AO358" s="433" t="str">
        <f>IF(AND('1C TSspéc3'!$L$17&lt;&gt;0,'1C TSspéc3'!$L$30&lt;&gt;0),AM358+AN358,"")</f>
        <v/>
      </c>
      <c r="AP358" s="599" t="str">
        <f>IF(AND('1C TSspéc3'!$L$17&lt;&gt;0,'1C TSspéc3'!$L$30&lt;&gt;0),AM358-AR358,"")</f>
        <v/>
      </c>
      <c r="AQ358" s="610">
        <f t="shared" si="110"/>
        <v>0</v>
      </c>
      <c r="AR358" s="622"/>
      <c r="AS358" s="104"/>
      <c r="AT358" s="211" t="str">
        <f>IF(('1C TSspéc3'!L$17*FICHE!$C$14&lt;J358),"Forfait limité à "&amp;FICHE!$C$14&amp;"€/jour","")</f>
        <v/>
      </c>
      <c r="AU358" s="618"/>
    </row>
    <row r="359" spans="1:47" ht="13.9" customHeight="1">
      <c r="A359" s="316"/>
      <c r="B359" s="346"/>
      <c r="C359" s="877" t="str">
        <f>IF('1C TSspéc3'!M$21&lt;&gt;0,'1C TSspéc3'!$B$16,"")</f>
        <v/>
      </c>
      <c r="D359" s="878"/>
      <c r="E359" s="879"/>
      <c r="F359" s="95" t="str">
        <f>IF(AND($C359='1C TSspéc3'!$B$16,'1C TSspéc3'!$B$20="spécifiques",'1C TSspéc3'!$M$21&lt;&gt;""),'1C TSspéc3'!$M$25,"")</f>
        <v/>
      </c>
      <c r="G359" s="237"/>
      <c r="H359" s="797">
        <v>0.21</v>
      </c>
      <c r="I359" s="799">
        <v>1</v>
      </c>
      <c r="J359" s="324"/>
      <c r="K359" s="782">
        <f t="shared" si="105"/>
        <v>0</v>
      </c>
      <c r="L359" s="580">
        <f>IF(OR('1C TSspéc3'!$B$12="",'1C TSspéc3'!M$30=0),0,IF(AND('1C TSspéc3'!$B$12&lt;&gt;"",$K$2="Pôle",'1C TSspéc3'!$C$12="OUI"),(('1C TSspéc3'!M$22+'1C TSspéc3'!M$23+'1C TSspéc3'!M$24+'1C TSspéc3'!M$25+'1C TSspéc3'!M$29)/'1C TSspéc3'!M$17),IF(AND('1C TSspéc3'!$B$12&lt;&gt;"",$K$2="Pôle",'1C TSspéc3'!$C$12="NON"),(('1C TSspéc3'!M$22+'1C TSspéc3'!M$23+'1C TSspéc3'!M$24+'1C TSspéc3'!M$25+'1C TSspéc3'!M$29)/'1C TSspéc3'!M$30),IF(AND('1C TSspéc3'!$B$12&lt;&gt;"",$K$2&lt;&gt;"Pôle",'1C TSspéc3'!$C$12="OUI"),(('1C TSspéc3'!M$22+'1C TSspéc3'!M$23+'1C TSspéc3'!M$24+'1C TSspéc3'!M$25+'1C TSspéc3'!M$26+'1C TSspéc3'!M$27+'1C TSspéc3'!M$28+'1C TSspéc3'!M$29)/'1C TSspéc3'!M$17),IF(AND('1C TSspéc3'!$B$12&lt;&gt;"",$K$2&lt;&gt;"Pôle",'1C TSspéc3'!$C$12="NON"),(('1C TSspéc3'!M$22+'1C TSspéc3'!M$23+'1C TSspéc3'!M$24+'1C TSspéc3'!M$25+'1C TSspéc3'!M$26+'1C TSspéc3'!M$27+'1C TSspéc3'!M$28+'1C TSspéc3'!M$29)/'1C TSspéc3'!M$30))))))</f>
        <v>0</v>
      </c>
      <c r="M359" s="580">
        <f>IF(OR('1C TSspéc3'!$B$12="",'1C TSspéc3'!M$30=0),0,IF(AND('1C TSspéc3'!$B$12&lt;&gt;"",$K$2="Pôle",'1C TSspéc3'!$C$12="OUI"),(('1C TSspéc3'!M$26+'1C TSspéc3'!M$27+'1C TSspéc3'!M$28)/'1C TSspéc3'!M$17),IF(AND('1C TSspéc3'!$B$12&lt;&gt;"",$K$2="Pôle",'1C TSspéc3'!$C$12="NON"),(('1C TSspéc3'!M$26+'1C TSspéc3'!M$27+'1C TSspéc3'!M$28)/'1C TSspéc3'!M$30),IF(AND('1C TSspéc3'!$B$12&lt;&gt;"",$K$2&lt;&gt;"Pôle"),0))))</f>
        <v>0</v>
      </c>
      <c r="N359" s="581">
        <f>IF(AND('1C TSspéc3'!$B$12&lt;&gt;0,'1C TSspéc3'!$M$30&lt;&gt;0),L359+M359,0)</f>
        <v>0</v>
      </c>
      <c r="O359" s="562" t="str">
        <f>IF(AND('1C TSspéc3'!$M$17&lt;&gt;0,'1C TSspéc3'!$C$12="OUI"),'1C TSspéc3'!$M$35/'1C TSspéc3'!$M$17,"")</f>
        <v/>
      </c>
      <c r="P359" s="563" t="str">
        <f>IF(AND('1C TSspéc3'!$M$17&lt;&gt;0,'1C TSspéc3'!$C$12="OUI"),'1C TSspéc3'!$M$36/'1C TSspéc3'!$M$17,"")</f>
        <v/>
      </c>
      <c r="Q359" s="563" t="str">
        <f>IF(AND('1C TSspéc3'!$M$17&lt;&gt;0,'1C TSspéc3'!$C$12="OUI"),'1C TSspéc3'!$M$37/'1C TSspéc3'!$M$17,"")</f>
        <v/>
      </c>
      <c r="R359" s="563" t="str">
        <f>IF(AND('1C TSspéc3'!$M$17&lt;&gt;0,'1C TSspéc3'!$C$12="OUI"),'1C TSspéc3'!$M$38/'1C TSspéc3'!$M$17,"")</f>
        <v/>
      </c>
      <c r="S359" s="563" t="str">
        <f>IF(AND('1C TSspéc3'!$M$17&lt;&gt;0,'1C TSspéc3'!$C$12="OUI"),'1C TSspéc3'!$M$39/'1C TSspéc3'!$M$17,"")</f>
        <v/>
      </c>
      <c r="T359" s="563" t="str">
        <f>IF(AND('1C TSspéc3'!$M$17&lt;&gt;0,'1C TSspéc3'!$C$12="OUI"),'1C TSspéc3'!$M$40/'1C TSspéc3'!$M$17,"")</f>
        <v/>
      </c>
      <c r="U359" s="563" t="str">
        <f>IF(AND('1C TSspéc3'!$M$17&lt;&gt;0,'1C TSspéc3'!$C$12="OUI"),'1C TSspéc3'!$M$41/'1C TSspéc3'!$M$17,"")</f>
        <v/>
      </c>
      <c r="V359" s="563" t="str">
        <f>IF(AND('1C TSspéc3'!$M$17&lt;&gt;0,'1C TSspéc3'!$C$12="OUI"),'1C TSspéc3'!$M$42/'1C TSspéc3'!$M$17,"")</f>
        <v/>
      </c>
      <c r="W359" s="563" t="str">
        <f>IF(AND('1C TSspéc3'!$M$17&lt;&gt;0,'1C TSspéc3'!$C$12="OUI"),'1C TSspéc3'!$M$43/'1C TSspéc3'!$M$17,"")</f>
        <v/>
      </c>
      <c r="X359" s="563" t="str">
        <f>IF(AND('1C TSspéc3'!$M$17&lt;&gt;0,'1C TSspéc3'!$C$12="OUI"),'1C TSspéc3'!$M$44/'1C TSspéc3'!$M$17,"")</f>
        <v/>
      </c>
      <c r="Y359" s="563" t="str">
        <f>IF(AND('1C TSspéc3'!$M$17&lt;&gt;0,'1C TSspéc3'!$C$12="OUI"),'1C TSspéc3'!$M$45/'1C TSspéc3'!$M$17,"")</f>
        <v/>
      </c>
      <c r="Z359" s="563" t="str">
        <f>IF(AND('1C TSspéc3'!$M$17&lt;&gt;0,'1C TSspéc3'!$C$12="OUI"),'1C TSspéc3'!$M$46/'1C TSspéc3'!$M$17,"")</f>
        <v/>
      </c>
      <c r="AA359" s="563" t="str">
        <f>IF(AND('1C TSspéc3'!$M$17&lt;&gt;0,'1C TSspéc3'!$C$12="OUI"),'1C TSspéc3'!$M$47/'1C TSspéc3'!$M$17,"")</f>
        <v/>
      </c>
      <c r="AB359" s="563" t="str">
        <f>IF(AND('1C TSspéc3'!$M$17&lt;&gt;0,'1C TSspéc3'!$C$12="OUI"),'1C TSspéc3'!$M$48/'1C TSspéc3'!$M$17,"")</f>
        <v/>
      </c>
      <c r="AC359" s="563" t="str">
        <f>IF(AND('1C TSspéc3'!$M$17&lt;&gt;0,'1C TSspéc3'!$C$12="OUI"),'1C TSspéc3'!$M$49/'1C TSspéc3'!$M$17,"")</f>
        <v/>
      </c>
      <c r="AD359" s="563" t="str">
        <f>IF(AND('1C TSspéc3'!$M$17&lt;&gt;0,'1C TSspéc3'!$C$12="OUI"),'1C TSspéc3'!$M$50/'1C TSspéc3'!$M$17,"")</f>
        <v/>
      </c>
      <c r="AE359" s="563" t="str">
        <f>IF(AND('1C TSspéc3'!$M$17&lt;&gt;0,'1C TSspéc3'!$C$12="OUI"),'1C TSspéc3'!$M$51/'1C TSspéc3'!$M$17,"")</f>
        <v/>
      </c>
      <c r="AF359" s="563" t="str">
        <f>IF(AND('1C TSspéc3'!$M$17&lt;&gt;0,'1C TSspéc3'!$C$12="OUI"),'1C TSspéc3'!$M$52/'1C TSspéc3'!$M$17,"")</f>
        <v/>
      </c>
      <c r="AG359" s="563" t="str">
        <f>IF(AND('1C TSspéc3'!$M$17&lt;&gt;0,'1C TSspéc3'!$C$12="OUI"),'1C TSspéc3'!$M$53/'1C TSspéc3'!$M$17,"")</f>
        <v/>
      </c>
      <c r="AH359" s="563" t="str">
        <f>IF(AND('1C TSspéc3'!$M$17&lt;&gt;0,'1C TSspéc3'!$C$12="OUI"),'1C TSspéc3'!$M$54/'1C TSspéc3'!$M$17,"")</f>
        <v/>
      </c>
      <c r="AI359" s="563" t="str">
        <f>IF(AND('1C TSspéc3'!$M$17&lt;&gt;0,'1C TSspéc3'!$C$12="OUI"),'1C TSspéc3'!$M$55/'1C TSspéc3'!$M$17,"")</f>
        <v/>
      </c>
      <c r="AJ359" s="563" t="str">
        <f>IF(AND('1C TSspéc3'!$M$17&lt;&gt;0,'1C TSspéc3'!$C$12="OUI"),'1C TSspéc3'!$M$56/'1C TSspéc3'!$M$17,"")</f>
        <v/>
      </c>
      <c r="AK359" s="563" t="str">
        <f>IF(AND('1C TSspéc3'!$M$17&lt;&gt;0,'1C TSspéc3'!$C$12="OUI"),'1C TSspéc3'!$M$57/'1C TSspéc3'!$M$17,"")</f>
        <v/>
      </c>
      <c r="AL359" s="74">
        <f>IF(AND('1C TSspéc3'!$M$17&lt;&gt;0,'1C TSspéc3'!$C$12="OUI"),N359+AK359,N359)</f>
        <v>0</v>
      </c>
      <c r="AM359" s="432">
        <f t="shared" si="106"/>
        <v>0</v>
      </c>
      <c r="AN359" s="432">
        <f t="shared" si="107"/>
        <v>0</v>
      </c>
      <c r="AO359" s="433" t="str">
        <f>IF(AND('1C TSspéc3'!$M$17&lt;&gt;0,'1C TSspéc3'!$M$30&lt;&gt;0),AM359+AN359,"")</f>
        <v/>
      </c>
      <c r="AP359" s="599" t="str">
        <f>IF(AND('1C TSspéc3'!$M$17&lt;&gt;0,'1C TSspéc3'!$M$30&lt;&gt;0),AM359-AR359,"")</f>
        <v/>
      </c>
      <c r="AQ359" s="610">
        <f t="shared" si="110"/>
        <v>0</v>
      </c>
      <c r="AR359" s="622"/>
      <c r="AS359" s="104"/>
      <c r="AT359" s="211" t="str">
        <f>IF(('1C TSspéc3'!M$17*FICHE!$C$14&lt;J359),"Forfait limité à "&amp;FICHE!$C$14&amp;"€/jour","")</f>
        <v/>
      </c>
      <c r="AU359" s="618"/>
    </row>
    <row r="360" spans="1:47" s="358" customFormat="1" ht="13.9" customHeight="1">
      <c r="A360" s="398"/>
      <c r="B360" s="399"/>
      <c r="C360" s="880" t="str">
        <f>IF('1C TSspéc3'!N$21&lt;&gt;0,'1C TSspéc3'!$B$16,"")</f>
        <v/>
      </c>
      <c r="D360" s="881"/>
      <c r="E360" s="882"/>
      <c r="F360" s="213" t="str">
        <f>IF(AND($C360='1C TSspéc3'!$B$16,'1C TSspéc3'!$B$20="spécifiques",'1C TSspéc3'!$N$21&lt;&gt;""),'1C TSspéc3'!$N$25,"")</f>
        <v/>
      </c>
      <c r="G360" s="238"/>
      <c r="H360" s="819">
        <v>0.21</v>
      </c>
      <c r="I360" s="820">
        <v>1</v>
      </c>
      <c r="J360" s="400"/>
      <c r="K360" s="821">
        <f t="shared" si="105"/>
        <v>0</v>
      </c>
      <c r="L360" s="584">
        <f>IF(OR('1C TSspéc3'!$B$12="",'1C TSspéc3'!N$30=0),0,IF(AND('1C TSspéc3'!$B$12&lt;&gt;"",$K$2="Pôle",'1C TSspéc3'!$C$12="OUI"),(('1C TSspéc3'!N$22+'1C TSspéc3'!N$23+'1C TSspéc3'!N$24+'1C TSspéc3'!N$25+'1C TSspéc3'!N$29)/'1C TSspéc3'!N$17),IF(AND('1C TSspéc3'!$B$12&lt;&gt;"",$K$2="Pôle",'1C TSspéc3'!$C$12="NON"),(('1C TSspéc3'!N$22+'1C TSspéc3'!N$23+'1C TSspéc3'!N$24+'1C TSspéc3'!N$25+'1C TSspéc3'!N$29)/'1C TSspéc3'!N$30),IF(AND('1C TSspéc3'!$B$12&lt;&gt;"",$K$2&lt;&gt;"Pôle",'1C TSspéc3'!$C$12="OUI"),(('1C TSspéc3'!N$22+'1C TSspéc3'!N$23+'1C TSspéc3'!N$24+'1C TSspéc3'!N$25+'1C TSspéc3'!N$26+'1C TSspéc3'!N$27+'1C TSspéc3'!N$28+'1C TSspéc3'!N$29)/'1C TSspéc3'!N$17),IF(AND('1C TSspéc3'!$B$12&lt;&gt;"",$K$2&lt;&gt;"Pôle",'1C TSspéc3'!$C$12="NON"),(('1C TSspéc3'!N$22+'1C TSspéc3'!N$23+'1C TSspéc3'!N$24+'1C TSspéc3'!N$25+'1C TSspéc3'!N$26+'1C TSspéc3'!N$27+'1C TSspéc3'!N$28+'1C TSspéc3'!N$29)/'1C TSspéc3'!N$30))))))</f>
        <v>0</v>
      </c>
      <c r="M360" s="584">
        <f>IF(OR('1C TSspéc3'!$B$12="",'1C TSspéc3'!N$30=0),0,IF(AND('1C TSspéc3'!$B$12&lt;&gt;"",$K$2="Pôle",'1C TSspéc3'!$C$12="OUI"),(('1C TSspéc3'!N$26+'1C TSspéc3'!N$27+'1C TSspéc3'!N$28)/'1C TSspéc3'!N$17),IF(AND('1C TSspéc3'!$B$12&lt;&gt;"",$K$2="Pôle",'1C TSspéc3'!$C$12="NON"),(('1C TSspéc3'!N$26+'1C TSspéc3'!N$27+'1C TSspéc3'!N$28)/'1C TSspéc3'!N$30),IF(AND('1C TSspéc3'!$B$12&lt;&gt;"",$K$2&lt;&gt;"Pôle"),0))))</f>
        <v>0</v>
      </c>
      <c r="N360" s="585">
        <f>IF(AND('1C TSspéc3'!$B$12&lt;&gt;0,'1C TSspéc3'!$N$30&lt;&gt;0),L360+M360,0)</f>
        <v>0</v>
      </c>
      <c r="O360" s="598" t="str">
        <f>IF(AND('1C TSspéc3'!$N$17&lt;&gt;0,'1C TSspéc3'!$C$12="OUI"),'1C TSspéc3'!$N$35/'1C TSspéc3'!$N$17,"")</f>
        <v/>
      </c>
      <c r="P360" s="565" t="str">
        <f>IF(AND('1C TSspéc3'!$N$17&lt;&gt;0,'1C TSspéc3'!$C$12="OUI"),'1C TSspéc3'!$N$36/'1C TSspéc3'!$N$17,"")</f>
        <v/>
      </c>
      <c r="Q360" s="565" t="str">
        <f>IF(AND('1C TSspéc3'!$N$17&lt;&gt;0,'1C TSspéc3'!$C$12="OUI"),'1C TSspéc3'!$N$37/'1C TSspéc3'!$N$17,"")</f>
        <v/>
      </c>
      <c r="R360" s="565" t="str">
        <f>IF(AND('1C TSspéc3'!$N$17&lt;&gt;0,'1C TSspéc3'!$C$12="OUI"),'1C TSspéc3'!$N$38/'1C TSspéc3'!$N$17,"")</f>
        <v/>
      </c>
      <c r="S360" s="565" t="str">
        <f>IF(AND('1C TSspéc3'!$N$17&lt;&gt;0,'1C TSspéc3'!$C$12="OUI"),'1C TSspéc3'!$N$39/'1C TSspéc3'!$N$17,"")</f>
        <v/>
      </c>
      <c r="T360" s="565" t="str">
        <f>IF(AND('1C TSspéc3'!$N$17&lt;&gt;0,'1C TSspéc3'!$C$12="OUI"),'1C TSspéc3'!$N$40/'1C TSspéc3'!$N$17,"")</f>
        <v/>
      </c>
      <c r="U360" s="565" t="str">
        <f>IF(AND('1C TSspéc3'!$N$17&lt;&gt;0,'1C TSspéc3'!$C$12="OUI"),'1C TSspéc3'!$N$41/'1C TSspéc3'!$N$17,"")</f>
        <v/>
      </c>
      <c r="V360" s="565" t="str">
        <f>IF(AND('1C TSspéc3'!$N$17&lt;&gt;0,'1C TSspéc3'!$C$12="OUI"),'1C TSspéc3'!$N$42/'1C TSspéc3'!$N$17,"")</f>
        <v/>
      </c>
      <c r="W360" s="565" t="str">
        <f>IF(AND('1C TSspéc3'!$N$17&lt;&gt;0,'1C TSspéc3'!$C$12="OUI"),'1C TSspéc3'!$N$43/'1C TSspéc3'!$N$17,"")</f>
        <v/>
      </c>
      <c r="X360" s="565" t="str">
        <f>IF(AND('1C TSspéc3'!$N$17&lt;&gt;0,'1C TSspéc3'!$C$12="OUI"),'1C TSspéc3'!$N$44/'1C TSspéc3'!$N$17,"")</f>
        <v/>
      </c>
      <c r="Y360" s="565" t="str">
        <f>IF(AND('1C TSspéc3'!$N$17&lt;&gt;0,'1C TSspéc3'!$C$12="OUI"),'1C TSspéc3'!$N$45/'1C TSspéc3'!$N$17,"")</f>
        <v/>
      </c>
      <c r="Z360" s="565" t="str">
        <f>IF(AND('1C TSspéc3'!$N$17&lt;&gt;0,'1C TSspéc3'!$C$12="OUI"),'1C TSspéc3'!$N$46/'1C TSspéc3'!$N$17,"")</f>
        <v/>
      </c>
      <c r="AA360" s="565" t="str">
        <f>IF(AND('1C TSspéc3'!$N$17&lt;&gt;0,'1C TSspéc3'!$C$12="OUI"),'1C TSspéc3'!$N$47/'1C TSspéc3'!$N$17,"")</f>
        <v/>
      </c>
      <c r="AB360" s="565" t="str">
        <f>IF(AND('1C TSspéc3'!$N$17&lt;&gt;0,'1C TSspéc3'!$C$12="OUI"),'1C TSspéc3'!$N$48/'1C TSspéc3'!$N$17,"")</f>
        <v/>
      </c>
      <c r="AC360" s="565" t="str">
        <f>IF(AND('1C TSspéc3'!$N$17&lt;&gt;0,'1C TSspéc3'!$C$12="OUI"),'1C TSspéc3'!$N$49/'1C TSspéc3'!$N$17,"")</f>
        <v/>
      </c>
      <c r="AD360" s="565" t="str">
        <f>IF(AND('1C TSspéc3'!$N$17&lt;&gt;0,'1C TSspéc3'!$C$12="OUI"),'1C TSspéc3'!$N$50/'1C TSspéc3'!$N$17,"")</f>
        <v/>
      </c>
      <c r="AE360" s="565" t="str">
        <f>IF(AND('1C TSspéc3'!$N$17&lt;&gt;0,'1C TSspéc3'!$C$12="OUI"),'1C TSspéc3'!$N$51/'1C TSspéc3'!$N$17,"")</f>
        <v/>
      </c>
      <c r="AF360" s="565" t="str">
        <f>IF(AND('1C TSspéc3'!$N$17&lt;&gt;0,'1C TSspéc3'!$C$12="OUI"),'1C TSspéc3'!$N$52/'1C TSspéc3'!$N$17,"")</f>
        <v/>
      </c>
      <c r="AG360" s="565" t="str">
        <f>IF(AND('1C TSspéc3'!$N$17&lt;&gt;0,'1C TSspéc3'!$C$12="OUI"),'1C TSspéc3'!$N$53/'1C TSspéc3'!$N$17,"")</f>
        <v/>
      </c>
      <c r="AH360" s="565" t="str">
        <f>IF(AND('1C TSspéc3'!$N$17&lt;&gt;0,'1C TSspéc3'!$C$12="OUI"),'1C TSspéc3'!$N$54/'1C TSspéc3'!$N$17,"")</f>
        <v/>
      </c>
      <c r="AI360" s="565" t="str">
        <f>IF(AND('1C TSspéc3'!$N$17&lt;&gt;0,'1C TSspéc3'!$C$12="OUI"),'1C TSspéc3'!$N$55/'1C TSspéc3'!$N$17,"")</f>
        <v/>
      </c>
      <c r="AJ360" s="565" t="str">
        <f>IF(AND('1C TSspéc3'!$N$17&lt;&gt;0,'1C TSspéc3'!$C$12="OUI"),'1C TSspéc3'!$N$56/'1C TSspéc3'!$N$17,"")</f>
        <v/>
      </c>
      <c r="AK360" s="565" t="str">
        <f>IF(AND('1C TSspéc3'!$N$17&lt;&gt;0,'1C TSspéc3'!$C$12="OUI"),'1C TSspéc3'!$N$57/'1C TSspéc3'!$N$17,"")</f>
        <v/>
      </c>
      <c r="AL360" s="214">
        <f>IF(AND('1C TSspéc3'!$N$17&lt;&gt;0,'1C TSspéc3'!$C$12="OUI"),N360+AK360,N360)</f>
        <v>0</v>
      </c>
      <c r="AM360" s="434">
        <f t="shared" si="106"/>
        <v>0</v>
      </c>
      <c r="AN360" s="434">
        <f t="shared" si="107"/>
        <v>0</v>
      </c>
      <c r="AO360" s="435" t="str">
        <f>IF(AND('1C TSspéc3'!$N$17&lt;&gt;0,'1C TSspéc3'!$N$30&lt;&gt;0),AM360+AN360,"")</f>
        <v/>
      </c>
      <c r="AP360" s="600" t="str">
        <f>IF(AND('1C TSspéc3'!$N$17&lt;&gt;0,'1C TSspéc3'!$N$30&lt;&gt;0),AM360-AR360,"")</f>
        <v/>
      </c>
      <c r="AQ360" s="655">
        <f t="shared" si="110"/>
        <v>0</v>
      </c>
      <c r="AR360" s="623"/>
      <c r="AS360" s="215"/>
      <c r="AT360" s="822" t="str">
        <f>IF(('1C TSspéc3'!N$17*FICHE!$C$14&lt;J360),"Forfait limité à "&amp;FICHE!$C$14&amp;"€/jour","")</f>
        <v/>
      </c>
      <c r="AU360" s="656"/>
    </row>
    <row r="361" spans="1:47" ht="13.9" customHeight="1">
      <c r="A361" s="316"/>
      <c r="B361" s="346"/>
      <c r="C361" s="883" t="str">
        <f>IF('1C TSspéc4'!C$21&lt;&gt;0,'1C TSspéc4'!$B$16,"")</f>
        <v/>
      </c>
      <c r="D361" s="884"/>
      <c r="E361" s="885"/>
      <c r="F361" s="208" t="str">
        <f>IF(AND($C361='1C TSspéc4'!$B$16,'1C TSspéc4'!$B$20="spécifiques",'1C TSspéc4'!$C$21&lt;&gt;""),'1C TSspéc4'!$C$25,"")</f>
        <v/>
      </c>
      <c r="G361" s="239"/>
      <c r="H361" s="816">
        <v>0.21</v>
      </c>
      <c r="I361" s="817">
        <v>1</v>
      </c>
      <c r="J361" s="324"/>
      <c r="K361" s="818">
        <f t="shared" si="105"/>
        <v>0</v>
      </c>
      <c r="L361" s="582">
        <f>IF(OR('1C TSspéc4'!$B$12="",'1C TSspéc4'!C$30=0),0,IF(AND('1C TSspéc4'!$B$12&lt;&gt;"",$K$2="Pôle",'1C TSspéc4'!$C$12="OUI"),(('1C TSspéc4'!C$22+'1C TSspéc4'!C$23+'1C TSspéc4'!C$24+'1C TSspéc4'!C$25+'1C TSspéc4'!C$29)/'1C TSspéc4'!C$17),IF(AND('1C TSspéc4'!$B$12&lt;&gt;"",$K$2="Pôle",'1C TSspéc4'!$C$12="NON"),(('1C TSspéc4'!C$22+'1C TSspéc4'!C$23+'1C TSspéc4'!C$24+'1C TSspéc4'!C$25+'1C TSspéc4'!C$29)/'1C TSspéc4'!C$30),IF(AND('1C TSspéc4'!$B$12&lt;&gt;"",$K$2&lt;&gt;"Pôle",'1C TSspéc4'!$C$12="OUI"),(('1C TSspéc4'!C$22+'1C TSspéc4'!C$23+'1C TSspéc4'!C$24+'1C TSspéc4'!C$25+'1C TSspéc4'!C$26+'1C TSspéc4'!C$27+'1C TSspéc4'!C$28+'1C TSspéc4'!C$29)/'1C TSspéc4'!C$17),IF(AND('1C TSspéc4'!$B$12&lt;&gt;"",$K$2&lt;&gt;"Pôle",'1C TSspéc4'!$C$12="NON"),(('1C TSspéc4'!C$22+'1C TSspéc4'!C$23+'1C TSspéc4'!C$24+'1C TSspéc4'!C$25+'1C TSspéc4'!C$26+'1C TSspéc4'!C$27+'1C TSspéc4'!C$28+'1C TSspéc4'!C$29)/'1C TSspéc4'!C$30))))))</f>
        <v>0</v>
      </c>
      <c r="M361" s="582">
        <f>IF(OR('1C TSspéc4'!$B$12="",'1C TSspéc4'!C$30=0),0,IF(AND('1C TSspéc4'!$B$12&lt;&gt;"",$K$2="Pôle",'1C TSspéc4'!$C$12="OUI"),(('1C TSspéc4'!C$26+'1C TSspéc4'!C$27+'1C TSspéc4'!C$28)/'1C TSspéc4'!C$17),IF(AND('1C TSspéc4'!$B$12&lt;&gt;"",$K$2="Pôle",'1C TSspéc4'!$C$12="NON"),(('1C TSspéc4'!C$26+'1C TSspéc4'!C$27+'1C TSspéc4'!C$28)/'1C TSspéc4'!C$30),IF(AND('1C TSspéc4'!$B$12&lt;&gt;"",$K$2&lt;&gt;"Pôle"),0))))</f>
        <v>0</v>
      </c>
      <c r="N361" s="583">
        <f>IF(AND('1C TSspéc4'!$B$12&lt;&gt;0,'1C TSspéc4'!$C$30&lt;&gt;0),L361+M361,0)</f>
        <v>0</v>
      </c>
      <c r="O361" s="566" t="str">
        <f>IF(AND('1C TSspéc4'!$C$17&lt;&gt;0,'1C TSspéc4'!$C$12="OUI"),'1C TSspéc4'!$C$35/'1C TSspéc4'!$C$17,"")</f>
        <v/>
      </c>
      <c r="P361" s="567" t="str">
        <f>IF(AND('1C TSspéc4'!$C$17&lt;&gt;0,'1C TSspéc4'!$C$12="OUI"),'1C TSspéc4'!$C$36/'1C TSspéc4'!$C$17,"")</f>
        <v/>
      </c>
      <c r="Q361" s="567" t="str">
        <f>IF(AND('1C TSspéc4'!$C$17&lt;&gt;0,'1C TSspéc4'!$C$12="OUI"),'1C TSspéc4'!$C$37/'1C TSspéc4'!$C$17,"")</f>
        <v/>
      </c>
      <c r="R361" s="567" t="str">
        <f>IF(AND('1C TSspéc4'!$C$17&lt;&gt;0,'1C TSspéc4'!$C$12="OUI"),'1C TSspéc4'!$C$38/'1C TSspéc4'!$C$17,"")</f>
        <v/>
      </c>
      <c r="S361" s="567" t="str">
        <f>IF(AND('1C TSspéc4'!$C$17&lt;&gt;0,'1C TSspéc4'!$C$12="OUI"),'1C TSspéc4'!$C$39/'1C TSspéc4'!$C$17,"")</f>
        <v/>
      </c>
      <c r="T361" s="567" t="str">
        <f>IF(AND('1C TSspéc4'!$C$17&lt;&gt;0,'1C TSspéc4'!$C$12="OUI"),'1C TSspéc4'!$C$40/'1C TSspéc4'!$C$17,"")</f>
        <v/>
      </c>
      <c r="U361" s="567" t="str">
        <f>IF(AND('1C TSspéc4'!$C$17&lt;&gt;0,'1C TSspéc4'!$C$12="OUI"),'1C TSspéc4'!$C$41/'1C TSspéc4'!$C$17,"")</f>
        <v/>
      </c>
      <c r="V361" s="567" t="str">
        <f>IF(AND('1C TSspéc4'!$C$17&lt;&gt;0,'1C TSspéc4'!$C$12="OUI"),'1C TSspéc4'!$C$42/'1C TSspéc4'!$C$17,"")</f>
        <v/>
      </c>
      <c r="W361" s="567" t="str">
        <f>IF(AND('1C TSspéc4'!$C$17&lt;&gt;0,'1C TSspéc4'!$C$12="OUI"),'1C TSspéc4'!$C$43/'1C TSspéc4'!$C$17,"")</f>
        <v/>
      </c>
      <c r="X361" s="567" t="str">
        <f>IF(AND('1C TSspéc4'!$C$17&lt;&gt;0,'1C TSspéc4'!$C$12="OUI"),'1C TSspéc4'!$C$44/'1C TSspéc4'!$C$17,"")</f>
        <v/>
      </c>
      <c r="Y361" s="567" t="str">
        <f>IF(AND('1C TSspéc4'!$C$17&lt;&gt;0,'1C TSspéc4'!$C$12="OUI"),'1C TSspéc4'!$C$45/'1C TSspéc4'!$C$17,"")</f>
        <v/>
      </c>
      <c r="Z361" s="567" t="str">
        <f>IF(AND('1C TSspéc4'!$C$17&lt;&gt;0,'1C TSspéc4'!$C$12="OUI"),'1C TSspéc4'!$C$46/'1C TSspéc4'!$C$17,"")</f>
        <v/>
      </c>
      <c r="AA361" s="567" t="str">
        <f>IF(AND('1C TSspéc4'!$C$17&lt;&gt;0,'1C TSspéc4'!$C$12="OUI"),'1C TSspéc4'!$C$47/'1C TSspéc4'!$C$17,"")</f>
        <v/>
      </c>
      <c r="AB361" s="567" t="str">
        <f>IF(AND('1C TSspéc4'!$C$17&lt;&gt;0,'1C TSspéc4'!$C$12="OUI"),'1C TSspéc4'!$C$48/'1C TSspéc4'!$C$17,"")</f>
        <v/>
      </c>
      <c r="AC361" s="567" t="str">
        <f>IF(AND('1C TSspéc4'!$C$17&lt;&gt;0,'1C TSspéc4'!$C$12="OUI"),'1C TSspéc4'!$C$49/'1C TSspéc4'!$C$17,"")</f>
        <v/>
      </c>
      <c r="AD361" s="567" t="str">
        <f>IF(AND('1C TSspéc4'!$C$17&lt;&gt;0,'1C TSspéc4'!$C$12="OUI"),'1C TSspéc4'!$C$50/'1C TSspéc4'!$C$17,"")</f>
        <v/>
      </c>
      <c r="AE361" s="567" t="str">
        <f>IF(AND('1C TSspéc4'!$C$17&lt;&gt;0,'1C TSspéc4'!$C$12="OUI"),'1C TSspéc4'!$C$51/'1C TSspéc4'!$C$17,"")</f>
        <v/>
      </c>
      <c r="AF361" s="567" t="str">
        <f>IF(AND('1C TSspéc4'!$C$17&lt;&gt;0,'1C TSspéc4'!$C$12="OUI"),'1C TSspéc4'!$C$52/'1C TSspéc4'!$C$17,"")</f>
        <v/>
      </c>
      <c r="AG361" s="567" t="str">
        <f>IF(AND('1C TSspéc4'!$C$17&lt;&gt;0,'1C TSspéc4'!$C$12="OUI"),'1C TSspéc4'!$C$53/'1C TSspéc4'!$C$17,"")</f>
        <v/>
      </c>
      <c r="AH361" s="567" t="str">
        <f>IF(AND('1C TSspéc4'!$C$17&lt;&gt;0,'1C TSspéc4'!$C$12="OUI"),'1C TSspéc4'!$C$54/'1C TSspéc4'!$C$17,"")</f>
        <v/>
      </c>
      <c r="AI361" s="567" t="str">
        <f>IF(AND('1C TSspéc4'!$C$17&lt;&gt;0,'1C TSspéc4'!$C$12="OUI"),'1C TSspéc4'!$C$55/'1C TSspéc4'!$C$17,"")</f>
        <v/>
      </c>
      <c r="AJ361" s="567" t="str">
        <f>IF(AND('1C TSspéc4'!$C$17&lt;&gt;0,'1C TSspéc4'!$C$12="OUI"),'1C TSspéc4'!$C$56/'1C TSspéc4'!$C$17,"")</f>
        <v/>
      </c>
      <c r="AK361" s="567" t="str">
        <f>IF(AND('1C TSspéc4'!$C$17&lt;&gt;0,'1C TSspéc4'!$C$12="OUI"),'1C TSspéc4'!$C$57/'1C TSspéc4'!$C$17,"")</f>
        <v/>
      </c>
      <c r="AL361" s="74">
        <f>IF(AND('1C TSspéc4'!$C$17&lt;&gt;0,'1C TSspéc4'!$C$12="OUI"),N361+AK361,N361)</f>
        <v>0</v>
      </c>
      <c r="AM361" s="436">
        <f t="shared" si="106"/>
        <v>0</v>
      </c>
      <c r="AN361" s="436">
        <f t="shared" si="107"/>
        <v>0</v>
      </c>
      <c r="AO361" s="437" t="str">
        <f>IF(AND('1C TSspéc4'!$C$17&lt;&gt;0,'1C TSspéc4'!$C$30&lt;&gt;0),AM361+AN361,"")</f>
        <v/>
      </c>
      <c r="AP361" s="601" t="str">
        <f>IF(AND('1C TSspéc4'!$C$17&lt;&gt;0,'1C TSspéc4'!$C$30&lt;&gt;0),AM361-AR361,"")</f>
        <v/>
      </c>
      <c r="AQ361" s="610">
        <f>IF(M361=0,0,AN361-AS361)</f>
        <v>0</v>
      </c>
      <c r="AR361" s="624"/>
      <c r="AS361" s="210"/>
      <c r="AT361" s="211" t="str">
        <f>IF(('1C TSspéc4'!C$17*FICHE!$C$14&lt;J361),"Forfait limité à "&amp;FICHE!$C$14&amp;"€/jour","")</f>
        <v/>
      </c>
      <c r="AU361" s="617"/>
    </row>
    <row r="362" spans="1:47" ht="13.9" customHeight="1">
      <c r="A362" s="316"/>
      <c r="B362" s="346"/>
      <c r="C362" s="877" t="str">
        <f>IF('1C TSspéc4'!D$21&lt;&gt;0,'1C TSspéc4'!$B$16,"")</f>
        <v/>
      </c>
      <c r="D362" s="878"/>
      <c r="E362" s="879"/>
      <c r="F362" s="95" t="str">
        <f>IF(AND($C362='1C TSspéc4'!$B$16,'1C TSspéc4'!$B$20="spécifiques",'1C TSspéc4'!$D$21&lt;&gt;""),'1C TSspéc4'!$D$25,"")</f>
        <v/>
      </c>
      <c r="G362" s="237"/>
      <c r="H362" s="797">
        <v>0.21</v>
      </c>
      <c r="I362" s="799">
        <v>1</v>
      </c>
      <c r="J362" s="324"/>
      <c r="K362" s="782">
        <f t="shared" si="105"/>
        <v>0</v>
      </c>
      <c r="L362" s="580">
        <f>IF(OR('1C TSspéc4'!$B$12="",'1C TSspéc4'!D$30=0),0,IF(AND('1C TSspéc4'!$B$12&lt;&gt;"",$K$2="Pôle",'1C TSspéc4'!$C$12="OUI"),(('1C TSspéc4'!D$22+'1C TSspéc4'!D$23+'1C TSspéc4'!D$24+'1C TSspéc4'!D$25+'1C TSspéc4'!D$29)/'1C TSspéc4'!D$17),IF(AND('1C TSspéc4'!$B$12&lt;&gt;"",$K$2="Pôle",'1C TSspéc4'!$C$12="NON"),(('1C TSspéc4'!D$22+'1C TSspéc4'!D$23+'1C TSspéc4'!D$24+'1C TSspéc4'!D$25+'1C TSspéc4'!D$29)/'1C TSspéc4'!D$30),IF(AND('1C TSspéc4'!$B$12&lt;&gt;"",$K$2&lt;&gt;"Pôle",'1C TSspéc4'!$C$12="OUI"),(('1C TSspéc4'!D$22+'1C TSspéc4'!D$23+'1C TSspéc4'!D$24+'1C TSspéc4'!D$25+'1C TSspéc4'!D$26+'1C TSspéc4'!D$27+'1C TSspéc4'!D$28+'1C TSspéc4'!D$29)/'1C TSspéc4'!D$17),IF(AND('1C TSspéc4'!$B$12&lt;&gt;"",$K$2&lt;&gt;"Pôle",'1C TSspéc4'!$C$12="NON"),(('1C TSspéc4'!D$22+'1C TSspéc4'!D$23+'1C TSspéc4'!D$24+'1C TSspéc4'!D$25+'1C TSspéc4'!D$26+'1C TSspéc4'!D$27+'1C TSspéc4'!D$28+'1C TSspéc4'!D$29)/'1C TSspéc4'!D$30))))))</f>
        <v>0</v>
      </c>
      <c r="M362" s="580">
        <f>IF(OR('1C TSspéc4'!$B$12="",'1C TSspéc4'!D$30=0),0,IF(AND('1C TSspéc4'!$B$12&lt;&gt;"",$K$2="Pôle",'1C TSspéc4'!$C$12="OUI"),(('1C TSspéc4'!D$26+'1C TSspéc4'!D$27+'1C TSspéc4'!D$28)/'1C TSspéc4'!D$17),IF(AND('1C TSspéc4'!$B$12&lt;&gt;"",$K$2="Pôle",'1C TSspéc4'!$C$12="NON"),(('1C TSspéc4'!D$26+'1C TSspéc4'!D$27+'1C TSspéc4'!D$28)/'1C TSspéc4'!D$30),IF(AND('1C TSspéc4'!$B$12&lt;&gt;"",$K$2&lt;&gt;"Pôle"),0))))</f>
        <v>0</v>
      </c>
      <c r="N362" s="581">
        <f>IF(AND('1C TSspéc4'!$B$12&lt;&gt;0,'1C TSspéc4'!$D$30&lt;&gt;0),L362+M362,0)</f>
        <v>0</v>
      </c>
      <c r="O362" s="562" t="str">
        <f>IF(AND('1C TSspéc4'!$D$17&lt;&gt;0,'1C TSspéc4'!$C$12="OUI"),'1C TSspéc4'!$D$35/'1C TSspéc4'!$D$17,"")</f>
        <v/>
      </c>
      <c r="P362" s="563" t="str">
        <f>IF(AND('1C TSspéc4'!$D$17&lt;&gt;0,'1C TSspéc4'!$C$12="OUI"),'1C TSspéc4'!$D$36/'1C TSspéc4'!$D$17,"")</f>
        <v/>
      </c>
      <c r="Q362" s="563" t="str">
        <f>IF(AND('1C TSspéc4'!$D$17&lt;&gt;0,'1C TSspéc4'!$C$12="OUI"),'1C TSspéc4'!$D$37/'1C TSspéc4'!$D$17,"")</f>
        <v/>
      </c>
      <c r="R362" s="563" t="str">
        <f>IF(AND('1C TSspéc4'!$D$17&lt;&gt;0,'1C TSspéc4'!$C$12="OUI"),'1C TSspéc4'!$D$38/'1C TSspéc4'!$D$17,"")</f>
        <v/>
      </c>
      <c r="S362" s="563" t="str">
        <f>IF(AND('1C TSspéc4'!$D$17&lt;&gt;0,'1C TSspéc4'!$C$12="OUI"),'1C TSspéc4'!$D$39/'1C TSspéc4'!$D$17,"")</f>
        <v/>
      </c>
      <c r="T362" s="563" t="str">
        <f>IF(AND('1C TSspéc4'!$D$17&lt;&gt;0,'1C TSspéc4'!$C$12="OUI"),'1C TSspéc4'!$D$40/'1C TSspéc4'!$D$17,"")</f>
        <v/>
      </c>
      <c r="U362" s="563" t="str">
        <f>IF(AND('1C TSspéc4'!$D$17&lt;&gt;0,'1C TSspéc4'!$C$12="OUI"),'1C TSspéc4'!$D$41/'1C TSspéc4'!$D$17,"")</f>
        <v/>
      </c>
      <c r="V362" s="563" t="str">
        <f>IF(AND('1C TSspéc4'!$D$17&lt;&gt;0,'1C TSspéc4'!$C$12="OUI"),'1C TSspéc4'!$D$42/'1C TSspéc4'!$D$17,"")</f>
        <v/>
      </c>
      <c r="W362" s="563" t="str">
        <f>IF(AND('1C TSspéc4'!$D$17&lt;&gt;0,'1C TSspéc4'!$C$12="OUI"),'1C TSspéc4'!$D$43/'1C TSspéc4'!$D$17,"")</f>
        <v/>
      </c>
      <c r="X362" s="563" t="str">
        <f>IF(AND('1C TSspéc4'!$D$17&lt;&gt;0,'1C TSspéc4'!$C$12="OUI"),'1C TSspéc4'!$D$44/'1C TSspéc4'!$D$17,"")</f>
        <v/>
      </c>
      <c r="Y362" s="563" t="str">
        <f>IF(AND('1C TSspéc4'!$D$17&lt;&gt;0,'1C TSspéc4'!$C$12="OUI"),'1C TSspéc4'!$D$45/'1C TSspéc4'!$D$17,"")</f>
        <v/>
      </c>
      <c r="Z362" s="563" t="str">
        <f>IF(AND('1C TSspéc4'!$D$17&lt;&gt;0,'1C TSspéc4'!$C$12="OUI"),'1C TSspéc4'!$D$46/'1C TSspéc4'!$D$17,"")</f>
        <v/>
      </c>
      <c r="AA362" s="563" t="str">
        <f>IF(AND('1C TSspéc4'!$D$17&lt;&gt;0,'1C TSspéc4'!$C$12="OUI"),'1C TSspéc4'!$D$47/'1C TSspéc4'!$D$17,"")</f>
        <v/>
      </c>
      <c r="AB362" s="563" t="str">
        <f>IF(AND('1C TSspéc4'!$D$17&lt;&gt;0,'1C TSspéc4'!$C$12="OUI"),'1C TSspéc4'!$D$48/'1C TSspéc4'!$D$17,"")</f>
        <v/>
      </c>
      <c r="AC362" s="563" t="str">
        <f>IF(AND('1C TSspéc4'!$D$17&lt;&gt;0,'1C TSspéc4'!$C$12="OUI"),'1C TSspéc4'!$D$49/'1C TSspéc4'!$D$17,"")</f>
        <v/>
      </c>
      <c r="AD362" s="563" t="str">
        <f>IF(AND('1C TSspéc4'!$D$17&lt;&gt;0,'1C TSspéc4'!$C$12="OUI"),'1C TSspéc4'!$D$50/'1C TSspéc4'!$D$17,"")</f>
        <v/>
      </c>
      <c r="AE362" s="563" t="str">
        <f>IF(AND('1C TSspéc4'!$D$17&lt;&gt;0,'1C TSspéc4'!$C$12="OUI"),'1C TSspéc4'!$D$51/'1C TSspéc4'!$D$17,"")</f>
        <v/>
      </c>
      <c r="AF362" s="563" t="str">
        <f>IF(AND('1C TSspéc4'!$D$17&lt;&gt;0,'1C TSspéc4'!$C$12="OUI"),'1C TSspéc4'!$D$52/'1C TSspéc4'!$D$17,"")</f>
        <v/>
      </c>
      <c r="AG362" s="563" t="str">
        <f>IF(AND('1C TSspéc4'!$D$17&lt;&gt;0,'1C TSspéc4'!$C$12="OUI"),'1C TSspéc4'!$D$53/'1C TSspéc4'!$D$17,"")</f>
        <v/>
      </c>
      <c r="AH362" s="563" t="str">
        <f>IF(AND('1C TSspéc4'!$D$17&lt;&gt;0,'1C TSspéc4'!$C$12="OUI"),'1C TSspéc4'!$D$54/'1C TSspéc4'!$D$17,"")</f>
        <v/>
      </c>
      <c r="AI362" s="563" t="str">
        <f>IF(AND('1C TSspéc4'!$D$17&lt;&gt;0,'1C TSspéc4'!$C$12="OUI"),'1C TSspéc4'!$D$55/'1C TSspéc4'!$D$17,"")</f>
        <v/>
      </c>
      <c r="AJ362" s="563" t="str">
        <f>IF(AND('1C TSspéc4'!$D$17&lt;&gt;0,'1C TSspéc4'!$C$12="OUI"),'1C TSspéc4'!$D$56/'1C TSspéc4'!$D$17,"")</f>
        <v/>
      </c>
      <c r="AK362" s="563" t="str">
        <f>IF(AND('1C TSspéc4'!$D$17&lt;&gt;0,'1C TSspéc4'!$C$12="OUI"),'1C TSspéc4'!$D$57/'1C TSspéc4'!$D$17,"")</f>
        <v/>
      </c>
      <c r="AL362" s="74">
        <f>IF(AND('1C TSspéc4'!$D$17&lt;&gt;0,'1C TSspéc4'!$C$12="OUI"),N362+AK362,N362)</f>
        <v>0</v>
      </c>
      <c r="AM362" s="432">
        <f t="shared" si="106"/>
        <v>0</v>
      </c>
      <c r="AN362" s="432">
        <f t="shared" si="107"/>
        <v>0</v>
      </c>
      <c r="AO362" s="433" t="str">
        <f>IF(AND('1C TSspéc4'!$D$17&lt;&gt;0,'1C TSspéc4'!$D$30&lt;&gt;0),AM362+AN362,"")</f>
        <v/>
      </c>
      <c r="AP362" s="599" t="str">
        <f>IF(AND('1C TSspéc4'!$D$17&lt;&gt;0,'1C TSspéc4'!$D$30&lt;&gt;0),AM362-AR362,"")</f>
        <v/>
      </c>
      <c r="AQ362" s="610">
        <f t="shared" ref="AQ362:AQ372" si="111">IF(M362=0,0,AN362-AS362)</f>
        <v>0</v>
      </c>
      <c r="AR362" s="622"/>
      <c r="AS362" s="104"/>
      <c r="AT362" s="211" t="str">
        <f>IF(('1C TSspéc4'!D$17*FICHE!$C$14&lt;J362),"Forfait limité à "&amp;FICHE!$C$14&amp;"€/jour","")</f>
        <v/>
      </c>
      <c r="AU362" s="618"/>
    </row>
    <row r="363" spans="1:47" ht="13.9" customHeight="1">
      <c r="A363" s="316"/>
      <c r="B363" s="346"/>
      <c r="C363" s="877" t="str">
        <f>IF('1C TSspéc4'!E$21&lt;&gt;0,'1C TSspéc4'!$B$16,"")</f>
        <v/>
      </c>
      <c r="D363" s="878"/>
      <c r="E363" s="879"/>
      <c r="F363" s="95" t="str">
        <f>IF(AND($C363='1C TSspéc4'!$B$16,'1C TSspéc4'!$B$20="spécifiques",'1C TSspéc4'!$E$21&lt;&gt;""),'1C TSspéc4'!$E$25,"")</f>
        <v/>
      </c>
      <c r="G363" s="237"/>
      <c r="H363" s="797">
        <v>0.21</v>
      </c>
      <c r="I363" s="799">
        <v>1</v>
      </c>
      <c r="J363" s="324"/>
      <c r="K363" s="782">
        <f t="shared" si="105"/>
        <v>0</v>
      </c>
      <c r="L363" s="580">
        <f>IF(OR('1C TSspéc4'!$B$12="",'1C TSspéc4'!E$30=0),0,IF(AND('1C TSspéc4'!$B$12&lt;&gt;"",$K$2="Pôle",'1C TSspéc4'!$C$12="OUI"),(('1C TSspéc4'!E$22+'1C TSspéc4'!E$23+'1C TSspéc4'!E$24+'1C TSspéc4'!E$25+'1C TSspéc4'!E$29)/'1C TSspéc4'!E$17),IF(AND('1C TSspéc4'!$B$12&lt;&gt;"",$K$2="Pôle",'1C TSspéc4'!$C$12="NON"),(('1C TSspéc4'!E$22+'1C TSspéc4'!E$23+'1C TSspéc4'!E$24+'1C TSspéc4'!E$25+'1C TSspéc4'!E$29)/'1C TSspéc4'!E$30),IF(AND('1C TSspéc4'!$B$12&lt;&gt;"",$K$2&lt;&gt;"Pôle",'1C TSspéc4'!$C$12="OUI"),(('1C TSspéc4'!E$22+'1C TSspéc4'!E$23+'1C TSspéc4'!E$24+'1C TSspéc4'!E$25+'1C TSspéc4'!E$26+'1C TSspéc4'!E$27+'1C TSspéc4'!E$28+'1C TSspéc4'!E$29)/'1C TSspéc4'!E$17),IF(AND('1C TSspéc4'!$B$12&lt;&gt;"",$K$2&lt;&gt;"Pôle",'1C TSspéc4'!$C$12="NON"),(('1C TSspéc4'!E$22+'1C TSspéc4'!E$23+'1C TSspéc4'!E$24+'1C TSspéc4'!E$25+'1C TSspéc4'!E$26+'1C TSspéc4'!E$27+'1C TSspéc4'!E$28+'1C TSspéc4'!E$29)/'1C TSspéc4'!E$30))))))</f>
        <v>0</v>
      </c>
      <c r="M363" s="580">
        <f>IF(OR('1C TSspéc4'!$B$12="",'1C TSspéc4'!E$30=0),0,IF(AND('1C TSspéc4'!$B$12&lt;&gt;"",$K$2="Pôle",'1C TSspéc4'!$C$12="OUI"),(('1C TSspéc4'!E$26+'1C TSspéc4'!E$27+'1C TSspéc4'!E$28)/'1C TSspéc4'!E$17),IF(AND('1C TSspéc4'!$B$12&lt;&gt;"",$K$2="Pôle",'1C TSspéc4'!$C$12="NON"),(('1C TSspéc4'!E$26+'1C TSspéc4'!E$27+'1C TSspéc4'!E$28)/'1C TSspéc4'!E$30),IF(AND('1C TSspéc4'!$B$12&lt;&gt;"",$K$2&lt;&gt;"Pôle"),0))))</f>
        <v>0</v>
      </c>
      <c r="N363" s="581">
        <f>IF(AND('1C TSspéc4'!$B$12&lt;&gt;0,'1C TSspéc4'!$E$30&lt;&gt;0),L363+M363,0)</f>
        <v>0</v>
      </c>
      <c r="O363" s="562" t="str">
        <f>IF(AND('1C TSspéc4'!$E$17&lt;&gt;0,'1C TSspéc4'!$C$12="OUI"),'1C TSspéc4'!$E$35/'1C TSspéc4'!$E$17,"")</f>
        <v/>
      </c>
      <c r="P363" s="563" t="str">
        <f>IF(AND('1C TSspéc4'!$E$17&lt;&gt;0,'1C TSspéc4'!$C$12="OUI"),'1C TSspéc4'!$E$36/'1C TSspéc4'!$E$17,"")</f>
        <v/>
      </c>
      <c r="Q363" s="563" t="str">
        <f>IF(AND('1C TSspéc4'!$E$17&lt;&gt;0,'1C TSspéc4'!$C$12="OUI"),'1C TSspéc4'!$E$37/'1C TSspéc4'!$E$17,"")</f>
        <v/>
      </c>
      <c r="R363" s="563" t="str">
        <f>IF(AND('1C TSspéc4'!$E$17&lt;&gt;0,'1C TSspéc4'!$C$12="OUI"),'1C TSspéc4'!$E$38/'1C TSspéc4'!$E$17,"")</f>
        <v/>
      </c>
      <c r="S363" s="563" t="str">
        <f>IF(AND('1C TSspéc4'!$E$17&lt;&gt;0,'1C TSspéc4'!$C$12="OUI"),'1C TSspéc4'!$E$39/'1C TSspéc4'!$E$17,"")</f>
        <v/>
      </c>
      <c r="T363" s="563" t="str">
        <f>IF(AND('1C TSspéc4'!$E$17&lt;&gt;0,'1C TSspéc4'!$C$12="OUI"),'1C TSspéc4'!$E$40/'1C TSspéc4'!$E$17,"")</f>
        <v/>
      </c>
      <c r="U363" s="563" t="str">
        <f>IF(AND('1C TSspéc4'!$E$17&lt;&gt;0,'1C TSspéc4'!$C$12="OUI"),'1C TSspéc4'!$E$41/'1C TSspéc4'!$E$17,"")</f>
        <v/>
      </c>
      <c r="V363" s="563" t="str">
        <f>IF(AND('1C TSspéc4'!$E$17&lt;&gt;0,'1C TSspéc4'!$C$12="OUI"),'1C TSspéc4'!$E$42/'1C TSspéc4'!$E$17,"")</f>
        <v/>
      </c>
      <c r="W363" s="563" t="str">
        <f>IF(AND('1C TSspéc4'!$E$17&lt;&gt;0,'1C TSspéc4'!$C$12="OUI"),'1C TSspéc4'!$E$43/'1C TSspéc4'!$E$17,"")</f>
        <v/>
      </c>
      <c r="X363" s="563" t="str">
        <f>IF(AND('1C TSspéc4'!$E$17&lt;&gt;0,'1C TSspéc4'!$C$12="OUI"),'1C TSspéc4'!$E$44/'1C TSspéc4'!$E$17,"")</f>
        <v/>
      </c>
      <c r="Y363" s="563" t="str">
        <f>IF(AND('1C TSspéc4'!$E$17&lt;&gt;0,'1C TSspéc4'!$C$12="OUI"),'1C TSspéc4'!$E$45/'1C TSspéc4'!$E$17,"")</f>
        <v/>
      </c>
      <c r="Z363" s="563" t="str">
        <f>IF(AND('1C TSspéc4'!$E$17&lt;&gt;0,'1C TSspéc4'!$C$12="OUI"),'1C TSspéc4'!$E$46/'1C TSspéc4'!$E$17,"")</f>
        <v/>
      </c>
      <c r="AA363" s="563" t="str">
        <f>IF(AND('1C TSspéc4'!$E$17&lt;&gt;0,'1C TSspéc4'!$C$12="OUI"),'1C TSspéc4'!$E$47/'1C TSspéc4'!$E$17,"")</f>
        <v/>
      </c>
      <c r="AB363" s="563" t="str">
        <f>IF(AND('1C TSspéc4'!$E$17&lt;&gt;0,'1C TSspéc4'!$C$12="OUI"),'1C TSspéc4'!$E$48/'1C TSspéc4'!$E$17,"")</f>
        <v/>
      </c>
      <c r="AC363" s="563" t="str">
        <f>IF(AND('1C TSspéc4'!$E$17&lt;&gt;0,'1C TSspéc4'!$C$12="OUI"),'1C TSspéc4'!$E$49/'1C TSspéc4'!$E$17,"")</f>
        <v/>
      </c>
      <c r="AD363" s="563" t="str">
        <f>IF(AND('1C TSspéc4'!$E$17&lt;&gt;0,'1C TSspéc4'!$C$12="OUI"),'1C TSspéc4'!$E$50/'1C TSspéc4'!$E$17,"")</f>
        <v/>
      </c>
      <c r="AE363" s="563" t="str">
        <f>IF(AND('1C TSspéc4'!$E$17&lt;&gt;0,'1C TSspéc4'!$C$12="OUI"),'1C TSspéc4'!$E$51/'1C TSspéc4'!$E$17,"")</f>
        <v/>
      </c>
      <c r="AF363" s="563" t="str">
        <f>IF(AND('1C TSspéc4'!$E$17&lt;&gt;0,'1C TSspéc4'!$C$12="OUI"),'1C TSspéc4'!$E$52/'1C TSspéc4'!$E$17,"")</f>
        <v/>
      </c>
      <c r="AG363" s="563" t="str">
        <f>IF(AND('1C TSspéc4'!$E$17&lt;&gt;0,'1C TSspéc4'!$C$12="OUI"),'1C TSspéc4'!$E$53/'1C TSspéc4'!$E$17,"")</f>
        <v/>
      </c>
      <c r="AH363" s="563" t="str">
        <f>IF(AND('1C TSspéc4'!$E$17&lt;&gt;0,'1C TSspéc4'!$C$12="OUI"),'1C TSspéc4'!$E$54/'1C TSspéc4'!$E$17,"")</f>
        <v/>
      </c>
      <c r="AI363" s="563" t="str">
        <f>IF(AND('1C TSspéc4'!$E$17&lt;&gt;0,'1C TSspéc4'!$C$12="OUI"),'1C TSspéc4'!$E$55/'1C TSspéc4'!$E$17,"")</f>
        <v/>
      </c>
      <c r="AJ363" s="563" t="str">
        <f>IF(AND('1C TSspéc4'!$E$17&lt;&gt;0,'1C TSspéc4'!$C$12="OUI"),'1C TSspéc4'!$E$56/'1C TSspéc4'!$E$17,"")</f>
        <v/>
      </c>
      <c r="AK363" s="563" t="str">
        <f>IF(AND('1C TSspéc4'!$E$17&lt;&gt;0,'1C TSspéc4'!$C$12="OUI"),'1C TSspéc4'!$E$57/'1C TSspéc4'!$E$17,"")</f>
        <v/>
      </c>
      <c r="AL363" s="74">
        <f>IF(AND('1C TSspéc4'!$E$17&lt;&gt;0,'1C TSspéc4'!$C$12="OUI"),N363+AK363,N363)</f>
        <v>0</v>
      </c>
      <c r="AM363" s="432">
        <f t="shared" si="106"/>
        <v>0</v>
      </c>
      <c r="AN363" s="432">
        <f t="shared" si="107"/>
        <v>0</v>
      </c>
      <c r="AO363" s="433" t="str">
        <f>IF(AND('1C TSspéc4'!$E$17&lt;&gt;0,'1C TSspéc4'!$E$30&lt;&gt;0),AM363+AN363,"")</f>
        <v/>
      </c>
      <c r="AP363" s="599" t="str">
        <f>IF(AND('1C TSspéc4'!$E$17&lt;&gt;0,'1C TSspéc4'!$E$30&lt;&gt;0),AM363-AR363,"")</f>
        <v/>
      </c>
      <c r="AQ363" s="610">
        <f t="shared" si="111"/>
        <v>0</v>
      </c>
      <c r="AR363" s="622"/>
      <c r="AS363" s="104"/>
      <c r="AT363" s="211" t="str">
        <f>IF(('1C TSspéc4'!E$17*FICHE!$C$14&lt;J363),"Forfait limité à "&amp;FICHE!$C$14&amp;"€/jour","")</f>
        <v/>
      </c>
      <c r="AU363" s="618"/>
    </row>
    <row r="364" spans="1:47" ht="13.9" customHeight="1">
      <c r="A364" s="316"/>
      <c r="B364" s="346"/>
      <c r="C364" s="877" t="str">
        <f>IF('1C TSspéc4'!F$21&lt;&gt;0,'1C TSspéc4'!$B$16,"")</f>
        <v/>
      </c>
      <c r="D364" s="878"/>
      <c r="E364" s="879"/>
      <c r="F364" s="95" t="str">
        <f>IF(AND($C364='1C TSspéc4'!$B$16,'1C TSspéc4'!$B$20="spécifiques",'1C TSspéc4'!$F$21&lt;&gt;""),'1C TSspéc4'!$F$25,"")</f>
        <v/>
      </c>
      <c r="G364" s="237"/>
      <c r="H364" s="797">
        <v>0.21</v>
      </c>
      <c r="I364" s="799">
        <v>1</v>
      </c>
      <c r="J364" s="324"/>
      <c r="K364" s="782">
        <f t="shared" si="105"/>
        <v>0</v>
      </c>
      <c r="L364" s="580">
        <f>IF(OR('1C TSspéc4'!$B$12="",'1C TSspéc4'!F$30=0),0,IF(AND('1C TSspéc4'!$B$12&lt;&gt;"",$K$2="Pôle",'1C TSspéc4'!$C$12="OUI"),(('1C TSspéc4'!F$22+'1C TSspéc4'!F$23+'1C TSspéc4'!F$24+'1C TSspéc4'!F$25+'1C TSspéc4'!F$29)/'1C TSspéc4'!F$17),IF(AND('1C TSspéc4'!$B$12&lt;&gt;"",$K$2="Pôle",'1C TSspéc4'!$C$12="NON"),(('1C TSspéc4'!F$22+'1C TSspéc4'!F$23+'1C TSspéc4'!F$24+'1C TSspéc4'!F$25+'1C TSspéc4'!F$29)/'1C TSspéc4'!F$30),IF(AND('1C TSspéc4'!$B$12&lt;&gt;"",$K$2&lt;&gt;"Pôle",'1C TSspéc4'!$C$12="OUI"),(('1C TSspéc4'!F$22+'1C TSspéc4'!F$23+'1C TSspéc4'!F$24+'1C TSspéc4'!F$25+'1C TSspéc4'!F$26+'1C TSspéc4'!F$27+'1C TSspéc4'!F$28+'1C TSspéc4'!F$29)/'1C TSspéc4'!F$17),IF(AND('1C TSspéc4'!$B$12&lt;&gt;"",$K$2&lt;&gt;"Pôle",'1C TSspéc4'!$C$12="NON"),(('1C TSspéc4'!F$22+'1C TSspéc4'!F$23+'1C TSspéc4'!F$24+'1C TSspéc4'!F$25+'1C TSspéc4'!F$26+'1C TSspéc4'!F$27+'1C TSspéc4'!F$28+'1C TSspéc4'!F$29)/'1C TSspéc4'!F$30))))))</f>
        <v>0</v>
      </c>
      <c r="M364" s="580">
        <f>IF(OR('1C TSspéc4'!$B$12="",'1C TSspéc4'!F$30=0),0,IF(AND('1C TSspéc4'!$B$12&lt;&gt;"",$K$2="Pôle",'1C TSspéc4'!$C$12="OUI"),(('1C TSspéc4'!F$26+'1C TSspéc4'!F$27+'1C TSspéc4'!F$28)/'1C TSspéc4'!F$17),IF(AND('1C TSspéc4'!$B$12&lt;&gt;"",$K$2="Pôle",'1C TSspéc4'!$C$12="NON"),(('1C TSspéc4'!F$26+'1C TSspéc4'!F$27+'1C TSspéc4'!F$28)/'1C TSspéc4'!F$30),IF(AND('1C TSspéc4'!$B$12&lt;&gt;"",$K$2&lt;&gt;"Pôle"),0))))</f>
        <v>0</v>
      </c>
      <c r="N364" s="581">
        <f>IF(AND('1C TSspéc4'!$B$12&lt;&gt;0,'1C TSspéc4'!$F$30&lt;&gt;0),L364+M364,0)</f>
        <v>0</v>
      </c>
      <c r="O364" s="562" t="str">
        <f>IF(AND('1C TSspéc4'!$F$17&lt;&gt;0,'1C TSspéc4'!$C$12="OUI"),'1C TSspéc4'!$F$35/'1C TSspéc4'!$F$17,"")</f>
        <v/>
      </c>
      <c r="P364" s="563" t="str">
        <f>IF(AND('1C TSspéc4'!$F$17&lt;&gt;0,'1C TSspéc4'!$C$12="OUI"),'1C TSspéc4'!$F$36/'1C TSspéc4'!$F$17,"")</f>
        <v/>
      </c>
      <c r="Q364" s="563" t="str">
        <f>IF(AND('1C TSspéc4'!$F$17&lt;&gt;0,'1C TSspéc4'!$C$12="OUI"),'1C TSspéc4'!$F$37/'1C TSspéc4'!$F$17,"")</f>
        <v/>
      </c>
      <c r="R364" s="563" t="str">
        <f>IF(AND('1C TSspéc4'!$F$17&lt;&gt;0,'1C TSspéc4'!$C$12="OUI"),'1C TSspéc4'!$F$38/'1C TSspéc4'!$F$17,"")</f>
        <v/>
      </c>
      <c r="S364" s="563" t="str">
        <f>IF(AND('1C TSspéc4'!$F$17&lt;&gt;0,'1C TSspéc4'!$C$12="OUI"),'1C TSspéc4'!$F$39/'1C TSspéc4'!$F$17,"")</f>
        <v/>
      </c>
      <c r="T364" s="563" t="str">
        <f>IF(AND('1C TSspéc4'!$F$17&lt;&gt;0,'1C TSspéc4'!$C$12="OUI"),'1C TSspéc4'!$F$40/'1C TSspéc4'!$F$17,"")</f>
        <v/>
      </c>
      <c r="U364" s="563" t="str">
        <f>IF(AND('1C TSspéc4'!$F$17&lt;&gt;0,'1C TSspéc4'!$C$12="OUI"),'1C TSspéc4'!$F$41/'1C TSspéc4'!$F$17,"")</f>
        <v/>
      </c>
      <c r="V364" s="563" t="str">
        <f>IF(AND('1C TSspéc4'!$F$17&lt;&gt;0,'1C TSspéc4'!$C$12="OUI"),'1C TSspéc4'!$F$42/'1C TSspéc4'!$F$17,"")</f>
        <v/>
      </c>
      <c r="W364" s="563" t="str">
        <f>IF(AND('1C TSspéc4'!$F$17&lt;&gt;0,'1C TSspéc4'!$C$12="OUI"),'1C TSspéc4'!$F$43/'1C TSspéc4'!$F$17,"")</f>
        <v/>
      </c>
      <c r="X364" s="563" t="str">
        <f>IF(AND('1C TSspéc4'!$F$17&lt;&gt;0,'1C TSspéc4'!$C$12="OUI"),'1C TSspéc4'!$F$44/'1C TSspéc4'!$F$17,"")</f>
        <v/>
      </c>
      <c r="Y364" s="563" t="str">
        <f>IF(AND('1C TSspéc4'!$F$17&lt;&gt;0,'1C TSspéc4'!$C$12="OUI"),'1C TSspéc4'!$F$45/'1C TSspéc4'!$F$17,"")</f>
        <v/>
      </c>
      <c r="Z364" s="563" t="str">
        <f>IF(AND('1C TSspéc4'!$F$17&lt;&gt;0,'1C TSspéc4'!$C$12="OUI"),'1C TSspéc4'!$F$46/'1C TSspéc4'!$F$17,"")</f>
        <v/>
      </c>
      <c r="AA364" s="563" t="str">
        <f>IF(AND('1C TSspéc4'!$F$17&lt;&gt;0,'1C TSspéc4'!$C$12="OUI"),'1C TSspéc4'!$F$47/'1C TSspéc4'!$F$17,"")</f>
        <v/>
      </c>
      <c r="AB364" s="563" t="str">
        <f>IF(AND('1C TSspéc4'!$F$17&lt;&gt;0,'1C TSspéc4'!$C$12="OUI"),'1C TSspéc4'!$F$48/'1C TSspéc4'!$F$17,"")</f>
        <v/>
      </c>
      <c r="AC364" s="563" t="str">
        <f>IF(AND('1C TSspéc4'!$F$17&lt;&gt;0,'1C TSspéc4'!$C$12="OUI"),'1C TSspéc4'!$F$49/'1C TSspéc4'!$F$17,"")</f>
        <v/>
      </c>
      <c r="AD364" s="563" t="str">
        <f>IF(AND('1C TSspéc4'!$F$17&lt;&gt;0,'1C TSspéc4'!$C$12="OUI"),'1C TSspéc4'!$F$50/'1C TSspéc4'!$F$17,"")</f>
        <v/>
      </c>
      <c r="AE364" s="563" t="str">
        <f>IF(AND('1C TSspéc4'!$F$17&lt;&gt;0,'1C TSspéc4'!$C$12="OUI"),'1C TSspéc4'!$F$51/'1C TSspéc4'!$F$17,"")</f>
        <v/>
      </c>
      <c r="AF364" s="563" t="str">
        <f>IF(AND('1C TSspéc4'!$F$17&lt;&gt;0,'1C TSspéc4'!$C$12="OUI"),'1C TSspéc4'!$F$52/'1C TSspéc4'!$F$17,"")</f>
        <v/>
      </c>
      <c r="AG364" s="563" t="str">
        <f>IF(AND('1C TSspéc4'!$F$17&lt;&gt;0,'1C TSspéc4'!$C$12="OUI"),'1C TSspéc4'!$F$53/'1C TSspéc4'!$F$17,"")</f>
        <v/>
      </c>
      <c r="AH364" s="563" t="str">
        <f>IF(AND('1C TSspéc4'!$F$17&lt;&gt;0,'1C TSspéc4'!$C$12="OUI"),'1C TSspéc4'!$F$54/'1C TSspéc4'!$F$17,"")</f>
        <v/>
      </c>
      <c r="AI364" s="563" t="str">
        <f>IF(AND('1C TSspéc4'!$F$17&lt;&gt;0,'1C TSspéc4'!$C$12="OUI"),'1C TSspéc4'!$F$55/'1C TSspéc4'!$F$17,"")</f>
        <v/>
      </c>
      <c r="AJ364" s="563" t="str">
        <f>IF(AND('1C TSspéc4'!$F$17&lt;&gt;0,'1C TSspéc4'!$C$12="OUI"),'1C TSspéc4'!$F$56/'1C TSspéc4'!$F$17,"")</f>
        <v/>
      </c>
      <c r="AK364" s="563" t="str">
        <f>IF(AND('1C TSspéc4'!$F$17&lt;&gt;0,'1C TSspéc4'!$C$12="OUI"),'1C TSspéc4'!$F$57/'1C TSspéc4'!$F$17,"")</f>
        <v/>
      </c>
      <c r="AL364" s="74">
        <f>IF(AND('1C TSspéc4'!$F$17&lt;&gt;0,'1C TSspéc4'!$C$12="OUI"),N364+AK364,N364)</f>
        <v>0</v>
      </c>
      <c r="AM364" s="432">
        <f t="shared" si="106"/>
        <v>0</v>
      </c>
      <c r="AN364" s="432">
        <f t="shared" si="107"/>
        <v>0</v>
      </c>
      <c r="AO364" s="433" t="str">
        <f>IF(AND('1C TSspéc4'!$F$17&lt;&gt;0,'1C TSspéc4'!$F$30&lt;&gt;0),AM364+AN364,"")</f>
        <v/>
      </c>
      <c r="AP364" s="599" t="str">
        <f>IF(AND('1C TSspéc4'!$F$17&lt;&gt;0,'1C TSspéc4'!$F$30&lt;&gt;0),AM364-AR364,"")</f>
        <v/>
      </c>
      <c r="AQ364" s="610">
        <f t="shared" si="111"/>
        <v>0</v>
      </c>
      <c r="AR364" s="622"/>
      <c r="AS364" s="104"/>
      <c r="AT364" s="211" t="str">
        <f>IF(('1C TSspéc4'!F$17*FICHE!$C$14&lt;J364),"Forfait limité à "&amp;FICHE!$C$14&amp;"€/jour","")</f>
        <v/>
      </c>
      <c r="AU364" s="618"/>
    </row>
    <row r="365" spans="1:47" ht="13.9" customHeight="1">
      <c r="A365" s="316"/>
      <c r="B365" s="346"/>
      <c r="C365" s="877" t="str">
        <f>IF('1C TSspéc4'!G$21&lt;&gt;0,'1C TSspéc4'!$B$16,"")</f>
        <v/>
      </c>
      <c r="D365" s="878"/>
      <c r="E365" s="879"/>
      <c r="F365" s="95" t="str">
        <f>IF(AND($C365='1C TSspéc4'!$B$16,'1C TSspéc4'!$B$20="spécifiques",'1C TSspéc4'!$G$21&lt;&gt;""),'1C TSspéc4'!$G$25,"")</f>
        <v/>
      </c>
      <c r="G365" s="237"/>
      <c r="H365" s="797">
        <v>0.21</v>
      </c>
      <c r="I365" s="799">
        <v>1</v>
      </c>
      <c r="J365" s="324"/>
      <c r="K365" s="782">
        <f t="shared" si="105"/>
        <v>0</v>
      </c>
      <c r="L365" s="580">
        <f>IF(OR('1C TSspéc4'!$B$12="",'1C TSspéc4'!G$30=0),0,IF(AND('1C TSspéc4'!$B$12&lt;&gt;"",$K$2="Pôle",'1C TSspéc4'!$C$12="OUI"),(('1C TSspéc4'!G$22+'1C TSspéc4'!G$23+'1C TSspéc4'!G$24+'1C TSspéc4'!G$25+'1C TSspéc4'!G$29)/'1C TSspéc4'!G$17),IF(AND('1C TSspéc4'!$B$12&lt;&gt;"",$K$2="Pôle",'1C TSspéc4'!$C$12="NON"),(('1C TSspéc4'!G$22+'1C TSspéc4'!G$23+'1C TSspéc4'!G$24+'1C TSspéc4'!G$25+'1C TSspéc4'!G$29)/'1C TSspéc4'!G$30),IF(AND('1C TSspéc4'!$B$12&lt;&gt;"",$K$2&lt;&gt;"Pôle",'1C TSspéc4'!$C$12="OUI"),(('1C TSspéc4'!G$22+'1C TSspéc4'!G$23+'1C TSspéc4'!G$24+'1C TSspéc4'!G$25+'1C TSspéc4'!G$26+'1C TSspéc4'!G$27+'1C TSspéc4'!G$28+'1C TSspéc4'!G$29)/'1C TSspéc4'!G$17),IF(AND('1C TSspéc4'!$B$12&lt;&gt;"",$K$2&lt;&gt;"Pôle",'1C TSspéc4'!$C$12="NON"),(('1C TSspéc4'!G$22+'1C TSspéc4'!G$23+'1C TSspéc4'!G$24+'1C TSspéc4'!G$25+'1C TSspéc4'!G$26+'1C TSspéc4'!G$27+'1C TSspéc4'!G$28+'1C TSspéc4'!G$29)/'1C TSspéc4'!G$30))))))</f>
        <v>0</v>
      </c>
      <c r="M365" s="580">
        <f>IF(OR('1C TSspéc4'!$B$12="",'1C TSspéc4'!G$30=0),0,IF(AND('1C TSspéc4'!$B$12&lt;&gt;"",$K$2="Pôle",'1C TSspéc4'!$C$12="OUI"),(('1C TSspéc4'!G$26+'1C TSspéc4'!G$27+'1C TSspéc4'!G$28)/'1C TSspéc4'!G$17),IF(AND('1C TSspéc4'!$B$12&lt;&gt;"",$K$2="Pôle",'1C TSspéc4'!$C$12="NON"),(('1C TSspéc4'!G$26+'1C TSspéc4'!G$27+'1C TSspéc4'!G$28)/'1C TSspéc4'!G$30),IF(AND('1C TSspéc4'!$B$12&lt;&gt;"",$K$2&lt;&gt;"Pôle"),0))))</f>
        <v>0</v>
      </c>
      <c r="N365" s="581">
        <f>IF(AND('1C TSspéc4'!$B$12&lt;&gt;0,'1C TSspéc4'!$G$30&lt;&gt;0),L365+M365,0)</f>
        <v>0</v>
      </c>
      <c r="O365" s="562" t="str">
        <f>IF(AND('1C TSspéc4'!$G$17&lt;&gt;0,'1C TSspéc4'!$C$12="OUI"),'1C TSspéc4'!$G$35/'1C TSspéc4'!$G$17,"")</f>
        <v/>
      </c>
      <c r="P365" s="563" t="str">
        <f>IF(AND('1C TSspéc4'!$G$17&lt;&gt;0,'1C TSspéc4'!$C$12="OUI"),'1C TSspéc4'!$G$36/'1C TSspéc4'!$G$17,"")</f>
        <v/>
      </c>
      <c r="Q365" s="563" t="str">
        <f>IF(AND('1C TSspéc4'!$G$17&lt;&gt;0,'1C TSspéc4'!$C$12="OUI"),'1C TSspéc4'!$G$37/'1C TSspéc4'!$G$17,"")</f>
        <v/>
      </c>
      <c r="R365" s="563" t="str">
        <f>IF(AND('1C TSspéc4'!$G$17&lt;&gt;0,'1C TSspéc4'!$C$12="OUI"),'1C TSspéc4'!$G$38/'1C TSspéc4'!$G$17,"")</f>
        <v/>
      </c>
      <c r="S365" s="563" t="str">
        <f>IF(AND('1C TSspéc4'!$G$17&lt;&gt;0,'1C TSspéc4'!$C$12="OUI"),'1C TSspéc4'!$G$39/'1C TSspéc4'!$G$17,"")</f>
        <v/>
      </c>
      <c r="T365" s="563" t="str">
        <f>IF(AND('1C TSspéc4'!$G$17&lt;&gt;0,'1C TSspéc4'!$C$12="OUI"),'1C TSspéc4'!$G$40/'1C TSspéc4'!$G$17,"")</f>
        <v/>
      </c>
      <c r="U365" s="563" t="str">
        <f>IF(AND('1C TSspéc4'!$G$17&lt;&gt;0,'1C TSspéc4'!$C$12="OUI"),'1C TSspéc4'!$G$41/'1C TSspéc4'!$G$17,"")</f>
        <v/>
      </c>
      <c r="V365" s="563" t="str">
        <f>IF(AND('1C TSspéc4'!$G$17&lt;&gt;0,'1C TSspéc4'!$C$12="OUI"),'1C TSspéc4'!$G$42/'1C TSspéc4'!$G$17,"")</f>
        <v/>
      </c>
      <c r="W365" s="563" t="str">
        <f>IF(AND('1C TSspéc4'!$G$17&lt;&gt;0,'1C TSspéc4'!$C$12="OUI"),'1C TSspéc4'!$G$43/'1C TSspéc4'!$G$17,"")</f>
        <v/>
      </c>
      <c r="X365" s="563" t="str">
        <f>IF(AND('1C TSspéc4'!$G$17&lt;&gt;0,'1C TSspéc4'!$C$12="OUI"),'1C TSspéc4'!$G$44/'1C TSspéc4'!$G$17,"")</f>
        <v/>
      </c>
      <c r="Y365" s="563" t="str">
        <f>IF(AND('1C TSspéc4'!$G$17&lt;&gt;0,'1C TSspéc4'!$C$12="OUI"),'1C TSspéc4'!$G$45/'1C TSspéc4'!$G$17,"")</f>
        <v/>
      </c>
      <c r="Z365" s="563" t="str">
        <f>IF(AND('1C TSspéc4'!$G$17&lt;&gt;0,'1C TSspéc4'!$C$12="OUI"),'1C TSspéc4'!$G$46/'1C TSspéc4'!$G$17,"")</f>
        <v/>
      </c>
      <c r="AA365" s="563" t="str">
        <f>IF(AND('1C TSspéc4'!$G$17&lt;&gt;0,'1C TSspéc4'!$C$12="OUI"),'1C TSspéc4'!$G$47/'1C TSspéc4'!$G$17,"")</f>
        <v/>
      </c>
      <c r="AB365" s="563" t="str">
        <f>IF(AND('1C TSspéc4'!$G$17&lt;&gt;0,'1C TSspéc4'!$C$12="OUI"),'1C TSspéc4'!$G$48/'1C TSspéc4'!$G$17,"")</f>
        <v/>
      </c>
      <c r="AC365" s="563" t="str">
        <f>IF(AND('1C TSspéc4'!$G$17&lt;&gt;0,'1C TSspéc4'!$C$12="OUI"),'1C TSspéc4'!$G$49/'1C TSspéc4'!$G$17,"")</f>
        <v/>
      </c>
      <c r="AD365" s="563" t="str">
        <f>IF(AND('1C TSspéc4'!$G$17&lt;&gt;0,'1C TSspéc4'!$C$12="OUI"),'1C TSspéc4'!$G$50/'1C TSspéc4'!$G$17,"")</f>
        <v/>
      </c>
      <c r="AE365" s="563" t="str">
        <f>IF(AND('1C TSspéc4'!$G$17&lt;&gt;0,'1C TSspéc4'!$C$12="OUI"),'1C TSspéc4'!$G$51/'1C TSspéc4'!$G$17,"")</f>
        <v/>
      </c>
      <c r="AF365" s="563" t="str">
        <f>IF(AND('1C TSspéc4'!$G$17&lt;&gt;0,'1C TSspéc4'!$C$12="OUI"),'1C TSspéc4'!$G$52/'1C TSspéc4'!$G$17,"")</f>
        <v/>
      </c>
      <c r="AG365" s="563" t="str">
        <f>IF(AND('1C TSspéc4'!$G$17&lt;&gt;0,'1C TSspéc4'!$C$12="OUI"),'1C TSspéc4'!$G$53/'1C TSspéc4'!$G$17,"")</f>
        <v/>
      </c>
      <c r="AH365" s="563" t="str">
        <f>IF(AND('1C TSspéc4'!$G$17&lt;&gt;0,'1C TSspéc4'!$C$12="OUI"),'1C TSspéc4'!$G$54/'1C TSspéc4'!$G$17,"")</f>
        <v/>
      </c>
      <c r="AI365" s="563" t="str">
        <f>IF(AND('1C TSspéc4'!$G$17&lt;&gt;0,'1C TSspéc4'!$C$12="OUI"),'1C TSspéc4'!$G$55/'1C TSspéc4'!$G$17,"")</f>
        <v/>
      </c>
      <c r="AJ365" s="563" t="str">
        <f>IF(AND('1C TSspéc4'!$G$17&lt;&gt;0,'1C TSspéc4'!$C$12="OUI"),'1C TSspéc4'!$G$56/'1C TSspéc4'!$G$17,"")</f>
        <v/>
      </c>
      <c r="AK365" s="563" t="str">
        <f>IF(AND('1C TSspéc4'!$G$17&lt;&gt;0,'1C TSspéc4'!$C$12="OUI"),'1C TSspéc4'!$G$57/'1C TSspéc4'!$G$17,"")</f>
        <v/>
      </c>
      <c r="AL365" s="74">
        <f>IF(AND('1C TSspéc4'!$G$17&lt;&gt;0,'1C TSspéc4'!$C$12="OUI"),N365+AK365,N365)</f>
        <v>0</v>
      </c>
      <c r="AM365" s="432">
        <f t="shared" si="106"/>
        <v>0</v>
      </c>
      <c r="AN365" s="432">
        <f t="shared" si="107"/>
        <v>0</v>
      </c>
      <c r="AO365" s="433" t="str">
        <f>IF(AND('1C TSspéc4'!$G$17&lt;&gt;0,'1C TSspéc4'!$G$30&lt;&gt;0),AM365+AN365,"")</f>
        <v/>
      </c>
      <c r="AP365" s="599" t="str">
        <f>IF(AND('1C TSspéc4'!$G$17&lt;&gt;0,'1C TSspéc4'!$G$30&lt;&gt;0),AM365-AR365,"")</f>
        <v/>
      </c>
      <c r="AQ365" s="610">
        <f t="shared" si="111"/>
        <v>0</v>
      </c>
      <c r="AR365" s="622"/>
      <c r="AS365" s="104"/>
      <c r="AT365" s="211" t="str">
        <f>IF(('1C TSspéc4'!G$17*FICHE!$C$14&lt;J365),"Forfait limité à "&amp;FICHE!$C$14&amp;"€/jour","")</f>
        <v/>
      </c>
      <c r="AU365" s="618"/>
    </row>
    <row r="366" spans="1:47" ht="13.9" customHeight="1">
      <c r="A366" s="316"/>
      <c r="B366" s="346"/>
      <c r="C366" s="877" t="str">
        <f>IF('1C TSspéc4'!H$21&lt;&gt;0,'1C TSspéc4'!$B$16,"")</f>
        <v/>
      </c>
      <c r="D366" s="878"/>
      <c r="E366" s="879"/>
      <c r="F366" s="95" t="str">
        <f>IF(AND($C366='1C TSspéc4'!$B$16,'1C TSspéc4'!$B$20="spécifiques",'1C TSspéc4'!$H$21&lt;&gt;""),'1C TSspéc4'!$H$25,"")</f>
        <v/>
      </c>
      <c r="G366" s="237"/>
      <c r="H366" s="797">
        <v>0.21</v>
      </c>
      <c r="I366" s="799">
        <v>1</v>
      </c>
      <c r="J366" s="324"/>
      <c r="K366" s="782">
        <f t="shared" si="105"/>
        <v>0</v>
      </c>
      <c r="L366" s="580">
        <f>IF(OR('1C TSspéc4'!$B$12="",'1C TSspéc4'!H$30=0),0,IF(AND('1C TSspéc4'!$B$12&lt;&gt;"",$K$2="Pôle",'1C TSspéc4'!$C$12="OUI"),(('1C TSspéc4'!H$22+'1C TSspéc4'!H$23+'1C TSspéc4'!H$24+'1C TSspéc4'!H$25+'1C TSspéc4'!H$29)/'1C TSspéc4'!H$17),IF(AND('1C TSspéc4'!$B$12&lt;&gt;"",$K$2="Pôle",'1C TSspéc4'!$C$12="NON"),(('1C TSspéc4'!H$22+'1C TSspéc4'!H$23+'1C TSspéc4'!H$24+'1C TSspéc4'!H$25+'1C TSspéc4'!H$29)/'1C TSspéc4'!H$30),IF(AND('1C TSspéc4'!$B$12&lt;&gt;"",$K$2&lt;&gt;"Pôle",'1C TSspéc4'!$C$12="OUI"),(('1C TSspéc4'!H$22+'1C TSspéc4'!H$23+'1C TSspéc4'!H$24+'1C TSspéc4'!H$25+'1C TSspéc4'!H$26+'1C TSspéc4'!H$27+'1C TSspéc4'!H$28+'1C TSspéc4'!H$29)/'1C TSspéc4'!H$17),IF(AND('1C TSspéc4'!$B$12&lt;&gt;"",$K$2&lt;&gt;"Pôle",'1C TSspéc4'!$C$12="NON"),(('1C TSspéc4'!H$22+'1C TSspéc4'!H$23+'1C TSspéc4'!H$24+'1C TSspéc4'!H$25+'1C TSspéc4'!H$26+'1C TSspéc4'!H$27+'1C TSspéc4'!H$28+'1C TSspéc4'!H$29)/'1C TSspéc4'!H$30))))))</f>
        <v>0</v>
      </c>
      <c r="M366" s="580">
        <f>IF(OR('1C TSspéc4'!$B$12="",'1C TSspéc4'!H$30=0),0,IF(AND('1C TSspéc4'!$B$12&lt;&gt;"",$K$2="Pôle",'1C TSspéc4'!$C$12="OUI"),(('1C TSspéc4'!H$26+'1C TSspéc4'!H$27+'1C TSspéc4'!H$28)/'1C TSspéc4'!H$17),IF(AND('1C TSspéc4'!$B$12&lt;&gt;"",$K$2="Pôle",'1C TSspéc4'!$C$12="NON"),(('1C TSspéc4'!H$26+'1C TSspéc4'!H$27+'1C TSspéc4'!H$28)/'1C TSspéc4'!H$30),IF(AND('1C TSspéc4'!$B$12&lt;&gt;"",$K$2&lt;&gt;"Pôle"),0))))</f>
        <v>0</v>
      </c>
      <c r="N366" s="581">
        <f>IF(AND('1C TSspéc4'!$B$12&lt;&gt;0,'1C TSspéc4'!$H$30&lt;&gt;0),L366+M366,0)</f>
        <v>0</v>
      </c>
      <c r="O366" s="562" t="str">
        <f>IF(AND('1C TSspéc4'!$H$17&lt;&gt;0,'1C TSspéc4'!$C$12="OUI"),'1C TSspéc4'!$H$35/'1C TSspéc4'!$H$17,"")</f>
        <v/>
      </c>
      <c r="P366" s="563" t="str">
        <f>IF(AND('1C TSspéc4'!$H$17&lt;&gt;0,'1C TSspéc4'!$C$12="OUI"),'1C TSspéc4'!$H$36/'1C TSspéc4'!$H$17,"")</f>
        <v/>
      </c>
      <c r="Q366" s="563" t="str">
        <f>IF(AND('1C TSspéc4'!$H$17&lt;&gt;0,'1C TSspéc4'!$C$12="OUI"),'1C TSspéc4'!$H$37/'1C TSspéc4'!$H$17,"")</f>
        <v/>
      </c>
      <c r="R366" s="563" t="str">
        <f>IF(AND('1C TSspéc4'!$H$17&lt;&gt;0,'1C TSspéc4'!$C$12="OUI"),'1C TSspéc4'!$H$38/'1C TSspéc4'!$H$17,"")</f>
        <v/>
      </c>
      <c r="S366" s="563" t="str">
        <f>IF(AND('1C TSspéc4'!$H$17&lt;&gt;0,'1C TSspéc4'!$C$12="OUI"),'1C TSspéc4'!$H$39/'1C TSspéc4'!$H$17,"")</f>
        <v/>
      </c>
      <c r="T366" s="563" t="str">
        <f>IF(AND('1C TSspéc4'!$H$17&lt;&gt;0,'1C TSspéc4'!$C$12="OUI"),'1C TSspéc4'!$H$40/'1C TSspéc4'!$H$17,"")</f>
        <v/>
      </c>
      <c r="U366" s="563" t="str">
        <f>IF(AND('1C TSspéc4'!$H$17&lt;&gt;0,'1C TSspéc4'!$C$12="OUI"),'1C TSspéc4'!$H$41/'1C TSspéc4'!$H$17,"")</f>
        <v/>
      </c>
      <c r="V366" s="563" t="str">
        <f>IF(AND('1C TSspéc4'!$H$17&lt;&gt;0,'1C TSspéc4'!$C$12="OUI"),'1C TSspéc4'!$H$42/'1C TSspéc4'!$H$17,"")</f>
        <v/>
      </c>
      <c r="W366" s="563" t="str">
        <f>IF(AND('1C TSspéc4'!$H$17&lt;&gt;0,'1C TSspéc4'!$C$12="OUI"),'1C TSspéc4'!$H$43/'1C TSspéc4'!$H$17,"")</f>
        <v/>
      </c>
      <c r="X366" s="563" t="str">
        <f>IF(AND('1C TSspéc4'!$H$17&lt;&gt;0,'1C TSspéc4'!$C$12="OUI"),'1C TSspéc4'!$H$44/'1C TSspéc4'!$H$17,"")</f>
        <v/>
      </c>
      <c r="Y366" s="563" t="str">
        <f>IF(AND('1C TSspéc4'!$H$17&lt;&gt;0,'1C TSspéc4'!$C$12="OUI"),'1C TSspéc4'!$H$45/'1C TSspéc4'!$H$17,"")</f>
        <v/>
      </c>
      <c r="Z366" s="563" t="str">
        <f>IF(AND('1C TSspéc4'!$H$17&lt;&gt;0,'1C TSspéc4'!$C$12="OUI"),'1C TSspéc4'!$H$46/'1C TSspéc4'!$H$17,"")</f>
        <v/>
      </c>
      <c r="AA366" s="563" t="str">
        <f>IF(AND('1C TSspéc4'!$H$17&lt;&gt;0,'1C TSspéc4'!$C$12="OUI"),'1C TSspéc4'!$H$47/'1C TSspéc4'!$H$17,"")</f>
        <v/>
      </c>
      <c r="AB366" s="563" t="str">
        <f>IF(AND('1C TSspéc4'!$H$17&lt;&gt;0,'1C TSspéc4'!$C$12="OUI"),'1C TSspéc4'!$H$48/'1C TSspéc4'!$H$17,"")</f>
        <v/>
      </c>
      <c r="AC366" s="563" t="str">
        <f>IF(AND('1C TSspéc4'!$H$17&lt;&gt;0,'1C TSspéc4'!$C$12="OUI"),'1C TSspéc4'!$H$49/'1C TSspéc4'!$H$17,"")</f>
        <v/>
      </c>
      <c r="AD366" s="563" t="str">
        <f>IF(AND('1C TSspéc4'!$H$17&lt;&gt;0,'1C TSspéc4'!$C$12="OUI"),'1C TSspéc4'!$H$50/'1C TSspéc4'!$H$17,"")</f>
        <v/>
      </c>
      <c r="AE366" s="563" t="str">
        <f>IF(AND('1C TSspéc4'!$H$17&lt;&gt;0,'1C TSspéc4'!$C$12="OUI"),'1C TSspéc4'!$H$51/'1C TSspéc4'!$H$17,"")</f>
        <v/>
      </c>
      <c r="AF366" s="563" t="str">
        <f>IF(AND('1C TSspéc4'!$H$17&lt;&gt;0,'1C TSspéc4'!$C$12="OUI"),'1C TSspéc4'!$H$52/'1C TSspéc4'!$H$17,"")</f>
        <v/>
      </c>
      <c r="AG366" s="563" t="str">
        <f>IF(AND('1C TSspéc4'!$H$17&lt;&gt;0,'1C TSspéc4'!$C$12="OUI"),'1C TSspéc4'!$H$53/'1C TSspéc4'!$H$17,"")</f>
        <v/>
      </c>
      <c r="AH366" s="563" t="str">
        <f>IF(AND('1C TSspéc4'!$H$17&lt;&gt;0,'1C TSspéc4'!$C$12="OUI"),'1C TSspéc4'!$H$54/'1C TSspéc4'!$H$17,"")</f>
        <v/>
      </c>
      <c r="AI366" s="563" t="str">
        <f>IF(AND('1C TSspéc4'!$H$17&lt;&gt;0,'1C TSspéc4'!$C$12="OUI"),'1C TSspéc4'!$H$55/'1C TSspéc4'!$H$17,"")</f>
        <v/>
      </c>
      <c r="AJ366" s="563" t="str">
        <f>IF(AND('1C TSspéc4'!$H$17&lt;&gt;0,'1C TSspéc4'!$C$12="OUI"),'1C TSspéc4'!$H$56/'1C TSspéc4'!$H$17,"")</f>
        <v/>
      </c>
      <c r="AK366" s="563" t="str">
        <f>IF(AND('1C TSspéc4'!$H$17&lt;&gt;0,'1C TSspéc4'!$C$12="OUI"),'1C TSspéc4'!$H$57/'1C TSspéc4'!$H$17,"")</f>
        <v/>
      </c>
      <c r="AL366" s="74">
        <f>IF(AND('1C TSspéc4'!$H$17&lt;&gt;0,'1C TSspéc4'!$C$12="OUI"),N366+AK366,N366)</f>
        <v>0</v>
      </c>
      <c r="AM366" s="432">
        <f t="shared" si="106"/>
        <v>0</v>
      </c>
      <c r="AN366" s="432">
        <f t="shared" si="107"/>
        <v>0</v>
      </c>
      <c r="AO366" s="433" t="str">
        <f>IF(AND('1C TSspéc4'!$H$17&lt;&gt;0,'1C TSspéc4'!$H$30&lt;&gt;0),AM366+AN366,"")</f>
        <v/>
      </c>
      <c r="AP366" s="599" t="str">
        <f>IF(AND('1C TSspéc4'!$H$17&lt;&gt;0,'1C TSspéc4'!$H$30&lt;&gt;0),AM366-AR366,"")</f>
        <v/>
      </c>
      <c r="AQ366" s="610">
        <f t="shared" si="111"/>
        <v>0</v>
      </c>
      <c r="AR366" s="622"/>
      <c r="AS366" s="104"/>
      <c r="AT366" s="211" t="str">
        <f>IF(('1C TSspéc4'!H$17*FICHE!$C$14&lt;J366),"Forfait limité à "&amp;FICHE!$C$14&amp;"€/jour","")</f>
        <v/>
      </c>
      <c r="AU366" s="618"/>
    </row>
    <row r="367" spans="1:47" ht="13.9" customHeight="1">
      <c r="A367" s="316"/>
      <c r="B367" s="346"/>
      <c r="C367" s="877" t="str">
        <f>IF('1C TSspéc4'!I$21&lt;&gt;0,'1C TSspéc4'!$B$16,"")</f>
        <v/>
      </c>
      <c r="D367" s="878"/>
      <c r="E367" s="879"/>
      <c r="F367" s="95" t="str">
        <f>IF(AND($C367='1C TSspéc4'!$B$16,'1C TSspéc4'!$B$20="spécifiques",'1C TSspéc4'!$I$21&lt;&gt;""),'1C TSspéc4'!$I$25,"")</f>
        <v/>
      </c>
      <c r="G367" s="237"/>
      <c r="H367" s="797">
        <v>0.21</v>
      </c>
      <c r="I367" s="799">
        <v>1</v>
      </c>
      <c r="J367" s="324"/>
      <c r="K367" s="782">
        <f t="shared" si="105"/>
        <v>0</v>
      </c>
      <c r="L367" s="580">
        <f>IF(OR('1C TSspéc4'!$B$12="",'1C TSspéc4'!I$30=0),0,IF(AND('1C TSspéc4'!$B$12&lt;&gt;"",$K$2="Pôle",'1C TSspéc4'!$C$12="OUI"),(('1C TSspéc4'!I$22+'1C TSspéc4'!I$23+'1C TSspéc4'!I$24+'1C TSspéc4'!I$25+'1C TSspéc4'!I$29)/'1C TSspéc4'!I$17),IF(AND('1C TSspéc4'!$B$12&lt;&gt;"",$K$2="Pôle",'1C TSspéc4'!$C$12="NON"),(('1C TSspéc4'!I$22+'1C TSspéc4'!I$23+'1C TSspéc4'!I$24+'1C TSspéc4'!I$25+'1C TSspéc4'!I$29)/'1C TSspéc4'!I$30),IF(AND('1C TSspéc4'!$B$12&lt;&gt;"",$K$2&lt;&gt;"Pôle",'1C TSspéc4'!$C$12="OUI"),(('1C TSspéc4'!I$22+'1C TSspéc4'!I$23+'1C TSspéc4'!I$24+'1C TSspéc4'!I$25+'1C TSspéc4'!I$26+'1C TSspéc4'!I$27+'1C TSspéc4'!I$28+'1C TSspéc4'!I$29)/'1C TSspéc4'!I$17),IF(AND('1C TSspéc4'!$B$12&lt;&gt;"",$K$2&lt;&gt;"Pôle",'1C TSspéc4'!$C$12="NON"),(('1C TSspéc4'!I$22+'1C TSspéc4'!I$23+'1C TSspéc4'!I$24+'1C TSspéc4'!I$25+'1C TSspéc4'!I$26+'1C TSspéc4'!I$27+'1C TSspéc4'!I$28+'1C TSspéc4'!I$29)/'1C TSspéc4'!I$30))))))</f>
        <v>0</v>
      </c>
      <c r="M367" s="580">
        <f>IF(OR('1C TSspéc4'!$B$12="",'1C TSspéc4'!I$30=0),0,IF(AND('1C TSspéc4'!$B$12&lt;&gt;"",$K$2="Pôle",'1C TSspéc4'!$C$12="OUI"),(('1C TSspéc4'!I$26+'1C TSspéc4'!I$27+'1C TSspéc4'!I$28)/'1C TSspéc4'!I$17),IF(AND('1C TSspéc4'!$B$12&lt;&gt;"",$K$2="Pôle",'1C TSspéc4'!$C$12="NON"),(('1C TSspéc4'!I$26+'1C TSspéc4'!I$27+'1C TSspéc4'!I$28)/'1C TSspéc4'!I$30),IF(AND('1C TSspéc4'!$B$12&lt;&gt;"",$K$2&lt;&gt;"Pôle"),0))))</f>
        <v>0</v>
      </c>
      <c r="N367" s="581">
        <f>IF(AND('1C TSspéc4'!$B$12&lt;&gt;0,'1C TSspéc4'!$I$30&lt;&gt;0),L367+M367,0)</f>
        <v>0</v>
      </c>
      <c r="O367" s="562" t="str">
        <f>IF(AND('1C TSspéc4'!$I$17&lt;&gt;0,'1C TSspéc4'!$C$12="OUI"),'1C TSspéc4'!$I$35/'1C TSspéc4'!$I$17,"")</f>
        <v/>
      </c>
      <c r="P367" s="563" t="str">
        <f>IF(AND('1C TSspéc4'!$I$17&lt;&gt;0,'1C TSspéc4'!$C$12="OUI"),'1C TSspéc4'!$I$36/'1C TSspéc4'!$I$17,"")</f>
        <v/>
      </c>
      <c r="Q367" s="563" t="str">
        <f>IF(AND('1C TSspéc4'!$I$17&lt;&gt;0,'1C TSspéc4'!$C$12="OUI"),'1C TSspéc4'!$I$37/'1C TSspéc4'!$I$17,"")</f>
        <v/>
      </c>
      <c r="R367" s="563" t="str">
        <f>IF(AND('1C TSspéc4'!$I$17&lt;&gt;0,'1C TSspéc4'!$C$12="OUI"),'1C TSspéc4'!$I$38/'1C TSspéc4'!$I$17,"")</f>
        <v/>
      </c>
      <c r="S367" s="563" t="str">
        <f>IF(AND('1C TSspéc4'!$I$17&lt;&gt;0,'1C TSspéc4'!$C$12="OUI"),'1C TSspéc4'!$I$39/'1C TSspéc4'!$I$17,"")</f>
        <v/>
      </c>
      <c r="T367" s="563" t="str">
        <f>IF(AND('1C TSspéc4'!$I$17&lt;&gt;0,'1C TSspéc4'!$C$12="OUI"),'1C TSspéc4'!$I$40/'1C TSspéc4'!$I$17,"")</f>
        <v/>
      </c>
      <c r="U367" s="563" t="str">
        <f>IF(AND('1C TSspéc4'!$I$17&lt;&gt;0,'1C TSspéc4'!$C$12="OUI"),'1C TSspéc4'!$I$41/'1C TSspéc4'!$I$17,"")</f>
        <v/>
      </c>
      <c r="V367" s="563" t="str">
        <f>IF(AND('1C TSspéc4'!$I$17&lt;&gt;0,'1C TSspéc4'!$C$12="OUI"),'1C TSspéc4'!$I$42/'1C TSspéc4'!$I$17,"")</f>
        <v/>
      </c>
      <c r="W367" s="563" t="str">
        <f>IF(AND('1C TSspéc4'!$I$17&lt;&gt;0,'1C TSspéc4'!$C$12="OUI"),'1C TSspéc4'!$I$43/'1C TSspéc4'!$I$17,"")</f>
        <v/>
      </c>
      <c r="X367" s="563" t="str">
        <f>IF(AND('1C TSspéc4'!$I$17&lt;&gt;0,'1C TSspéc4'!$C$12="OUI"),'1C TSspéc4'!$I$44/'1C TSspéc4'!$I$17,"")</f>
        <v/>
      </c>
      <c r="Y367" s="563" t="str">
        <f>IF(AND('1C TSspéc4'!$I$17&lt;&gt;0,'1C TSspéc4'!$C$12="OUI"),'1C TSspéc4'!$I$45/'1C TSspéc4'!$I$17,"")</f>
        <v/>
      </c>
      <c r="Z367" s="563" t="str">
        <f>IF(AND('1C TSspéc4'!$I$17&lt;&gt;0,'1C TSspéc4'!$C$12="OUI"),'1C TSspéc4'!$I$46/'1C TSspéc4'!$I$17,"")</f>
        <v/>
      </c>
      <c r="AA367" s="563" t="str">
        <f>IF(AND('1C TSspéc4'!$I$17&lt;&gt;0,'1C TSspéc4'!$C$12="OUI"),'1C TSspéc4'!$I$47/'1C TSspéc4'!$I$17,"")</f>
        <v/>
      </c>
      <c r="AB367" s="563" t="str">
        <f>IF(AND('1C TSspéc4'!$I$17&lt;&gt;0,'1C TSspéc4'!$C$12="OUI"),'1C TSspéc4'!$I$48/'1C TSspéc4'!$I$17,"")</f>
        <v/>
      </c>
      <c r="AC367" s="563" t="str">
        <f>IF(AND('1C TSspéc4'!$I$17&lt;&gt;0,'1C TSspéc4'!$C$12="OUI"),'1C TSspéc4'!$I$49/'1C TSspéc4'!$I$17,"")</f>
        <v/>
      </c>
      <c r="AD367" s="563" t="str">
        <f>IF(AND('1C TSspéc4'!$I$17&lt;&gt;0,'1C TSspéc4'!$C$12="OUI"),'1C TSspéc4'!$I$50/'1C TSspéc4'!$I$17,"")</f>
        <v/>
      </c>
      <c r="AE367" s="563" t="str">
        <f>IF(AND('1C TSspéc4'!$I$17&lt;&gt;0,'1C TSspéc4'!$C$12="OUI"),'1C TSspéc4'!$I$51/'1C TSspéc4'!$I$17,"")</f>
        <v/>
      </c>
      <c r="AF367" s="563" t="str">
        <f>IF(AND('1C TSspéc4'!$I$17&lt;&gt;0,'1C TSspéc4'!$C$12="OUI"),'1C TSspéc4'!$I$52/'1C TSspéc4'!$I$17,"")</f>
        <v/>
      </c>
      <c r="AG367" s="563" t="str">
        <f>IF(AND('1C TSspéc4'!$I$17&lt;&gt;0,'1C TSspéc4'!$C$12="OUI"),'1C TSspéc4'!$I$53/'1C TSspéc4'!$I$17,"")</f>
        <v/>
      </c>
      <c r="AH367" s="563" t="str">
        <f>IF(AND('1C TSspéc4'!$I$17&lt;&gt;0,'1C TSspéc4'!$C$12="OUI"),'1C TSspéc4'!$I$54/'1C TSspéc4'!$I$17,"")</f>
        <v/>
      </c>
      <c r="AI367" s="563" t="str">
        <f>IF(AND('1C TSspéc4'!$I$17&lt;&gt;0,'1C TSspéc4'!$C$12="OUI"),'1C TSspéc4'!$I$55/'1C TSspéc4'!$I$17,"")</f>
        <v/>
      </c>
      <c r="AJ367" s="563" t="str">
        <f>IF(AND('1C TSspéc4'!$I$17&lt;&gt;0,'1C TSspéc4'!$C$12="OUI"),'1C TSspéc4'!$I$56/'1C TSspéc4'!$I$17,"")</f>
        <v/>
      </c>
      <c r="AK367" s="563" t="str">
        <f>IF(AND('1C TSspéc4'!$I$17&lt;&gt;0,'1C TSspéc4'!$C$12="OUI"),'1C TSspéc4'!$I$57/'1C TSspéc4'!$I$17,"")</f>
        <v/>
      </c>
      <c r="AL367" s="74">
        <f>IF(AND('1C TSspéc4'!$I$17&lt;&gt;0,'1C TSspéc4'!$C$12="OUI"),N367+AK367,N367)</f>
        <v>0</v>
      </c>
      <c r="AM367" s="432">
        <f t="shared" si="106"/>
        <v>0</v>
      </c>
      <c r="AN367" s="432">
        <f t="shared" si="107"/>
        <v>0</v>
      </c>
      <c r="AO367" s="433" t="str">
        <f>IF(AND('1C TSspéc4'!$I$17&lt;&gt;0,'1C TSspéc4'!$I$30&lt;&gt;0),AM367+AN367,"")</f>
        <v/>
      </c>
      <c r="AP367" s="599" t="str">
        <f>IF(AND('1C TSspéc4'!$I$17&lt;&gt;0,'1C TSspéc4'!$I$30&lt;&gt;0),AM367-AR367,"")</f>
        <v/>
      </c>
      <c r="AQ367" s="610">
        <f t="shared" si="111"/>
        <v>0</v>
      </c>
      <c r="AR367" s="622"/>
      <c r="AS367" s="104"/>
      <c r="AT367" s="211" t="str">
        <f>IF(('1C TSspéc4'!I$17*FICHE!$C$14&lt;J367),"Forfait limité à "&amp;FICHE!$C$14&amp;"€/jour","")</f>
        <v/>
      </c>
      <c r="AU367" s="618"/>
    </row>
    <row r="368" spans="1:47" ht="13.9" customHeight="1">
      <c r="A368" s="316"/>
      <c r="B368" s="346"/>
      <c r="C368" s="877" t="str">
        <f>IF('1C TSspéc4'!J$21&lt;&gt;0,'1C TSspéc4'!$B$16,"")</f>
        <v/>
      </c>
      <c r="D368" s="878"/>
      <c r="E368" s="879"/>
      <c r="F368" s="95" t="str">
        <f>IF(AND($C368='1C TSspéc4'!$B$16,'1C TSspéc4'!$B$20="spécifiques",'1C TSspéc4'!K$21&lt;&gt;""),'1C TSspéc4'!K$25,"")</f>
        <v/>
      </c>
      <c r="G368" s="237"/>
      <c r="H368" s="797">
        <v>0.21</v>
      </c>
      <c r="I368" s="799">
        <v>1</v>
      </c>
      <c r="J368" s="324"/>
      <c r="K368" s="782">
        <f t="shared" si="105"/>
        <v>0</v>
      </c>
      <c r="L368" s="580">
        <f>IF(OR('1C TSspéc4'!$B$12="",'1C TSspéc4'!J$30=0),0,IF(AND('1C TSspéc4'!$B$12&lt;&gt;"",$K$2="Pôle",'1C TSspéc4'!$C$12="OUI"),(('1C TSspéc4'!J$22+'1C TSspéc4'!J$23+'1C TSspéc4'!J$24+'1C TSspéc4'!J$25+'1C TSspéc4'!J$29)/'1C TSspéc4'!J$17),IF(AND('1C TSspéc4'!$B$12&lt;&gt;"",$K$2="Pôle",'1C TSspéc4'!$C$12="NON"),(('1C TSspéc4'!J$22+'1C TSspéc4'!J$23+'1C TSspéc4'!J$24+'1C TSspéc4'!J$25+'1C TSspéc4'!J$29)/'1C TSspéc4'!J$30),IF(AND('1C TSspéc4'!$B$12&lt;&gt;"",$K$2&lt;&gt;"Pôle",'1C TSspéc4'!$C$12="OUI"),(('1C TSspéc4'!J$22+'1C TSspéc4'!J$23+'1C TSspéc4'!J$24+'1C TSspéc4'!J$25+'1C TSspéc4'!J$26+'1C TSspéc4'!J$27+'1C TSspéc4'!J$28+'1C TSspéc4'!J$29)/'1C TSspéc4'!J$17),IF(AND('1C TSspéc4'!$B$12&lt;&gt;"",$K$2&lt;&gt;"Pôle",'1C TSspéc4'!$C$12="NON"),(('1C TSspéc4'!J$22+'1C TSspéc4'!J$23+'1C TSspéc4'!J$24+'1C TSspéc4'!J$25+'1C TSspéc4'!J$26+'1C TSspéc4'!J$27+'1C TSspéc4'!J$28+'1C TSspéc4'!J$29)/'1C TSspéc4'!J$30))))))</f>
        <v>0</v>
      </c>
      <c r="M368" s="580">
        <f>IF(OR('1C TSspéc4'!$B$12="",'1C TSspéc4'!J$30=0),0,IF(AND('1C TSspéc4'!$B$12&lt;&gt;"",$K$2="Pôle",'1C TSspéc4'!$C$12="OUI"),(('1C TSspéc4'!J$26+'1C TSspéc4'!J$27+'1C TSspéc4'!J$28)/'1C TSspéc4'!J$17),IF(AND('1C TSspéc4'!$B$12&lt;&gt;"",$K$2="Pôle",'1C TSspéc4'!$C$12="NON"),(('1C TSspéc4'!J$26+'1C TSspéc4'!J$27+'1C TSspéc4'!J$28)/'1C TSspéc4'!J$30),IF(AND('1C TSspéc4'!$B$12&lt;&gt;"",$K$2&lt;&gt;"Pôle"),0))))</f>
        <v>0</v>
      </c>
      <c r="N368" s="581">
        <f>IF(AND('1C TSspéc4'!$B$12&lt;&gt;0,'1C TSspéc4'!$J$30&lt;&gt;0),L368+M368,0)</f>
        <v>0</v>
      </c>
      <c r="O368" s="562" t="str">
        <f>IF(AND('1C TSspéc4'!$J$17&lt;&gt;0,'1C TSspéc4'!$C$12="OUI"),'1C TSspéc4'!$J$35/'1C TSspéc4'!$J$17,"")</f>
        <v/>
      </c>
      <c r="P368" s="563" t="str">
        <f>IF(AND('1C TSspéc4'!$J$17&lt;&gt;0,'1C TSspéc4'!$C$12="OUI"),'1C TSspéc4'!$J$36/'1C TSspéc4'!$J$17,"")</f>
        <v/>
      </c>
      <c r="Q368" s="563" t="str">
        <f>IF(AND('1C TSspéc4'!$J$17&lt;&gt;0,'1C TSspéc4'!$C$12="OUI"),'1C TSspéc4'!$J$37/'1C TSspéc4'!$J$17,"")</f>
        <v/>
      </c>
      <c r="R368" s="563" t="str">
        <f>IF(AND('1C TSspéc4'!$J$17&lt;&gt;0,'1C TSspéc4'!$C$12="OUI"),'1C TSspéc4'!$J$38/'1C TSspéc4'!$J$17,"")</f>
        <v/>
      </c>
      <c r="S368" s="563" t="str">
        <f>IF(AND('1C TSspéc4'!$J$17&lt;&gt;0,'1C TSspéc4'!$C$12="OUI"),'1C TSspéc4'!$J$39/'1C TSspéc4'!$J$17,"")</f>
        <v/>
      </c>
      <c r="T368" s="563" t="str">
        <f>IF(AND('1C TSspéc4'!$J$17&lt;&gt;0,'1C TSspéc4'!$C$12="OUI"),'1C TSspéc4'!$J$40/'1C TSspéc4'!$J$17,"")</f>
        <v/>
      </c>
      <c r="U368" s="563" t="str">
        <f>IF(AND('1C TSspéc4'!$J$17&lt;&gt;0,'1C TSspéc4'!$C$12="OUI"),'1C TSspéc4'!$J$41/'1C TSspéc4'!$J$17,"")</f>
        <v/>
      </c>
      <c r="V368" s="563" t="str">
        <f>IF(AND('1C TSspéc4'!$J$17&lt;&gt;0,'1C TSspéc4'!$C$12="OUI"),'1C TSspéc4'!$J$42/'1C TSspéc4'!$J$17,"")</f>
        <v/>
      </c>
      <c r="W368" s="563" t="str">
        <f>IF(AND('1C TSspéc4'!$J$17&lt;&gt;0,'1C TSspéc4'!$C$12="OUI"),'1C TSspéc4'!$J$43/'1C TSspéc4'!$J$17,"")</f>
        <v/>
      </c>
      <c r="X368" s="563" t="str">
        <f>IF(AND('1C TSspéc4'!$J$17&lt;&gt;0,'1C TSspéc4'!$C$12="OUI"),'1C TSspéc4'!$J$44/'1C TSspéc4'!$J$17,"")</f>
        <v/>
      </c>
      <c r="Y368" s="563" t="str">
        <f>IF(AND('1C TSspéc4'!$J$17&lt;&gt;0,'1C TSspéc4'!$C$12="OUI"),'1C TSspéc4'!$J$45/'1C TSspéc4'!$J$17,"")</f>
        <v/>
      </c>
      <c r="Z368" s="563" t="str">
        <f>IF(AND('1C TSspéc4'!$J$17&lt;&gt;0,'1C TSspéc4'!$C$12="OUI"),'1C TSspéc4'!$J$46/'1C TSspéc4'!$J$17,"")</f>
        <v/>
      </c>
      <c r="AA368" s="563" t="str">
        <f>IF(AND('1C TSspéc4'!$J$17&lt;&gt;0,'1C TSspéc4'!$C$12="OUI"),'1C TSspéc4'!$J$47/'1C TSspéc4'!$J$17,"")</f>
        <v/>
      </c>
      <c r="AB368" s="563" t="str">
        <f>IF(AND('1C TSspéc4'!$J$17&lt;&gt;0,'1C TSspéc4'!$C$12="OUI"),'1C TSspéc4'!$J$48/'1C TSspéc4'!$J$17,"")</f>
        <v/>
      </c>
      <c r="AC368" s="563" t="str">
        <f>IF(AND('1C TSspéc4'!$J$17&lt;&gt;0,'1C TSspéc4'!$C$12="OUI"),'1C TSspéc4'!$J$49/'1C TSspéc4'!$J$17,"")</f>
        <v/>
      </c>
      <c r="AD368" s="563" t="str">
        <f>IF(AND('1C TSspéc4'!$J$17&lt;&gt;0,'1C TSspéc4'!$C$12="OUI"),'1C TSspéc4'!$J$50/'1C TSspéc4'!$J$17,"")</f>
        <v/>
      </c>
      <c r="AE368" s="563" t="str">
        <f>IF(AND('1C TSspéc4'!$J$17&lt;&gt;0,'1C TSspéc4'!$C$12="OUI"),'1C TSspéc4'!$J$51/'1C TSspéc4'!$J$17,"")</f>
        <v/>
      </c>
      <c r="AF368" s="563" t="str">
        <f>IF(AND('1C TSspéc4'!$J$17&lt;&gt;0,'1C TSspéc4'!$C$12="OUI"),'1C TSspéc4'!$J$52/'1C TSspéc4'!$J$17,"")</f>
        <v/>
      </c>
      <c r="AG368" s="563" t="str">
        <f>IF(AND('1C TSspéc4'!$J$17&lt;&gt;0,'1C TSspéc4'!$C$12="OUI"),'1C TSspéc4'!$J$53/'1C TSspéc4'!$J$17,"")</f>
        <v/>
      </c>
      <c r="AH368" s="563" t="str">
        <f>IF(AND('1C TSspéc4'!$J$17&lt;&gt;0,'1C TSspéc4'!$C$12="OUI"),'1C TSspéc4'!$J$54/'1C TSspéc4'!$J$17,"")</f>
        <v/>
      </c>
      <c r="AI368" s="563" t="str">
        <f>IF(AND('1C TSspéc4'!$J$17&lt;&gt;0,'1C TSspéc4'!$C$12="OUI"),'1C TSspéc4'!$J$55/'1C TSspéc4'!$J$17,"")</f>
        <v/>
      </c>
      <c r="AJ368" s="563" t="str">
        <f>IF(AND('1C TSspéc4'!$J$17&lt;&gt;0,'1C TSspéc4'!$C$12="OUI"),'1C TSspéc4'!$J$56/'1C TSspéc4'!$J$17,"")</f>
        <v/>
      </c>
      <c r="AK368" s="563" t="str">
        <f>IF(AND('1C TSspéc4'!$J$17&lt;&gt;0,'1C TSspéc4'!$C$12="OUI"),'1C TSspéc4'!$J$57/'1C TSspéc4'!$J$17,"")</f>
        <v/>
      </c>
      <c r="AL368" s="74">
        <f>IF(AND('1C TSspéc4'!$J$17&lt;&gt;0,'1C TSspéc4'!$C$12="OUI"),N368+AK368,N368)</f>
        <v>0</v>
      </c>
      <c r="AM368" s="432">
        <f t="shared" si="106"/>
        <v>0</v>
      </c>
      <c r="AN368" s="432">
        <f t="shared" si="107"/>
        <v>0</v>
      </c>
      <c r="AO368" s="433" t="str">
        <f>IF(AND('1C TSspéc4'!$J$17&lt;&gt;0,'1C TSspéc4'!$J$30&lt;&gt;0),AM368+AN368,"")</f>
        <v/>
      </c>
      <c r="AP368" s="599" t="str">
        <f>IF(AND('1C TSspéc4'!$J$17&lt;&gt;0,'1C TSspéc4'!$J$30&lt;&gt;0),AM368-AR368,"")</f>
        <v/>
      </c>
      <c r="AQ368" s="610">
        <f t="shared" si="111"/>
        <v>0</v>
      </c>
      <c r="AR368" s="622"/>
      <c r="AS368" s="104"/>
      <c r="AT368" s="211" t="str">
        <f>IF(('1C TSspéc4'!J$17*FICHE!$C$14&lt;J368),"Forfait limité à "&amp;FICHE!$C$14&amp;"€/jour","")</f>
        <v/>
      </c>
      <c r="AU368" s="618"/>
    </row>
    <row r="369" spans="1:47" ht="13.9" customHeight="1">
      <c r="A369" s="316"/>
      <c r="B369" s="346"/>
      <c r="C369" s="877" t="str">
        <f>IF('1C TSspéc4'!K$21&lt;&gt;0,'1C TSspéc4'!$B$16,"")</f>
        <v/>
      </c>
      <c r="D369" s="878"/>
      <c r="E369" s="879"/>
      <c r="F369" s="95" t="str">
        <f>IF(AND($C369='1C TSspéc4'!$B$16,'1C TSspéc4'!$B$20="spécifiques",'1C TSspéc4'!$K$21&lt;&gt;""),'1C TSspéc4'!$K$25,"")</f>
        <v/>
      </c>
      <c r="G369" s="237"/>
      <c r="H369" s="797">
        <v>0.21</v>
      </c>
      <c r="I369" s="799">
        <v>1</v>
      </c>
      <c r="J369" s="324"/>
      <c r="K369" s="782">
        <f t="shared" si="105"/>
        <v>0</v>
      </c>
      <c r="L369" s="580">
        <f>IF(OR('1C TSspéc4'!$B$12="",'1C TSspéc4'!K$30=0),0,IF(AND('1C TSspéc4'!$B$12&lt;&gt;"",$K$2="Pôle",'1C TSspéc4'!$C$12="OUI"),(('1C TSspéc4'!K$22+'1C TSspéc4'!K$23+'1C TSspéc4'!K$24+'1C TSspéc4'!K$25+'1C TSspéc4'!K$29)/'1C TSspéc4'!K$17),IF(AND('1C TSspéc4'!$B$12&lt;&gt;"",$K$2="Pôle",'1C TSspéc4'!$C$12="NON"),(('1C TSspéc4'!K$22+'1C TSspéc4'!K$23+'1C TSspéc4'!K$24+'1C TSspéc4'!K$25+'1C TSspéc4'!K$29)/'1C TSspéc4'!K$30),IF(AND('1C TSspéc4'!$B$12&lt;&gt;"",$K$2&lt;&gt;"Pôle",'1C TSspéc4'!$C$12="OUI"),(('1C TSspéc4'!K$22+'1C TSspéc4'!K$23+'1C TSspéc4'!K$24+'1C TSspéc4'!K$25+'1C TSspéc4'!K$26+'1C TSspéc4'!K$27+'1C TSspéc4'!K$28+'1C TSspéc4'!K$29)/'1C TSspéc4'!K$17),IF(AND('1C TSspéc4'!$B$12&lt;&gt;"",$K$2&lt;&gt;"Pôle",'1C TSspéc4'!$C$12="NON"),(('1C TSspéc4'!K$22+'1C TSspéc4'!K$23+'1C TSspéc4'!K$24+'1C TSspéc4'!K$25+'1C TSspéc4'!K$26+'1C TSspéc4'!K$27+'1C TSspéc4'!K$28+'1C TSspéc4'!K$29)/'1C TSspéc4'!K$30))))))</f>
        <v>0</v>
      </c>
      <c r="M369" s="580">
        <f>IF(OR('1C TSspéc4'!$B$12="",'1C TSspéc4'!K$30=0),0,IF(AND('1C TSspéc4'!$B$12&lt;&gt;"",$K$2="Pôle",'1C TSspéc4'!$C$12="OUI"),(('1C TSspéc4'!K$26+'1C TSspéc4'!K$27+'1C TSspéc4'!K$28)/'1C TSspéc4'!K$17),IF(AND('1C TSspéc4'!$B$12&lt;&gt;"",$K$2="Pôle",'1C TSspéc4'!$C$12="NON"),(('1C TSspéc4'!K$26+'1C TSspéc4'!K$27+'1C TSspéc4'!K$28)/'1C TSspéc4'!K$30),IF(AND('1C TSspéc4'!$B$12&lt;&gt;"",$K$2&lt;&gt;"Pôle"),0))))</f>
        <v>0</v>
      </c>
      <c r="N369" s="581">
        <f>IF(AND('1C TSspéc4'!$B$12&lt;&gt;0,'1C TSspéc4'!$K$30&lt;&gt;0),L369+M369,0)</f>
        <v>0</v>
      </c>
      <c r="O369" s="562" t="str">
        <f>IF(AND('1C TSspéc4'!$K$17&lt;&gt;0,'1C TSspéc4'!$C$12="OUI"),'1C TSspéc4'!$K$35/'1C TSspéc4'!$K$17,"")</f>
        <v/>
      </c>
      <c r="P369" s="563" t="str">
        <f>IF(AND('1C TSspéc4'!$K$17&lt;&gt;0,'1C TSspéc4'!$C$12="OUI"),'1C TSspéc4'!$K$36/'1C TSspéc4'!$K$17,"")</f>
        <v/>
      </c>
      <c r="Q369" s="563" t="str">
        <f>IF(AND('1C TSspéc4'!$K$17&lt;&gt;0,'1C TSspéc4'!$C$12="OUI"),'1C TSspéc4'!$K$37/'1C TSspéc4'!$K$17,"")</f>
        <v/>
      </c>
      <c r="R369" s="563" t="str">
        <f>IF(AND('1C TSspéc4'!$K$17&lt;&gt;0,'1C TSspéc4'!$C$12="OUI"),'1C TSspéc4'!$K$38/'1C TSspéc4'!$K$17,"")</f>
        <v/>
      </c>
      <c r="S369" s="563" t="str">
        <f>IF(AND('1C TSspéc4'!$K$17&lt;&gt;0,'1C TSspéc4'!$C$12="OUI"),'1C TSspéc4'!$K$39/'1C TSspéc4'!$K$17,"")</f>
        <v/>
      </c>
      <c r="T369" s="563" t="str">
        <f>IF(AND('1C TSspéc4'!$K$17&lt;&gt;0,'1C TSspéc4'!$C$12="OUI"),'1C TSspéc4'!$K$40/'1C TSspéc4'!$K$17,"")</f>
        <v/>
      </c>
      <c r="U369" s="563" t="str">
        <f>IF(AND('1C TSspéc4'!$K$17&lt;&gt;0,'1C TSspéc4'!$C$12="OUI"),'1C TSspéc4'!$K$41/'1C TSspéc4'!$K$17,"")</f>
        <v/>
      </c>
      <c r="V369" s="563" t="str">
        <f>IF(AND('1C TSspéc4'!$K$17&lt;&gt;0,'1C TSspéc4'!$C$12="OUI"),'1C TSspéc4'!$K$42/'1C TSspéc4'!$K$17,"")</f>
        <v/>
      </c>
      <c r="W369" s="563" t="str">
        <f>IF(AND('1C TSspéc4'!$K$17&lt;&gt;0,'1C TSspéc4'!$C$12="OUI"),'1C TSspéc4'!$K$43/'1C TSspéc4'!$K$17,"")</f>
        <v/>
      </c>
      <c r="X369" s="563" t="str">
        <f>IF(AND('1C TSspéc4'!$K$17&lt;&gt;0,'1C TSspéc4'!$C$12="OUI"),'1C TSspéc4'!$K$44/'1C TSspéc4'!$K$17,"")</f>
        <v/>
      </c>
      <c r="Y369" s="563" t="str">
        <f>IF(AND('1C TSspéc4'!$K$17&lt;&gt;0,'1C TSspéc4'!$C$12="OUI"),'1C TSspéc4'!$K$45/'1C TSspéc4'!$K$17,"")</f>
        <v/>
      </c>
      <c r="Z369" s="563" t="str">
        <f>IF(AND('1C TSspéc4'!$K$17&lt;&gt;0,'1C TSspéc4'!$C$12="OUI"),'1C TSspéc4'!$K$46/'1C TSspéc4'!$K$17,"")</f>
        <v/>
      </c>
      <c r="AA369" s="563" t="str">
        <f>IF(AND('1C TSspéc4'!$K$17&lt;&gt;0,'1C TSspéc4'!$C$12="OUI"),'1C TSspéc4'!$K$47/'1C TSspéc4'!$K$17,"")</f>
        <v/>
      </c>
      <c r="AB369" s="563" t="str">
        <f>IF(AND('1C TSspéc4'!$K$17&lt;&gt;0,'1C TSspéc4'!$C$12="OUI"),'1C TSspéc4'!$K$48/'1C TSspéc4'!$K$17,"")</f>
        <v/>
      </c>
      <c r="AC369" s="563" t="str">
        <f>IF(AND('1C TSspéc4'!$K$17&lt;&gt;0,'1C TSspéc4'!$C$12="OUI"),'1C TSspéc4'!$K$49/'1C TSspéc4'!$K$17,"")</f>
        <v/>
      </c>
      <c r="AD369" s="563" t="str">
        <f>IF(AND('1C TSspéc4'!$K$17&lt;&gt;0,'1C TSspéc4'!$C$12="OUI"),'1C TSspéc4'!$K$50/'1C TSspéc4'!$K$17,"")</f>
        <v/>
      </c>
      <c r="AE369" s="563" t="str">
        <f>IF(AND('1C TSspéc4'!$K$17&lt;&gt;0,'1C TSspéc4'!$C$12="OUI"),'1C TSspéc4'!$K$51/'1C TSspéc4'!$K$17,"")</f>
        <v/>
      </c>
      <c r="AF369" s="563" t="str">
        <f>IF(AND('1C TSspéc4'!$K$17&lt;&gt;0,'1C TSspéc4'!$C$12="OUI"),'1C TSspéc4'!$K$52/'1C TSspéc4'!$K$17,"")</f>
        <v/>
      </c>
      <c r="AG369" s="563" t="str">
        <f>IF(AND('1C TSspéc4'!$K$17&lt;&gt;0,'1C TSspéc4'!$C$12="OUI"),'1C TSspéc4'!$K$53/'1C TSspéc4'!$K$17,"")</f>
        <v/>
      </c>
      <c r="AH369" s="563" t="str">
        <f>IF(AND('1C TSspéc4'!$K$17&lt;&gt;0,'1C TSspéc4'!$C$12="OUI"),'1C TSspéc4'!$K$54/'1C TSspéc4'!$K$17,"")</f>
        <v/>
      </c>
      <c r="AI369" s="563" t="str">
        <f>IF(AND('1C TSspéc4'!$K$17&lt;&gt;0,'1C TSspéc4'!$C$12="OUI"),'1C TSspéc4'!$K$55/'1C TSspéc4'!$K$17,"")</f>
        <v/>
      </c>
      <c r="AJ369" s="563" t="str">
        <f>IF(AND('1C TSspéc4'!$K$17&lt;&gt;0,'1C TSspéc4'!$C$12="OUI"),'1C TSspéc4'!$K$56/'1C TSspéc4'!$K$17,"")</f>
        <v/>
      </c>
      <c r="AK369" s="563" t="str">
        <f>IF(AND('1C TSspéc4'!$K$17&lt;&gt;0,'1C TSspéc4'!$C$12="OUI"),'1C TSspéc4'!$K$57/'1C TSspéc4'!$K$17,"")</f>
        <v/>
      </c>
      <c r="AL369" s="74">
        <f>IF(AND('1C TSspéc4'!$K$17&lt;&gt;0,'1C TSspéc4'!$C$12="OUI"),N369+AK369,N369)</f>
        <v>0</v>
      </c>
      <c r="AM369" s="432">
        <f t="shared" si="106"/>
        <v>0</v>
      </c>
      <c r="AN369" s="432">
        <f t="shared" si="107"/>
        <v>0</v>
      </c>
      <c r="AO369" s="433" t="str">
        <f>IF(AND('1C TSspéc4'!$K$17&lt;&gt;0,'1C TSspéc4'!$K$30&lt;&gt;0),AM369+AN369,"")</f>
        <v/>
      </c>
      <c r="AP369" s="599" t="str">
        <f>IF(AND('1C TSspéc4'!$K$17&lt;&gt;0,'1C TSspéc4'!$K$30&lt;&gt;0),AM369-AR369,"")</f>
        <v/>
      </c>
      <c r="AQ369" s="610">
        <f t="shared" si="111"/>
        <v>0</v>
      </c>
      <c r="AR369" s="622"/>
      <c r="AS369" s="104"/>
      <c r="AT369" s="211" t="str">
        <f>IF(('1C TSspéc4'!K$17*FICHE!$C$14&lt;J369),"Forfait limité à "&amp;FICHE!$C$14&amp;"€/jour","")</f>
        <v/>
      </c>
      <c r="AU369" s="618"/>
    </row>
    <row r="370" spans="1:47" ht="13.9" customHeight="1">
      <c r="A370" s="316"/>
      <c r="B370" s="346"/>
      <c r="C370" s="877" t="str">
        <f>IF('1C TSspéc4'!L$21&lt;&gt;0,'1C TSspéc4'!$B$16,"")</f>
        <v/>
      </c>
      <c r="D370" s="878"/>
      <c r="E370" s="879"/>
      <c r="F370" s="95" t="str">
        <f>IF(AND($C370='1C TSspéc4'!$B$16,'1C TSspéc4'!$B$20="spécifiques",'1C TSspéc4'!$L$21&lt;&gt;""),'1C TSspéc4'!$L$25,"")</f>
        <v/>
      </c>
      <c r="G370" s="237"/>
      <c r="H370" s="797">
        <v>0.21</v>
      </c>
      <c r="I370" s="799">
        <v>1</v>
      </c>
      <c r="J370" s="324"/>
      <c r="K370" s="782">
        <f t="shared" si="105"/>
        <v>0</v>
      </c>
      <c r="L370" s="580">
        <f>IF(OR('1C TSspéc4'!$B$12="",'1C TSspéc4'!L$30=0),0,IF(AND('1C TSspéc4'!$B$12&lt;&gt;"",$K$2="Pôle",'1C TSspéc4'!$C$12="OUI"),(('1C TSspéc4'!L$22+'1C TSspéc4'!L$23+'1C TSspéc4'!L$24+'1C TSspéc4'!L$25+'1C TSspéc4'!L$29)/'1C TSspéc4'!L$17),IF(AND('1C TSspéc4'!$B$12&lt;&gt;"",$K$2="Pôle",'1C TSspéc4'!$C$12="NON"),(('1C TSspéc4'!L$22+'1C TSspéc4'!L$23+'1C TSspéc4'!L$24+'1C TSspéc4'!L$25+'1C TSspéc4'!L$29)/'1C TSspéc4'!L$30),IF(AND('1C TSspéc4'!$B$12&lt;&gt;"",$K$2&lt;&gt;"Pôle",'1C TSspéc4'!$C$12="OUI"),(('1C TSspéc4'!L$22+'1C TSspéc4'!L$23+'1C TSspéc4'!L$24+'1C TSspéc4'!L$25+'1C TSspéc4'!L$26+'1C TSspéc4'!L$27+'1C TSspéc4'!L$28+'1C TSspéc4'!L$29)/'1C TSspéc4'!L$17),IF(AND('1C TSspéc4'!$B$12&lt;&gt;"",$K$2&lt;&gt;"Pôle",'1C TSspéc4'!$C$12="NON"),(('1C TSspéc4'!L$22+'1C TSspéc4'!L$23+'1C TSspéc4'!L$24+'1C TSspéc4'!L$25+'1C TSspéc4'!L$26+'1C TSspéc4'!L$27+'1C TSspéc4'!L$28+'1C TSspéc4'!L$29)/'1C TSspéc4'!L$30))))))</f>
        <v>0</v>
      </c>
      <c r="M370" s="580">
        <f>IF(OR('1C TSspéc4'!$B$12="",'1C TSspéc4'!L$30=0),0,IF(AND('1C TSspéc4'!$B$12&lt;&gt;"",$K$2="Pôle",'1C TSspéc4'!$C$12="OUI"),(('1C TSspéc4'!L$26+'1C TSspéc4'!L$27+'1C TSspéc4'!L$28)/'1C TSspéc4'!L$17),IF(AND('1C TSspéc4'!$B$12&lt;&gt;"",$K$2="Pôle",'1C TSspéc4'!$C$12="NON"),(('1C TSspéc4'!L$26+'1C TSspéc4'!L$27+'1C TSspéc4'!L$28)/'1C TSspéc4'!L$30),IF(AND('1C TSspéc4'!$B$12&lt;&gt;"",$K$2&lt;&gt;"Pôle"),0))))</f>
        <v>0</v>
      </c>
      <c r="N370" s="581">
        <f>IF(AND('1C TSspéc4'!$B$12&lt;&gt;0,'1C TSspéc4'!$L$30&lt;&gt;0),L370+M370,0)</f>
        <v>0</v>
      </c>
      <c r="O370" s="562" t="str">
        <f>IF(AND('1C TSspéc4'!$L$17&lt;&gt;0,'1C TSspéc4'!$C$12="OUI"),'1C TSspéc4'!$L$35/'1C TSspéc4'!$L$17,"")</f>
        <v/>
      </c>
      <c r="P370" s="563" t="str">
        <f>IF(AND('1C TSspéc4'!$L$17&lt;&gt;0,'1C TSspéc4'!$C$12="OUI"),'1C TSspéc4'!$L$36/'1C TSspéc4'!$L$17,"")</f>
        <v/>
      </c>
      <c r="Q370" s="563" t="str">
        <f>IF(AND('1C TSspéc4'!$L$17&lt;&gt;0,'1C TSspéc4'!$C$12="OUI"),'1C TSspéc4'!$L$37/'1C TSspéc4'!$L$17,"")</f>
        <v/>
      </c>
      <c r="R370" s="563" t="str">
        <f>IF(AND('1C TSspéc4'!$L$17&lt;&gt;0,'1C TSspéc4'!$C$12="OUI"),'1C TSspéc4'!$L$38/'1C TSspéc4'!$L$17,"")</f>
        <v/>
      </c>
      <c r="S370" s="563" t="str">
        <f>IF(AND('1C TSspéc4'!$L$17&lt;&gt;0,'1C TSspéc4'!$C$12="OUI"),'1C TSspéc4'!$L$39/'1C TSspéc4'!$L$17,"")</f>
        <v/>
      </c>
      <c r="T370" s="563" t="str">
        <f>IF(AND('1C TSspéc4'!$L$17&lt;&gt;0,'1C TSspéc4'!$C$12="OUI"),'1C TSspéc4'!$L$40/'1C TSspéc4'!$L$17,"")</f>
        <v/>
      </c>
      <c r="U370" s="563" t="str">
        <f>IF(AND('1C TSspéc4'!$L$17&lt;&gt;0,'1C TSspéc4'!$C$12="OUI"),'1C TSspéc4'!$L$41/'1C TSspéc4'!$L$17,"")</f>
        <v/>
      </c>
      <c r="V370" s="563" t="str">
        <f>IF(AND('1C TSspéc4'!$L$17&lt;&gt;0,'1C TSspéc4'!$C$12="OUI"),'1C TSspéc4'!$L$42/'1C TSspéc4'!$L$17,"")</f>
        <v/>
      </c>
      <c r="W370" s="563" t="str">
        <f>IF(AND('1C TSspéc4'!$L$17&lt;&gt;0,'1C TSspéc4'!$C$12="OUI"),'1C TSspéc4'!$L$43/'1C TSspéc4'!$L$17,"")</f>
        <v/>
      </c>
      <c r="X370" s="563" t="str">
        <f>IF(AND('1C TSspéc4'!$L$17&lt;&gt;0,'1C TSspéc4'!$C$12="OUI"),'1C TSspéc4'!$L$44/'1C TSspéc4'!$L$17,"")</f>
        <v/>
      </c>
      <c r="Y370" s="563" t="str">
        <f>IF(AND('1C TSspéc4'!$L$17&lt;&gt;0,'1C TSspéc4'!$C$12="OUI"),'1C TSspéc4'!$L$45/'1C TSspéc4'!$L$17,"")</f>
        <v/>
      </c>
      <c r="Z370" s="563" t="str">
        <f>IF(AND('1C TSspéc4'!$L$17&lt;&gt;0,'1C TSspéc4'!$C$12="OUI"),'1C TSspéc4'!$L$46/'1C TSspéc4'!$L$17,"")</f>
        <v/>
      </c>
      <c r="AA370" s="563" t="str">
        <f>IF(AND('1C TSspéc4'!$L$17&lt;&gt;0,'1C TSspéc4'!$C$12="OUI"),'1C TSspéc4'!$L$47/'1C TSspéc4'!$L$17,"")</f>
        <v/>
      </c>
      <c r="AB370" s="563" t="str">
        <f>IF(AND('1C TSspéc4'!$L$17&lt;&gt;0,'1C TSspéc4'!$C$12="OUI"),'1C TSspéc4'!$L$48/'1C TSspéc4'!$L$17,"")</f>
        <v/>
      </c>
      <c r="AC370" s="563" t="str">
        <f>IF(AND('1C TSspéc4'!$L$17&lt;&gt;0,'1C TSspéc4'!$C$12="OUI"),'1C TSspéc4'!$L$49/'1C TSspéc4'!$L$17,"")</f>
        <v/>
      </c>
      <c r="AD370" s="563" t="str">
        <f>IF(AND('1C TSspéc4'!$L$17&lt;&gt;0,'1C TSspéc4'!$C$12="OUI"),'1C TSspéc4'!$L$50/'1C TSspéc4'!$L$17,"")</f>
        <v/>
      </c>
      <c r="AE370" s="563" t="str">
        <f>IF(AND('1C TSspéc4'!$L$17&lt;&gt;0,'1C TSspéc4'!$C$12="OUI"),'1C TSspéc4'!$L$51/'1C TSspéc4'!$L$17,"")</f>
        <v/>
      </c>
      <c r="AF370" s="563" t="str">
        <f>IF(AND('1C TSspéc4'!$L$17&lt;&gt;0,'1C TSspéc4'!$C$12="OUI"),'1C TSspéc4'!$L$52/'1C TSspéc4'!$L$17,"")</f>
        <v/>
      </c>
      <c r="AG370" s="563" t="str">
        <f>IF(AND('1C TSspéc4'!$L$17&lt;&gt;0,'1C TSspéc4'!$C$12="OUI"),'1C TSspéc4'!$L$53/'1C TSspéc4'!$L$17,"")</f>
        <v/>
      </c>
      <c r="AH370" s="563" t="str">
        <f>IF(AND('1C TSspéc4'!$L$17&lt;&gt;0,'1C TSspéc4'!$C$12="OUI"),'1C TSspéc4'!$L$54/'1C TSspéc4'!$L$17,"")</f>
        <v/>
      </c>
      <c r="AI370" s="563" t="str">
        <f>IF(AND('1C TSspéc4'!$L$17&lt;&gt;0,'1C TSspéc4'!$C$12="OUI"),'1C TSspéc4'!$L$55/'1C TSspéc4'!$L$17,"")</f>
        <v/>
      </c>
      <c r="AJ370" s="563" t="str">
        <f>IF(AND('1C TSspéc4'!$L$17&lt;&gt;0,'1C TSspéc4'!$C$12="OUI"),'1C TSspéc4'!$L$56/'1C TSspéc4'!$L$17,"")</f>
        <v/>
      </c>
      <c r="AK370" s="563" t="str">
        <f>IF(AND('1C TSspéc4'!$L$17&lt;&gt;0,'1C TSspéc4'!$C$12="OUI"),'1C TSspéc4'!$L$57/'1C TSspéc4'!$L$17,"")</f>
        <v/>
      </c>
      <c r="AL370" s="74">
        <f>IF(AND('1C TSspéc4'!$L$17&lt;&gt;0,'1C TSspéc4'!$C$12="OUI"),N370+AK370,N370)</f>
        <v>0</v>
      </c>
      <c r="AM370" s="432">
        <f t="shared" si="106"/>
        <v>0</v>
      </c>
      <c r="AN370" s="432">
        <f t="shared" si="107"/>
        <v>0</v>
      </c>
      <c r="AO370" s="433" t="str">
        <f>IF(AND('1C TSspéc4'!$L$17&lt;&gt;0,'1C TSspéc4'!$L$30&lt;&gt;0),AM370+AN370,"")</f>
        <v/>
      </c>
      <c r="AP370" s="599" t="str">
        <f>IF(AND('1C TSspéc4'!$L$17&lt;&gt;0,'1C TSspéc4'!$L$30&lt;&gt;0),AM370-AR370,"")</f>
        <v/>
      </c>
      <c r="AQ370" s="610">
        <f t="shared" si="111"/>
        <v>0</v>
      </c>
      <c r="AR370" s="622"/>
      <c r="AS370" s="104"/>
      <c r="AT370" s="211" t="str">
        <f>IF(('1C TSspéc4'!L$17*FICHE!$C$14&lt;J370),"Forfait limité à "&amp;FICHE!$C$14&amp;"€/jour","")</f>
        <v/>
      </c>
      <c r="AU370" s="618"/>
    </row>
    <row r="371" spans="1:47" ht="13.9" customHeight="1">
      <c r="A371" s="316"/>
      <c r="B371" s="346"/>
      <c r="C371" s="877" t="str">
        <f>IF('1C TSspéc4'!M$21&lt;&gt;0,'1C TSspéc4'!$B$16,"")</f>
        <v/>
      </c>
      <c r="D371" s="878"/>
      <c r="E371" s="879"/>
      <c r="F371" s="95" t="str">
        <f>IF(AND($C371='1C TSspéc4'!$B$16,'1C TSspéc4'!$B$20="spécifiques",'1C TSspéc4'!$M$21&lt;&gt;""),'1C TSspéc4'!$M$25,"")</f>
        <v/>
      </c>
      <c r="G371" s="237"/>
      <c r="H371" s="797">
        <v>0.21</v>
      </c>
      <c r="I371" s="799">
        <v>1</v>
      </c>
      <c r="J371" s="324"/>
      <c r="K371" s="782">
        <f t="shared" si="105"/>
        <v>0</v>
      </c>
      <c r="L371" s="580">
        <f>IF(OR('1C TSspéc4'!$B$12="",'1C TSspéc4'!M$30=0),0,IF(AND('1C TSspéc4'!$B$12&lt;&gt;"",$K$2="Pôle",'1C TSspéc4'!$C$12="OUI"),(('1C TSspéc4'!M$22+'1C TSspéc4'!M$23+'1C TSspéc4'!M$24+'1C TSspéc4'!M$25+'1C TSspéc4'!M$29)/'1C TSspéc4'!M$17),IF(AND('1C TSspéc4'!$B$12&lt;&gt;"",$K$2="Pôle",'1C TSspéc4'!$C$12="NON"),(('1C TSspéc4'!M$22+'1C TSspéc4'!M$23+'1C TSspéc4'!M$24+'1C TSspéc4'!M$25+'1C TSspéc4'!M$29)/'1C TSspéc4'!M$30),IF(AND('1C TSspéc4'!$B$12&lt;&gt;"",$K$2&lt;&gt;"Pôle",'1C TSspéc4'!$C$12="OUI"),(('1C TSspéc4'!M$22+'1C TSspéc4'!M$23+'1C TSspéc4'!M$24+'1C TSspéc4'!M$25+'1C TSspéc4'!M$26+'1C TSspéc4'!M$27+'1C TSspéc4'!M$28+'1C TSspéc4'!M$29)/'1C TSspéc4'!M$17),IF(AND('1C TSspéc4'!$B$12&lt;&gt;"",$K$2&lt;&gt;"Pôle",'1C TSspéc4'!$C$12="NON"),(('1C TSspéc4'!M$22+'1C TSspéc4'!M$23+'1C TSspéc4'!M$24+'1C TSspéc4'!M$25+'1C TSspéc4'!M$26+'1C TSspéc4'!M$27+'1C TSspéc4'!M$28+'1C TSspéc4'!M$29)/'1C TSspéc4'!M$30))))))</f>
        <v>0</v>
      </c>
      <c r="M371" s="580">
        <f>IF(OR('1C TSspéc4'!$B$12="",'1C TSspéc4'!M$30=0),0,IF(AND('1C TSspéc4'!$B$12&lt;&gt;"",$K$2="Pôle",'1C TSspéc4'!$C$12="OUI"),(('1C TSspéc4'!M$26+'1C TSspéc4'!M$27+'1C TSspéc4'!M$28)/'1C TSspéc4'!M$17),IF(AND('1C TSspéc4'!$B$12&lt;&gt;"",$K$2="Pôle",'1C TSspéc4'!$C$12="NON"),(('1C TSspéc4'!M$26+'1C TSspéc4'!M$27+'1C TSspéc4'!M$28)/'1C TSspéc4'!M$30),IF(AND('1C TSspéc4'!$B$12&lt;&gt;"",$K$2&lt;&gt;"Pôle"),0))))</f>
        <v>0</v>
      </c>
      <c r="N371" s="581">
        <f>IF(AND('1C TSspéc4'!$B$12&lt;&gt;0,'1C TSspéc4'!$M$30&lt;&gt;0),L371+M371,0)</f>
        <v>0</v>
      </c>
      <c r="O371" s="562" t="str">
        <f>IF(AND('1C TSspéc4'!$M$17&lt;&gt;0,'1C TSspéc4'!$C$12="OUI"),'1C TSspéc4'!$M$35/'1C TSspéc4'!$M$17,"")</f>
        <v/>
      </c>
      <c r="P371" s="563" t="str">
        <f>IF(AND('1C TSspéc4'!$M$17&lt;&gt;0,'1C TSspéc4'!$C$12="OUI"),'1C TSspéc4'!$M$36/'1C TSspéc4'!$M$17,"")</f>
        <v/>
      </c>
      <c r="Q371" s="563" t="str">
        <f>IF(AND('1C TSspéc4'!$M$17&lt;&gt;0,'1C TSspéc4'!$C$12="OUI"),'1C TSspéc4'!$M$37/'1C TSspéc4'!$M$17,"")</f>
        <v/>
      </c>
      <c r="R371" s="563" t="str">
        <f>IF(AND('1C TSspéc4'!$M$17&lt;&gt;0,'1C TSspéc4'!$C$12="OUI"),'1C TSspéc4'!$M$38/'1C TSspéc4'!$M$17,"")</f>
        <v/>
      </c>
      <c r="S371" s="563" t="str">
        <f>IF(AND('1C TSspéc4'!$M$17&lt;&gt;0,'1C TSspéc4'!$C$12="OUI"),'1C TSspéc4'!$M$39/'1C TSspéc4'!$M$17,"")</f>
        <v/>
      </c>
      <c r="T371" s="563" t="str">
        <f>IF(AND('1C TSspéc4'!$M$17&lt;&gt;0,'1C TSspéc4'!$C$12="OUI"),'1C TSspéc4'!$M$40/'1C TSspéc4'!$M$17,"")</f>
        <v/>
      </c>
      <c r="U371" s="563" t="str">
        <f>IF(AND('1C TSspéc4'!$M$17&lt;&gt;0,'1C TSspéc4'!$C$12="OUI"),'1C TSspéc4'!$M$41/'1C TSspéc4'!$M$17,"")</f>
        <v/>
      </c>
      <c r="V371" s="563" t="str">
        <f>IF(AND('1C TSspéc4'!$M$17&lt;&gt;0,'1C TSspéc4'!$C$12="OUI"),'1C TSspéc4'!$M$42/'1C TSspéc4'!$M$17,"")</f>
        <v/>
      </c>
      <c r="W371" s="563" t="str">
        <f>IF(AND('1C TSspéc4'!$M$17&lt;&gt;0,'1C TSspéc4'!$C$12="OUI"),'1C TSspéc4'!$M$43/'1C TSspéc4'!$M$17,"")</f>
        <v/>
      </c>
      <c r="X371" s="563" t="str">
        <f>IF(AND('1C TSspéc4'!$M$17&lt;&gt;0,'1C TSspéc4'!$C$12="OUI"),'1C TSspéc4'!$M$44/'1C TSspéc4'!$M$17,"")</f>
        <v/>
      </c>
      <c r="Y371" s="563" t="str">
        <f>IF(AND('1C TSspéc4'!$M$17&lt;&gt;0,'1C TSspéc4'!$C$12="OUI"),'1C TSspéc4'!$M$45/'1C TSspéc4'!$M$17,"")</f>
        <v/>
      </c>
      <c r="Z371" s="563" t="str">
        <f>IF(AND('1C TSspéc4'!$M$17&lt;&gt;0,'1C TSspéc4'!$C$12="OUI"),'1C TSspéc4'!$M$46/'1C TSspéc4'!$M$17,"")</f>
        <v/>
      </c>
      <c r="AA371" s="563" t="str">
        <f>IF(AND('1C TSspéc4'!$M$17&lt;&gt;0,'1C TSspéc4'!$C$12="OUI"),'1C TSspéc4'!$M$47/'1C TSspéc4'!$M$17,"")</f>
        <v/>
      </c>
      <c r="AB371" s="563" t="str">
        <f>IF(AND('1C TSspéc4'!$M$17&lt;&gt;0,'1C TSspéc4'!$C$12="OUI"),'1C TSspéc4'!$M$48/'1C TSspéc4'!$M$17,"")</f>
        <v/>
      </c>
      <c r="AC371" s="563" t="str">
        <f>IF(AND('1C TSspéc4'!$M$17&lt;&gt;0,'1C TSspéc4'!$C$12="OUI"),'1C TSspéc4'!$M$49/'1C TSspéc4'!$M$17,"")</f>
        <v/>
      </c>
      <c r="AD371" s="563" t="str">
        <f>IF(AND('1C TSspéc4'!$M$17&lt;&gt;0,'1C TSspéc4'!$C$12="OUI"),'1C TSspéc4'!$M$50/'1C TSspéc4'!$M$17,"")</f>
        <v/>
      </c>
      <c r="AE371" s="563" t="str">
        <f>IF(AND('1C TSspéc4'!$M$17&lt;&gt;0,'1C TSspéc4'!$C$12="OUI"),'1C TSspéc4'!$M$51/'1C TSspéc4'!$M$17,"")</f>
        <v/>
      </c>
      <c r="AF371" s="563" t="str">
        <f>IF(AND('1C TSspéc4'!$M$17&lt;&gt;0,'1C TSspéc4'!$C$12="OUI"),'1C TSspéc4'!$M$52/'1C TSspéc4'!$M$17,"")</f>
        <v/>
      </c>
      <c r="AG371" s="563" t="str">
        <f>IF(AND('1C TSspéc4'!$M$17&lt;&gt;0,'1C TSspéc4'!$C$12="OUI"),'1C TSspéc4'!$M$53/'1C TSspéc4'!$M$17,"")</f>
        <v/>
      </c>
      <c r="AH371" s="563" t="str">
        <f>IF(AND('1C TSspéc4'!$M$17&lt;&gt;0,'1C TSspéc4'!$C$12="OUI"),'1C TSspéc4'!$M$54/'1C TSspéc4'!$M$17,"")</f>
        <v/>
      </c>
      <c r="AI371" s="563" t="str">
        <f>IF(AND('1C TSspéc4'!$M$17&lt;&gt;0,'1C TSspéc4'!$C$12="OUI"),'1C TSspéc4'!$M$55/'1C TSspéc4'!$M$17,"")</f>
        <v/>
      </c>
      <c r="AJ371" s="563" t="str">
        <f>IF(AND('1C TSspéc4'!$M$17&lt;&gt;0,'1C TSspéc4'!$C$12="OUI"),'1C TSspéc4'!$M$56/'1C TSspéc4'!$M$17,"")</f>
        <v/>
      </c>
      <c r="AK371" s="563" t="str">
        <f>IF(AND('1C TSspéc4'!$M$17&lt;&gt;0,'1C TSspéc4'!$C$12="OUI"),'1C TSspéc4'!$M$57/'1C TSspéc4'!$M$17,"")</f>
        <v/>
      </c>
      <c r="AL371" s="74">
        <f>IF(AND('1C TSspéc4'!$M$17&lt;&gt;0,'1C TSspéc4'!$C$12="OUI"),N371+AK371,N371)</f>
        <v>0</v>
      </c>
      <c r="AM371" s="432">
        <f t="shared" si="106"/>
        <v>0</v>
      </c>
      <c r="AN371" s="432">
        <f t="shared" si="107"/>
        <v>0</v>
      </c>
      <c r="AO371" s="433" t="str">
        <f>IF(AND('1C TSspéc4'!$M$17&lt;&gt;0,'1C TSspéc4'!$M$30&lt;&gt;0),AM371+AN371,"")</f>
        <v/>
      </c>
      <c r="AP371" s="599" t="str">
        <f>IF(AND('1C TSspéc4'!$M$17&lt;&gt;0,'1C TSspéc4'!$M$30&lt;&gt;0),AM371-AR371,"")</f>
        <v/>
      </c>
      <c r="AQ371" s="610">
        <f t="shared" si="111"/>
        <v>0</v>
      </c>
      <c r="AR371" s="622"/>
      <c r="AS371" s="104"/>
      <c r="AT371" s="211" t="str">
        <f>IF(('1C TSspéc4'!M$17*FICHE!$C$14&lt;J371),"Forfait limité à "&amp;FICHE!$C$14&amp;"€/jour","")</f>
        <v/>
      </c>
      <c r="AU371" s="618"/>
    </row>
    <row r="372" spans="1:47" s="358" customFormat="1" ht="13.9" customHeight="1">
      <c r="A372" s="398"/>
      <c r="B372" s="399"/>
      <c r="C372" s="880" t="str">
        <f>IF('1C TSspéc4'!N$21&lt;&gt;0,'1C TSspéc4'!$B$16,"")</f>
        <v/>
      </c>
      <c r="D372" s="881"/>
      <c r="E372" s="882"/>
      <c r="F372" s="213" t="str">
        <f>IF(AND($C372='1C TSspéc4'!$B$16,'1C TSspéc4'!$B$20="spécifiques",'1C TSspéc4'!$N$21&lt;&gt;""),'1C TSspéc4'!$N$25,"")</f>
        <v/>
      </c>
      <c r="G372" s="238"/>
      <c r="H372" s="819">
        <v>0.21</v>
      </c>
      <c r="I372" s="820">
        <v>1</v>
      </c>
      <c r="J372" s="400"/>
      <c r="K372" s="821">
        <f t="shared" si="105"/>
        <v>0</v>
      </c>
      <c r="L372" s="584">
        <f>IF(OR('1C TSspéc4'!$B$12="",'1C TSspéc4'!N$30=0),0,IF(AND('1C TSspéc4'!$B$12&lt;&gt;"",$K$2="Pôle",'1C TSspéc4'!$C$12="OUI"),(('1C TSspéc4'!N$22+'1C TSspéc4'!N$23+'1C TSspéc4'!N$24+'1C TSspéc4'!N$25+'1C TSspéc4'!N$29)/'1C TSspéc4'!N$17),IF(AND('1C TSspéc4'!$B$12&lt;&gt;"",$K$2="Pôle",'1C TSspéc4'!$C$12="NON"),(('1C TSspéc4'!N$22+'1C TSspéc4'!N$23+'1C TSspéc4'!N$24+'1C TSspéc4'!N$25+'1C TSspéc4'!N$29)/'1C TSspéc4'!N$30),IF(AND('1C TSspéc4'!$B$12&lt;&gt;"",$K$2&lt;&gt;"Pôle",'1C TSspéc4'!$C$12="OUI"),(('1C TSspéc4'!N$22+'1C TSspéc4'!N$23+'1C TSspéc4'!N$24+'1C TSspéc4'!N$25+'1C TSspéc4'!N$26+'1C TSspéc4'!N$27+'1C TSspéc4'!N$28+'1C TSspéc4'!N$29)/'1C TSspéc4'!N$17),IF(AND('1C TSspéc4'!$B$12&lt;&gt;"",$K$2&lt;&gt;"Pôle",'1C TSspéc4'!$C$12="NON"),(('1C TSspéc4'!N$22+'1C TSspéc4'!N$23+'1C TSspéc4'!N$24+'1C TSspéc4'!N$25+'1C TSspéc4'!N$26+'1C TSspéc4'!N$27+'1C TSspéc4'!N$28+'1C TSspéc4'!N$29)/'1C TSspéc4'!N$30))))))</f>
        <v>0</v>
      </c>
      <c r="M372" s="584">
        <f>IF(OR('1C TSspéc4'!$B$12="",'1C TSspéc4'!N$30=0),0,IF(AND('1C TSspéc4'!$B$12&lt;&gt;"",$K$2="Pôle",'1C TSspéc4'!$C$12="OUI"),(('1C TSspéc4'!N$26+'1C TSspéc4'!N$27+'1C TSspéc4'!N$28)/'1C TSspéc4'!N$17),IF(AND('1C TSspéc4'!$B$12&lt;&gt;"",$K$2="Pôle",'1C TSspéc4'!$C$12="NON"),(('1C TSspéc4'!N$26+'1C TSspéc4'!N$27+'1C TSspéc4'!N$28)/'1C TSspéc4'!N$30),IF(AND('1C TSspéc4'!$B$12&lt;&gt;"",$K$2&lt;&gt;"Pôle"),0))))</f>
        <v>0</v>
      </c>
      <c r="N372" s="585">
        <f>IF(AND('1C TSspéc4'!$B$12&lt;&gt;0,'1C TSspéc4'!$N$30&lt;&gt;0),L372+M372,0)</f>
        <v>0</v>
      </c>
      <c r="O372" s="598" t="str">
        <f>IF(AND('1C TSspéc4'!$N$17&lt;&gt;0,'1C TSspéc4'!$C$12="OUI"),'1C TSspéc4'!$N$35/'1C TSspéc4'!$N$17,"")</f>
        <v/>
      </c>
      <c r="P372" s="565" t="str">
        <f>IF(AND('1C TSspéc4'!$N$17&lt;&gt;0,'1C TSspéc4'!$C$12="OUI"),'1C TSspéc4'!$N$36/'1C TSspéc4'!$N$17,"")</f>
        <v/>
      </c>
      <c r="Q372" s="565" t="str">
        <f>IF(AND('1C TSspéc4'!$N$17&lt;&gt;0,'1C TSspéc4'!$C$12="OUI"),'1C TSspéc4'!$N$37/'1C TSspéc4'!$N$17,"")</f>
        <v/>
      </c>
      <c r="R372" s="565" t="str">
        <f>IF(AND('1C TSspéc4'!$N$17&lt;&gt;0,'1C TSspéc4'!$C$12="OUI"),'1C TSspéc4'!$N$38/'1C TSspéc4'!$N$17,"")</f>
        <v/>
      </c>
      <c r="S372" s="565" t="str">
        <f>IF(AND('1C TSspéc4'!$N$17&lt;&gt;0,'1C TSspéc4'!$C$12="OUI"),'1C TSspéc4'!$N$39/'1C TSspéc4'!$N$17,"")</f>
        <v/>
      </c>
      <c r="T372" s="565" t="str">
        <f>IF(AND('1C TSspéc4'!$N$17&lt;&gt;0,'1C TSspéc4'!$C$12="OUI"),'1C TSspéc4'!$N$40/'1C TSspéc4'!$N$17,"")</f>
        <v/>
      </c>
      <c r="U372" s="565" t="str">
        <f>IF(AND('1C TSspéc4'!$N$17&lt;&gt;0,'1C TSspéc4'!$C$12="OUI"),'1C TSspéc4'!$N$41/'1C TSspéc4'!$N$17,"")</f>
        <v/>
      </c>
      <c r="V372" s="565" t="str">
        <f>IF(AND('1C TSspéc4'!$N$17&lt;&gt;0,'1C TSspéc4'!$C$12="OUI"),'1C TSspéc4'!$N$42/'1C TSspéc4'!$N$17,"")</f>
        <v/>
      </c>
      <c r="W372" s="565" t="str">
        <f>IF(AND('1C TSspéc4'!$N$17&lt;&gt;0,'1C TSspéc4'!$C$12="OUI"),'1C TSspéc4'!$N$43/'1C TSspéc4'!$N$17,"")</f>
        <v/>
      </c>
      <c r="X372" s="565" t="str">
        <f>IF(AND('1C TSspéc4'!$N$17&lt;&gt;0,'1C TSspéc4'!$C$12="OUI"),'1C TSspéc4'!$N$44/'1C TSspéc4'!$N$17,"")</f>
        <v/>
      </c>
      <c r="Y372" s="565" t="str">
        <f>IF(AND('1C TSspéc4'!$N$17&lt;&gt;0,'1C TSspéc4'!$C$12="OUI"),'1C TSspéc4'!$N$45/'1C TSspéc4'!$N$17,"")</f>
        <v/>
      </c>
      <c r="Z372" s="565" t="str">
        <f>IF(AND('1C TSspéc4'!$N$17&lt;&gt;0,'1C TSspéc4'!$C$12="OUI"),'1C TSspéc4'!$N$46/'1C TSspéc4'!$N$17,"")</f>
        <v/>
      </c>
      <c r="AA372" s="565" t="str">
        <f>IF(AND('1C TSspéc4'!$N$17&lt;&gt;0,'1C TSspéc4'!$C$12="OUI"),'1C TSspéc4'!$N$47/'1C TSspéc4'!$N$17,"")</f>
        <v/>
      </c>
      <c r="AB372" s="565" t="str">
        <f>IF(AND('1C TSspéc4'!$N$17&lt;&gt;0,'1C TSspéc4'!$C$12="OUI"),'1C TSspéc4'!$N$48/'1C TSspéc4'!$N$17,"")</f>
        <v/>
      </c>
      <c r="AC372" s="565" t="str">
        <f>IF(AND('1C TSspéc4'!$N$17&lt;&gt;0,'1C TSspéc4'!$C$12="OUI"),'1C TSspéc4'!$N$49/'1C TSspéc4'!$N$17,"")</f>
        <v/>
      </c>
      <c r="AD372" s="565" t="str">
        <f>IF(AND('1C TSspéc4'!$N$17&lt;&gt;0,'1C TSspéc4'!$C$12="OUI"),'1C TSspéc4'!$N$50/'1C TSspéc4'!$N$17,"")</f>
        <v/>
      </c>
      <c r="AE372" s="565" t="str">
        <f>IF(AND('1C TSspéc4'!$N$17&lt;&gt;0,'1C TSspéc4'!$C$12="OUI"),'1C TSspéc4'!$N$51/'1C TSspéc4'!$N$17,"")</f>
        <v/>
      </c>
      <c r="AF372" s="565" t="str">
        <f>IF(AND('1C TSspéc4'!$N$17&lt;&gt;0,'1C TSspéc4'!$C$12="OUI"),'1C TSspéc4'!$N$52/'1C TSspéc4'!$N$17,"")</f>
        <v/>
      </c>
      <c r="AG372" s="565" t="str">
        <f>IF(AND('1C TSspéc4'!$N$17&lt;&gt;0,'1C TSspéc4'!$C$12="OUI"),'1C TSspéc4'!$N$53/'1C TSspéc4'!$N$17,"")</f>
        <v/>
      </c>
      <c r="AH372" s="565" t="str">
        <f>IF(AND('1C TSspéc4'!$N$17&lt;&gt;0,'1C TSspéc4'!$C$12="OUI"),'1C TSspéc4'!$N$54/'1C TSspéc4'!$N$17,"")</f>
        <v/>
      </c>
      <c r="AI372" s="565" t="str">
        <f>IF(AND('1C TSspéc4'!$N$17&lt;&gt;0,'1C TSspéc4'!$C$12="OUI"),'1C TSspéc4'!$N$55/'1C TSspéc4'!$N$17,"")</f>
        <v/>
      </c>
      <c r="AJ372" s="565" t="str">
        <f>IF(AND('1C TSspéc4'!$N$17&lt;&gt;0,'1C TSspéc4'!$C$12="OUI"),'1C TSspéc4'!$N$56/'1C TSspéc4'!$N$17,"")</f>
        <v/>
      </c>
      <c r="AK372" s="565" t="str">
        <f>IF(AND('1C TSspéc4'!$N$17&lt;&gt;0,'1C TSspéc4'!$C$12="OUI"),'1C TSspéc4'!$N$57/'1C TSspéc4'!$N$17,"")</f>
        <v/>
      </c>
      <c r="AL372" s="214">
        <f>IF(AND('1C TSspéc4'!$N$17&lt;&gt;0,'1C TSspéc4'!$C$12="OUI"),N372+AK372,N372)</f>
        <v>0</v>
      </c>
      <c r="AM372" s="434">
        <f t="shared" si="106"/>
        <v>0</v>
      </c>
      <c r="AN372" s="434">
        <f t="shared" si="107"/>
        <v>0</v>
      </c>
      <c r="AO372" s="435" t="str">
        <f>IF(AND('1C TSspéc4'!$N$17&lt;&gt;0,'1C TSspéc4'!$N$30&lt;&gt;0),AM372+AN372,"")</f>
        <v/>
      </c>
      <c r="AP372" s="600" t="str">
        <f>IF(AND('1C TSspéc4'!$N$17&lt;&gt;0,'1C TSspéc4'!$N$30&lt;&gt;0),AM372-AR372,"")</f>
        <v/>
      </c>
      <c r="AQ372" s="655">
        <f t="shared" si="111"/>
        <v>0</v>
      </c>
      <c r="AR372" s="623"/>
      <c r="AS372" s="215"/>
      <c r="AT372" s="822" t="str">
        <f>IF(('1C TSspéc4'!N$17*FICHE!$C$14&lt;J372),"Forfait limité à "&amp;FICHE!$C$14&amp;"€/jour","")</f>
        <v/>
      </c>
      <c r="AU372" s="656"/>
    </row>
    <row r="373" spans="1:47" ht="13.9" customHeight="1">
      <c r="A373" s="316"/>
      <c r="B373" s="346"/>
      <c r="C373" s="883" t="str">
        <f>IF('1C TSspéc5'!C$21&lt;&gt;0,'1C TSspéc5'!$B$16,"")</f>
        <v/>
      </c>
      <c r="D373" s="884"/>
      <c r="E373" s="885"/>
      <c r="F373" s="208" t="str">
        <f>IF(AND($C373='1C TSspéc5'!$B$16,'1C TSspéc5'!$B$20="spécifiques",'1C TSspéc5'!$C$21&lt;&gt;""),'1C TSspéc5'!$C$25,"")</f>
        <v/>
      </c>
      <c r="G373" s="239"/>
      <c r="H373" s="816">
        <v>0.21</v>
      </c>
      <c r="I373" s="817">
        <v>1</v>
      </c>
      <c r="J373" s="324"/>
      <c r="K373" s="818">
        <f t="shared" si="105"/>
        <v>0</v>
      </c>
      <c r="L373" s="582">
        <f>IF(OR('1C TSspéc5'!$B$12="",'1C TSspéc5'!C$30=0),0,IF(AND('1C TSspéc5'!$B$12&lt;&gt;"",$K$2="Pôle",'1C TSspéc5'!$C$12="OUI"),(('1C TSspéc5'!C$22+'1C TSspéc5'!C$23+'1C TSspéc5'!C$24+'1C TSspéc5'!C$25+'1C TSspéc5'!C$29)/'1C TSspéc5'!C$17),IF(AND('1C TSspéc5'!$B$12&lt;&gt;"",$K$2="Pôle",'1C TSspéc5'!$C$12="NON"),(('1C TSspéc5'!C$22+'1C TSspéc5'!C$23+'1C TSspéc5'!C$24+'1C TSspéc5'!C$25+'1C TSspéc5'!C$29)/'1C TSspéc5'!C$30),IF(AND('1C TSspéc5'!$B$12&lt;&gt;"",$K$2&lt;&gt;"Pôle",'1C TSspéc5'!$C$12="OUI"),(('1C TSspéc5'!C$22+'1C TSspéc5'!C$23+'1C TSspéc5'!C$24+'1C TSspéc5'!C$25+'1C TSspéc5'!C$26+'1C TSspéc5'!C$27+'1C TSspéc5'!C$28+'1C TSspéc5'!C$29)/'1C TSspéc5'!C$17),IF(AND('1C TSspéc5'!$B$12&lt;&gt;"",$K$2&lt;&gt;"Pôle",'1C TSspéc5'!$C$12="NON"),(('1C TSspéc5'!C$22+'1C TSspéc5'!C$23+'1C TSspéc5'!C$24+'1C TSspéc5'!C$25+'1C TSspéc5'!C$26+'1C TSspéc5'!C$27+'1C TSspéc5'!C$28+'1C TSspéc5'!C$29)/'1C TSspéc5'!C$30))))))</f>
        <v>0</v>
      </c>
      <c r="M373" s="582">
        <f>IF(OR('1C TSspéc5'!$B$12="",'1C TSspéc5'!C$30=0),0,IF(AND('1C TSspéc5'!$B$12&lt;&gt;"",$K$2="Pôle",'1C TSspéc5'!$C$12="OUI"),(('1C TSspéc5'!C$26+'1C TSspéc5'!C$27+'1C TSspéc5'!C$28)/'1C TSspéc5'!C$17),IF(AND('1C TSspéc5'!$B$12&lt;&gt;"",$K$2="Pôle",'1C TSspéc5'!$C$12="NON"),(('1C TSspéc5'!C$26+'1C TSspéc5'!C$27+'1C TSspéc5'!C$28)/'1C TSspéc5'!C$30),IF(AND('1C TSspéc5'!$B$12&lt;&gt;"",$K$2&lt;&gt;"Pôle"),0))))</f>
        <v>0</v>
      </c>
      <c r="N373" s="583">
        <f>IF(AND('1C TSspéc5'!$B$12&lt;&gt;0,'1C TSspéc5'!$C$30&lt;&gt;0),L373+M373,0)</f>
        <v>0</v>
      </c>
      <c r="O373" s="566" t="str">
        <f>IF(AND('1C TSspéc5'!$C$17&lt;&gt;0,'1C TSspéc5'!$C$12="OUI"),'1C TSspéc5'!$C$35/'1C TSspéc5'!$C$17,"")</f>
        <v/>
      </c>
      <c r="P373" s="567" t="str">
        <f>IF(AND('1C TSspéc5'!$C$17&lt;&gt;0,'1C TSspéc5'!$C$12="OUI"),'1C TSspéc5'!$C$36/'1C TSspéc5'!$C$17,"")</f>
        <v/>
      </c>
      <c r="Q373" s="567" t="str">
        <f>IF(AND('1C TSspéc5'!$C$17&lt;&gt;0,'1C TSspéc5'!$C$12="OUI"),'1C TSspéc5'!$C$37/'1C TSspéc5'!$C$17,"")</f>
        <v/>
      </c>
      <c r="R373" s="567" t="str">
        <f>IF(AND('1C TSspéc5'!$C$17&lt;&gt;0,'1C TSspéc5'!$C$12="OUI"),'1C TSspéc5'!$C$38/'1C TSspéc5'!$C$17,"")</f>
        <v/>
      </c>
      <c r="S373" s="567" t="str">
        <f>IF(AND('1C TSspéc5'!$C$17&lt;&gt;0,'1C TSspéc5'!$C$12="OUI"),'1C TSspéc5'!$C$39/'1C TSspéc5'!$C$17,"")</f>
        <v/>
      </c>
      <c r="T373" s="567" t="str">
        <f>IF(AND('1C TSspéc5'!$C$17&lt;&gt;0,'1C TSspéc5'!$C$12="OUI"),'1C TSspéc5'!$C$40/'1C TSspéc5'!$C$17,"")</f>
        <v/>
      </c>
      <c r="U373" s="567" t="str">
        <f>IF(AND('1C TSspéc5'!$C$17&lt;&gt;0,'1C TSspéc5'!$C$12="OUI"),'1C TSspéc5'!$C$41/'1C TSspéc5'!$C$17,"")</f>
        <v/>
      </c>
      <c r="V373" s="567" t="str">
        <f>IF(AND('1C TSspéc5'!$C$17&lt;&gt;0,'1C TSspéc5'!$C$12="OUI"),'1C TSspéc5'!$C$42/'1C TSspéc5'!$C$17,"")</f>
        <v/>
      </c>
      <c r="W373" s="567" t="str">
        <f>IF(AND('1C TSspéc5'!$C$17&lt;&gt;0,'1C TSspéc5'!$C$12="OUI"),'1C TSspéc5'!$C$43/'1C TSspéc5'!$C$17,"")</f>
        <v/>
      </c>
      <c r="X373" s="567" t="str">
        <f>IF(AND('1C TSspéc5'!$C$17&lt;&gt;0,'1C TSspéc5'!$C$12="OUI"),'1C TSspéc5'!$C$44/'1C TSspéc5'!$C$17,"")</f>
        <v/>
      </c>
      <c r="Y373" s="567" t="str">
        <f>IF(AND('1C TSspéc5'!$C$17&lt;&gt;0,'1C TSspéc5'!$C$12="OUI"),'1C TSspéc5'!$C$45/'1C TSspéc5'!$C$17,"")</f>
        <v/>
      </c>
      <c r="Z373" s="567" t="str">
        <f>IF(AND('1C TSspéc5'!$C$17&lt;&gt;0,'1C TSspéc5'!$C$12="OUI"),'1C TSspéc5'!$C$46/'1C TSspéc5'!$C$17,"")</f>
        <v/>
      </c>
      <c r="AA373" s="567" t="str">
        <f>IF(AND('1C TSspéc5'!$C$17&lt;&gt;0,'1C TSspéc5'!$C$12="OUI"),'1C TSspéc5'!$C$47/'1C TSspéc5'!$C$17,"")</f>
        <v/>
      </c>
      <c r="AB373" s="567" t="str">
        <f>IF(AND('1C TSspéc5'!$C$17&lt;&gt;0,'1C TSspéc5'!$C$12="OUI"),'1C TSspéc5'!$C$48/'1C TSspéc5'!$C$17,"")</f>
        <v/>
      </c>
      <c r="AC373" s="567" t="str">
        <f>IF(AND('1C TSspéc5'!$C$17&lt;&gt;0,'1C TSspéc5'!$C$12="OUI"),'1C TSspéc5'!$C$49/'1C TSspéc5'!$C$17,"")</f>
        <v/>
      </c>
      <c r="AD373" s="567" t="str">
        <f>IF(AND('1C TSspéc5'!$C$17&lt;&gt;0,'1C TSspéc5'!$C$12="OUI"),'1C TSspéc5'!$C$50/'1C TSspéc5'!$C$17,"")</f>
        <v/>
      </c>
      <c r="AE373" s="567" t="str">
        <f>IF(AND('1C TSspéc5'!$C$17&lt;&gt;0,'1C TSspéc5'!$C$12="OUI"),'1C TSspéc5'!$C$51/'1C TSspéc5'!$C$17,"")</f>
        <v/>
      </c>
      <c r="AF373" s="567" t="str">
        <f>IF(AND('1C TSspéc5'!$C$17&lt;&gt;0,'1C TSspéc5'!$C$12="OUI"),'1C TSspéc5'!$C$52/'1C TSspéc5'!$C$17,"")</f>
        <v/>
      </c>
      <c r="AG373" s="567" t="str">
        <f>IF(AND('1C TSspéc5'!$C$17&lt;&gt;0,'1C TSspéc5'!$C$12="OUI"),'1C TSspéc5'!$C$53/'1C TSspéc5'!$C$17,"")</f>
        <v/>
      </c>
      <c r="AH373" s="567" t="str">
        <f>IF(AND('1C TSspéc5'!$C$17&lt;&gt;0,'1C TSspéc5'!$C$12="OUI"),'1C TSspéc5'!$C$54/'1C TSspéc5'!$C$17,"")</f>
        <v/>
      </c>
      <c r="AI373" s="567" t="str">
        <f>IF(AND('1C TSspéc5'!$C$17&lt;&gt;0,'1C TSspéc5'!$C$12="OUI"),'1C TSspéc5'!$C$55/'1C TSspéc5'!$C$17,"")</f>
        <v/>
      </c>
      <c r="AJ373" s="567" t="str">
        <f>IF(AND('1C TSspéc5'!$C$17&lt;&gt;0,'1C TSspéc5'!$C$12="OUI"),'1C TSspéc5'!$C$56/'1C TSspéc5'!$C$17,"")</f>
        <v/>
      </c>
      <c r="AK373" s="567" t="str">
        <f>IF(AND('1C TSspéc5'!$C$17&lt;&gt;0,'1C TSspéc5'!$C$12="OUI"),'1C TSspéc5'!$C$57/'1C TSspéc5'!$C$17,"")</f>
        <v/>
      </c>
      <c r="AL373" s="74">
        <f>IF(AND('1C TSspéc5'!$C$17&lt;&gt;0,'1C TSspéc5'!$C$12="OUI"),N373+AK373,N373)</f>
        <v>0</v>
      </c>
      <c r="AM373" s="436">
        <f t="shared" si="106"/>
        <v>0</v>
      </c>
      <c r="AN373" s="436">
        <f t="shared" si="107"/>
        <v>0</v>
      </c>
      <c r="AO373" s="437" t="str">
        <f>IF(AND('1C TSspéc5'!$C$17&lt;&gt;0,'1C TSspéc5'!$C$30&lt;&gt;0),AM373+AN373,"")</f>
        <v/>
      </c>
      <c r="AP373" s="601" t="str">
        <f>IF(AND('1C TSspéc5'!$C$17&lt;&gt;0,'1C TSspéc5'!$C$30&lt;&gt;0),AM373-AR373,"")</f>
        <v/>
      </c>
      <c r="AQ373" s="610">
        <f>IF(M373=0,0,AN373-AS373)</f>
        <v>0</v>
      </c>
      <c r="AR373" s="624"/>
      <c r="AS373" s="210"/>
      <c r="AT373" s="211" t="str">
        <f>IF(('1C TSspéc5'!C$17*FICHE!$C$14&lt;J373),"Forfait limité à "&amp;FICHE!$C$14&amp;"€/jour","")</f>
        <v/>
      </c>
      <c r="AU373" s="617"/>
    </row>
    <row r="374" spans="1:47" ht="13.9" customHeight="1">
      <c r="A374" s="316"/>
      <c r="B374" s="346"/>
      <c r="C374" s="877" t="str">
        <f>IF('1C TSspéc5'!D$21&lt;&gt;0,'1C TSspéc5'!$B$16,"")</f>
        <v/>
      </c>
      <c r="D374" s="878"/>
      <c r="E374" s="879"/>
      <c r="F374" s="95" t="str">
        <f>IF(AND($C374='1C TSspéc5'!$B$16,'1C TSspéc5'!$B$20="spécifiques",'1C TSspéc5'!$D$21&lt;&gt;""),'1C TSspéc5'!$D$25,"")</f>
        <v/>
      </c>
      <c r="G374" s="237"/>
      <c r="H374" s="797">
        <v>0.21</v>
      </c>
      <c r="I374" s="799">
        <v>1</v>
      </c>
      <c r="J374" s="324"/>
      <c r="K374" s="782">
        <f t="shared" si="105"/>
        <v>0</v>
      </c>
      <c r="L374" s="580">
        <f>IF(OR('1C TSspéc5'!$B$12="",'1C TSspéc5'!D$30=0),0,IF(AND('1C TSspéc5'!$B$12&lt;&gt;"",$K$2="Pôle",'1C TSspéc5'!$C$12="OUI"),(('1C TSspéc5'!D$22+'1C TSspéc5'!D$23+'1C TSspéc5'!D$24+'1C TSspéc5'!D$25+'1C TSspéc5'!D$29)/'1C TSspéc5'!D$17),IF(AND('1C TSspéc5'!$B$12&lt;&gt;"",$K$2="Pôle",'1C TSspéc5'!$C$12="NON"),(('1C TSspéc5'!D$22+'1C TSspéc5'!D$23+'1C TSspéc5'!D$24+'1C TSspéc5'!D$25+'1C TSspéc5'!D$29)/'1C TSspéc5'!D$30),IF(AND('1C TSspéc5'!$B$12&lt;&gt;"",$K$2&lt;&gt;"Pôle",'1C TSspéc5'!$C$12="OUI"),(('1C TSspéc5'!D$22+'1C TSspéc5'!D$23+'1C TSspéc5'!D$24+'1C TSspéc5'!D$25+'1C TSspéc5'!D$26+'1C TSspéc5'!D$27+'1C TSspéc5'!D$28+'1C TSspéc5'!D$29)/'1C TSspéc5'!D$17),IF(AND('1C TSspéc5'!$B$12&lt;&gt;"",$K$2&lt;&gt;"Pôle",'1C TSspéc5'!$C$12="NON"),(('1C TSspéc5'!D$22+'1C TSspéc5'!D$23+'1C TSspéc5'!D$24+'1C TSspéc5'!D$25+'1C TSspéc5'!D$26+'1C TSspéc5'!D$27+'1C TSspéc5'!D$28+'1C TSspéc5'!D$29)/'1C TSspéc5'!D$30))))))</f>
        <v>0</v>
      </c>
      <c r="M374" s="580">
        <f>IF(OR('1C TSspéc5'!$B$12="",'1C TSspéc5'!D$30=0),0,IF(AND('1C TSspéc5'!$B$12&lt;&gt;"",$K$2="Pôle",'1C TSspéc5'!$C$12="OUI"),(('1C TSspéc5'!D$26+'1C TSspéc5'!D$27+'1C TSspéc5'!D$28)/'1C TSspéc5'!D$17),IF(AND('1C TSspéc5'!$B$12&lt;&gt;"",$K$2="Pôle",'1C TSspéc5'!$C$12="NON"),(('1C TSspéc5'!D$26+'1C TSspéc5'!D$27+'1C TSspéc5'!D$28)/'1C TSspéc5'!D$30),IF(AND('1C TSspéc5'!$B$12&lt;&gt;"",$K$2&lt;&gt;"Pôle"),0))))</f>
        <v>0</v>
      </c>
      <c r="N374" s="581">
        <f>IF(AND('1C TSspéc5'!$B$12&lt;&gt;0,'1C TSspéc5'!$D$30&lt;&gt;0),L374+M374,0)</f>
        <v>0</v>
      </c>
      <c r="O374" s="562" t="str">
        <f>IF(AND('1C TSspéc5'!$D$17&lt;&gt;0,'1C TSspéc5'!$C$12="OUI"),'1C TSspéc5'!$D$35/'1C TSspéc5'!$D$17,"")</f>
        <v/>
      </c>
      <c r="P374" s="563" t="str">
        <f>IF(AND('1C TSspéc5'!$D$17&lt;&gt;0,'1C TSspéc5'!$C$12="OUI"),'1C TSspéc5'!$D$36/'1C TSspéc5'!$D$17,"")</f>
        <v/>
      </c>
      <c r="Q374" s="563" t="str">
        <f>IF(AND('1C TSspéc5'!$D$17&lt;&gt;0,'1C TSspéc5'!$C$12="OUI"),'1C TSspéc5'!$D$37/'1C TSspéc5'!$D$17,"")</f>
        <v/>
      </c>
      <c r="R374" s="563" t="str">
        <f>IF(AND('1C TSspéc5'!$D$17&lt;&gt;0,'1C TSspéc5'!$C$12="OUI"),'1C TSspéc5'!$D$38/'1C TSspéc5'!$D$17,"")</f>
        <v/>
      </c>
      <c r="S374" s="563" t="str">
        <f>IF(AND('1C TSspéc5'!$D$17&lt;&gt;0,'1C TSspéc5'!$C$12="OUI"),'1C TSspéc5'!$D$39/'1C TSspéc5'!$D$17,"")</f>
        <v/>
      </c>
      <c r="T374" s="563" t="str">
        <f>IF(AND('1C TSspéc5'!$D$17&lt;&gt;0,'1C TSspéc5'!$C$12="OUI"),'1C TSspéc5'!$D$40/'1C TSspéc5'!$D$17,"")</f>
        <v/>
      </c>
      <c r="U374" s="563" t="str">
        <f>IF(AND('1C TSspéc5'!$D$17&lt;&gt;0,'1C TSspéc5'!$C$12="OUI"),'1C TSspéc5'!$D$41/'1C TSspéc5'!$D$17,"")</f>
        <v/>
      </c>
      <c r="V374" s="563" t="str">
        <f>IF(AND('1C TSspéc5'!$D$17&lt;&gt;0,'1C TSspéc5'!$C$12="OUI"),'1C TSspéc5'!$D$42/'1C TSspéc5'!$D$17,"")</f>
        <v/>
      </c>
      <c r="W374" s="563" t="str">
        <f>IF(AND('1C TSspéc5'!$D$17&lt;&gt;0,'1C TSspéc5'!$C$12="OUI"),'1C TSspéc5'!$D$43/'1C TSspéc5'!$D$17,"")</f>
        <v/>
      </c>
      <c r="X374" s="563" t="str">
        <f>IF(AND('1C TSspéc5'!$D$17&lt;&gt;0,'1C TSspéc5'!$C$12="OUI"),'1C TSspéc5'!$D$44/'1C TSspéc5'!$D$17,"")</f>
        <v/>
      </c>
      <c r="Y374" s="563" t="str">
        <f>IF(AND('1C TSspéc5'!$D$17&lt;&gt;0,'1C TSspéc5'!$C$12="OUI"),'1C TSspéc5'!$D$45/'1C TSspéc5'!$D$17,"")</f>
        <v/>
      </c>
      <c r="Z374" s="563" t="str">
        <f>IF(AND('1C TSspéc5'!$D$17&lt;&gt;0,'1C TSspéc5'!$C$12="OUI"),'1C TSspéc5'!$D$46/'1C TSspéc5'!$D$17,"")</f>
        <v/>
      </c>
      <c r="AA374" s="563" t="str">
        <f>IF(AND('1C TSspéc5'!$D$17&lt;&gt;0,'1C TSspéc5'!$C$12="OUI"),'1C TSspéc5'!$D$47/'1C TSspéc5'!$D$17,"")</f>
        <v/>
      </c>
      <c r="AB374" s="563" t="str">
        <f>IF(AND('1C TSspéc5'!$D$17&lt;&gt;0,'1C TSspéc5'!$C$12="OUI"),'1C TSspéc5'!$D$48/'1C TSspéc5'!$D$17,"")</f>
        <v/>
      </c>
      <c r="AC374" s="563" t="str">
        <f>IF(AND('1C TSspéc5'!$D$17&lt;&gt;0,'1C TSspéc5'!$C$12="OUI"),'1C TSspéc5'!$D$49/'1C TSspéc5'!$D$17,"")</f>
        <v/>
      </c>
      <c r="AD374" s="563" t="str">
        <f>IF(AND('1C TSspéc5'!$D$17&lt;&gt;0,'1C TSspéc5'!$C$12="OUI"),'1C TSspéc5'!$D$50/'1C TSspéc5'!$D$17,"")</f>
        <v/>
      </c>
      <c r="AE374" s="563" t="str">
        <f>IF(AND('1C TSspéc5'!$D$17&lt;&gt;0,'1C TSspéc5'!$C$12="OUI"),'1C TSspéc5'!$D$51/'1C TSspéc5'!$D$17,"")</f>
        <v/>
      </c>
      <c r="AF374" s="563" t="str">
        <f>IF(AND('1C TSspéc5'!$D$17&lt;&gt;0,'1C TSspéc5'!$C$12="OUI"),'1C TSspéc5'!$D$52/'1C TSspéc5'!$D$17,"")</f>
        <v/>
      </c>
      <c r="AG374" s="563" t="str">
        <f>IF(AND('1C TSspéc5'!$D$17&lt;&gt;0,'1C TSspéc5'!$C$12="OUI"),'1C TSspéc5'!$D$53/'1C TSspéc5'!$D$17,"")</f>
        <v/>
      </c>
      <c r="AH374" s="563" t="str">
        <f>IF(AND('1C TSspéc5'!$D$17&lt;&gt;0,'1C TSspéc5'!$C$12="OUI"),'1C TSspéc5'!$D$54/'1C TSspéc5'!$D$17,"")</f>
        <v/>
      </c>
      <c r="AI374" s="563" t="str">
        <f>IF(AND('1C TSspéc5'!$D$17&lt;&gt;0,'1C TSspéc5'!$C$12="OUI"),'1C TSspéc5'!$D$55/'1C TSspéc5'!$D$17,"")</f>
        <v/>
      </c>
      <c r="AJ374" s="563" t="str">
        <f>IF(AND('1C TSspéc5'!$D$17&lt;&gt;0,'1C TSspéc5'!$C$12="OUI"),'1C TSspéc5'!$D$56/'1C TSspéc5'!$D$17,"")</f>
        <v/>
      </c>
      <c r="AK374" s="563" t="str">
        <f>IF(AND('1C TSspéc5'!$D$17&lt;&gt;0,'1C TSspéc5'!$C$12="OUI"),'1C TSspéc5'!$D$57/'1C TSspéc5'!$D$17,"")</f>
        <v/>
      </c>
      <c r="AL374" s="74">
        <f>IF(AND('1C TSspéc5'!$D$17&lt;&gt;0,'1C TSspéc5'!$C$12="OUI"),N374+AK374,N374)</f>
        <v>0</v>
      </c>
      <c r="AM374" s="432">
        <f t="shared" si="106"/>
        <v>0</v>
      </c>
      <c r="AN374" s="432">
        <f t="shared" si="107"/>
        <v>0</v>
      </c>
      <c r="AO374" s="433" t="str">
        <f>IF(AND('1C TSspéc5'!$D$17&lt;&gt;0,'1C TSspéc5'!$D$30&lt;&gt;0),AM374+AN374,"")</f>
        <v/>
      </c>
      <c r="AP374" s="599" t="str">
        <f>IF(AND('1C TSspéc5'!$D$17&lt;&gt;0,'1C TSspéc5'!$D$30&lt;&gt;0),AM374-AR374,"")</f>
        <v/>
      </c>
      <c r="AQ374" s="610">
        <f t="shared" ref="AQ374:AQ384" si="112">IF(M374=0,0,AN374-AS374)</f>
        <v>0</v>
      </c>
      <c r="AR374" s="622"/>
      <c r="AS374" s="104"/>
      <c r="AT374" s="211" t="str">
        <f>IF(('1C TSspéc5'!D$17*FICHE!$C$14&lt;J374),"Forfait limité à "&amp;FICHE!$C$14&amp;"€/jour","")</f>
        <v/>
      </c>
      <c r="AU374" s="618"/>
    </row>
    <row r="375" spans="1:47" ht="13.9" customHeight="1">
      <c r="A375" s="316"/>
      <c r="B375" s="346"/>
      <c r="C375" s="877" t="str">
        <f>IF('1C TSspéc5'!E$21&lt;&gt;0,'1C TSspéc5'!$B$16,"")</f>
        <v/>
      </c>
      <c r="D375" s="878"/>
      <c r="E375" s="879"/>
      <c r="F375" s="95" t="str">
        <f>IF(AND($C375='1C TSspéc5'!$B$16,'1C TSspéc5'!$B$20="spécifiques",'1C TSspéc5'!$E$21&lt;&gt;""),'1C TSspéc5'!$E$25,"")</f>
        <v/>
      </c>
      <c r="G375" s="237"/>
      <c r="H375" s="797">
        <v>0.21</v>
      </c>
      <c r="I375" s="799">
        <v>1</v>
      </c>
      <c r="J375" s="324"/>
      <c r="K375" s="782">
        <f t="shared" si="105"/>
        <v>0</v>
      </c>
      <c r="L375" s="580">
        <f>IF(OR('1C TSspéc5'!$B$12="",'1C TSspéc5'!E$30=0),0,IF(AND('1C TSspéc5'!$B$12&lt;&gt;"",$K$2="Pôle",'1C TSspéc5'!$C$12="OUI"),(('1C TSspéc5'!E$22+'1C TSspéc5'!E$23+'1C TSspéc5'!E$24+'1C TSspéc5'!E$25+'1C TSspéc5'!E$29)/'1C TSspéc5'!E$17),IF(AND('1C TSspéc5'!$B$12&lt;&gt;"",$K$2="Pôle",'1C TSspéc5'!$C$12="NON"),(('1C TSspéc5'!E$22+'1C TSspéc5'!E$23+'1C TSspéc5'!E$24+'1C TSspéc5'!E$25+'1C TSspéc5'!E$29)/'1C TSspéc5'!E$30),IF(AND('1C TSspéc5'!$B$12&lt;&gt;"",$K$2&lt;&gt;"Pôle",'1C TSspéc5'!$C$12="OUI"),(('1C TSspéc5'!E$22+'1C TSspéc5'!E$23+'1C TSspéc5'!E$24+'1C TSspéc5'!E$25+'1C TSspéc5'!E$26+'1C TSspéc5'!E$27+'1C TSspéc5'!E$28+'1C TSspéc5'!E$29)/'1C TSspéc5'!E$17),IF(AND('1C TSspéc5'!$B$12&lt;&gt;"",$K$2&lt;&gt;"Pôle",'1C TSspéc5'!$C$12="NON"),(('1C TSspéc5'!E$22+'1C TSspéc5'!E$23+'1C TSspéc5'!E$24+'1C TSspéc5'!E$25+'1C TSspéc5'!E$26+'1C TSspéc5'!E$27+'1C TSspéc5'!E$28+'1C TSspéc5'!E$29)/'1C TSspéc5'!E$30))))))</f>
        <v>0</v>
      </c>
      <c r="M375" s="580">
        <f>IF(OR('1C TSspéc5'!$B$12="",'1C TSspéc5'!E$30=0),0,IF(AND('1C TSspéc5'!$B$12&lt;&gt;"",$K$2="Pôle",'1C TSspéc5'!$C$12="OUI"),(('1C TSspéc5'!E$26+'1C TSspéc5'!E$27+'1C TSspéc5'!E$28)/'1C TSspéc5'!E$17),IF(AND('1C TSspéc5'!$B$12&lt;&gt;"",$K$2="Pôle",'1C TSspéc5'!$C$12="NON"),(('1C TSspéc5'!E$26+'1C TSspéc5'!E$27+'1C TSspéc5'!E$28)/'1C TSspéc5'!E$30),IF(AND('1C TSspéc5'!$B$12&lt;&gt;"",$K$2&lt;&gt;"Pôle"),0))))</f>
        <v>0</v>
      </c>
      <c r="N375" s="581">
        <f>IF(AND('1C TSspéc5'!$B$12&lt;&gt;0,'1C TSspéc5'!$E$30&lt;&gt;0),L375+M375,0)</f>
        <v>0</v>
      </c>
      <c r="O375" s="562" t="str">
        <f>IF(AND('1C TSspéc5'!$E$17&lt;&gt;0,'1C TSspéc5'!$C$12="OUI"),'1C TSspéc5'!$E$35/'1C TSspéc5'!$E$17,"")</f>
        <v/>
      </c>
      <c r="P375" s="563" t="str">
        <f>IF(AND('1C TSspéc5'!$E$17&lt;&gt;0,'1C TSspéc5'!$C$12="OUI"),'1C TSspéc5'!$E$36/'1C TSspéc5'!$E$17,"")</f>
        <v/>
      </c>
      <c r="Q375" s="563" t="str">
        <f>IF(AND('1C TSspéc5'!$E$17&lt;&gt;0,'1C TSspéc5'!$C$12="OUI"),'1C TSspéc5'!$E$37/'1C TSspéc5'!$E$17,"")</f>
        <v/>
      </c>
      <c r="R375" s="563" t="str">
        <f>IF(AND('1C TSspéc5'!$E$17&lt;&gt;0,'1C TSspéc5'!$C$12="OUI"),'1C TSspéc5'!$E$38/'1C TSspéc5'!$E$17,"")</f>
        <v/>
      </c>
      <c r="S375" s="563" t="str">
        <f>IF(AND('1C TSspéc5'!$E$17&lt;&gt;0,'1C TSspéc5'!$C$12="OUI"),'1C TSspéc5'!$E$39/'1C TSspéc5'!$E$17,"")</f>
        <v/>
      </c>
      <c r="T375" s="563" t="str">
        <f>IF(AND('1C TSspéc5'!$E$17&lt;&gt;0,'1C TSspéc5'!$C$12="OUI"),'1C TSspéc5'!$E$40/'1C TSspéc5'!$E$17,"")</f>
        <v/>
      </c>
      <c r="U375" s="563" t="str">
        <f>IF(AND('1C TSspéc5'!$E$17&lt;&gt;0,'1C TSspéc5'!$C$12="OUI"),'1C TSspéc5'!$E$41/'1C TSspéc5'!$E$17,"")</f>
        <v/>
      </c>
      <c r="V375" s="563" t="str">
        <f>IF(AND('1C TSspéc5'!$E$17&lt;&gt;0,'1C TSspéc5'!$C$12="OUI"),'1C TSspéc5'!$E$42/'1C TSspéc5'!$E$17,"")</f>
        <v/>
      </c>
      <c r="W375" s="563" t="str">
        <f>IF(AND('1C TSspéc5'!$E$17&lt;&gt;0,'1C TSspéc5'!$C$12="OUI"),'1C TSspéc5'!$E$43/'1C TSspéc5'!$E$17,"")</f>
        <v/>
      </c>
      <c r="X375" s="563" t="str">
        <f>IF(AND('1C TSspéc5'!$E$17&lt;&gt;0,'1C TSspéc5'!$C$12="OUI"),'1C TSspéc5'!$E$44/'1C TSspéc5'!$E$17,"")</f>
        <v/>
      </c>
      <c r="Y375" s="563" t="str">
        <f>IF(AND('1C TSspéc5'!$E$17&lt;&gt;0,'1C TSspéc5'!$C$12="OUI"),'1C TSspéc5'!$E$45/'1C TSspéc5'!$E$17,"")</f>
        <v/>
      </c>
      <c r="Z375" s="563" t="str">
        <f>IF(AND('1C TSspéc5'!$E$17&lt;&gt;0,'1C TSspéc5'!$C$12="OUI"),'1C TSspéc5'!$E$46/'1C TSspéc5'!$E$17,"")</f>
        <v/>
      </c>
      <c r="AA375" s="563" t="str">
        <f>IF(AND('1C TSspéc5'!$E$17&lt;&gt;0,'1C TSspéc5'!$C$12="OUI"),'1C TSspéc5'!$E$47/'1C TSspéc5'!$E$17,"")</f>
        <v/>
      </c>
      <c r="AB375" s="563" t="str">
        <f>IF(AND('1C TSspéc5'!$E$17&lt;&gt;0,'1C TSspéc5'!$C$12="OUI"),'1C TSspéc5'!$E$48/'1C TSspéc5'!$E$17,"")</f>
        <v/>
      </c>
      <c r="AC375" s="563" t="str">
        <f>IF(AND('1C TSspéc5'!$E$17&lt;&gt;0,'1C TSspéc5'!$C$12="OUI"),'1C TSspéc5'!$E$49/'1C TSspéc5'!$E$17,"")</f>
        <v/>
      </c>
      <c r="AD375" s="563" t="str">
        <f>IF(AND('1C TSspéc5'!$E$17&lt;&gt;0,'1C TSspéc5'!$C$12="OUI"),'1C TSspéc5'!$E$50/'1C TSspéc5'!$E$17,"")</f>
        <v/>
      </c>
      <c r="AE375" s="563" t="str">
        <f>IF(AND('1C TSspéc5'!$E$17&lt;&gt;0,'1C TSspéc5'!$C$12="OUI"),'1C TSspéc5'!$E$51/'1C TSspéc5'!$E$17,"")</f>
        <v/>
      </c>
      <c r="AF375" s="563" t="str">
        <f>IF(AND('1C TSspéc5'!$E$17&lt;&gt;0,'1C TSspéc5'!$C$12="OUI"),'1C TSspéc5'!$E$52/'1C TSspéc5'!$E$17,"")</f>
        <v/>
      </c>
      <c r="AG375" s="563" t="str">
        <f>IF(AND('1C TSspéc5'!$E$17&lt;&gt;0,'1C TSspéc5'!$C$12="OUI"),'1C TSspéc5'!$E$53/'1C TSspéc5'!$E$17,"")</f>
        <v/>
      </c>
      <c r="AH375" s="563" t="str">
        <f>IF(AND('1C TSspéc5'!$E$17&lt;&gt;0,'1C TSspéc5'!$C$12="OUI"),'1C TSspéc5'!$E$54/'1C TSspéc5'!$E$17,"")</f>
        <v/>
      </c>
      <c r="AI375" s="563" t="str">
        <f>IF(AND('1C TSspéc5'!$E$17&lt;&gt;0,'1C TSspéc5'!$C$12="OUI"),'1C TSspéc5'!$E$55/'1C TSspéc5'!$E$17,"")</f>
        <v/>
      </c>
      <c r="AJ375" s="563" t="str">
        <f>IF(AND('1C TSspéc5'!$E$17&lt;&gt;0,'1C TSspéc5'!$C$12="OUI"),'1C TSspéc5'!$E$56/'1C TSspéc5'!$E$17,"")</f>
        <v/>
      </c>
      <c r="AK375" s="563" t="str">
        <f>IF(AND('1C TSspéc5'!$E$17&lt;&gt;0,'1C TSspéc5'!$C$12="OUI"),'1C TSspéc5'!$E$57/'1C TSspéc5'!$E$17,"")</f>
        <v/>
      </c>
      <c r="AL375" s="74">
        <f>IF(AND('1C TSspéc5'!$E$17&lt;&gt;0,'1C TSspéc5'!$C$12="OUI"),N375+AK375,N375)</f>
        <v>0</v>
      </c>
      <c r="AM375" s="432">
        <f t="shared" si="106"/>
        <v>0</v>
      </c>
      <c r="AN375" s="432">
        <f t="shared" si="107"/>
        <v>0</v>
      </c>
      <c r="AO375" s="433" t="str">
        <f>IF(AND('1C TSspéc5'!$E$17&lt;&gt;0,'1C TSspéc5'!$E$30&lt;&gt;0),AM375+AN375,"")</f>
        <v/>
      </c>
      <c r="AP375" s="599" t="str">
        <f>IF(AND('1C TSspéc5'!$E$17&lt;&gt;0,'1C TSspéc5'!$E$30&lt;&gt;0),AM375-AR375,"")</f>
        <v/>
      </c>
      <c r="AQ375" s="610">
        <f t="shared" si="112"/>
        <v>0</v>
      </c>
      <c r="AR375" s="622"/>
      <c r="AS375" s="104"/>
      <c r="AT375" s="211" t="str">
        <f>IF(('1C TSspéc5'!E$17*FICHE!$C$14&lt;J375),"Forfait limité à "&amp;FICHE!$C$14&amp;"€/jour","")</f>
        <v/>
      </c>
      <c r="AU375" s="618"/>
    </row>
    <row r="376" spans="1:47" ht="13.9" customHeight="1">
      <c r="A376" s="316"/>
      <c r="B376" s="346"/>
      <c r="C376" s="877" t="str">
        <f>IF('1C TSspéc5'!F$21&lt;&gt;0,'1C TSspéc5'!$B$16,"")</f>
        <v/>
      </c>
      <c r="D376" s="878"/>
      <c r="E376" s="879"/>
      <c r="F376" s="95" t="str">
        <f>IF(AND($C376='1C TSspéc5'!$B$16,'1C TSspéc5'!$B$20="spécifiques",'1C TSspéc5'!$F$21&lt;&gt;""),'1C TSspéc5'!$F$25,"")</f>
        <v/>
      </c>
      <c r="G376" s="237"/>
      <c r="H376" s="797">
        <v>0.21</v>
      </c>
      <c r="I376" s="799">
        <v>1</v>
      </c>
      <c r="J376" s="324"/>
      <c r="K376" s="782">
        <f t="shared" si="105"/>
        <v>0</v>
      </c>
      <c r="L376" s="580">
        <f>IF(OR('1C TSspéc5'!$B$12="",'1C TSspéc5'!F$30=0),0,IF(AND('1C TSspéc5'!$B$12&lt;&gt;"",$K$2="Pôle",'1C TSspéc5'!$C$12="OUI"),(('1C TSspéc5'!F$22+'1C TSspéc5'!F$23+'1C TSspéc5'!F$24+'1C TSspéc5'!F$25+'1C TSspéc5'!F$29)/'1C TSspéc5'!F$17),IF(AND('1C TSspéc5'!$B$12&lt;&gt;"",$K$2="Pôle",'1C TSspéc5'!$C$12="NON"),(('1C TSspéc5'!F$22+'1C TSspéc5'!F$23+'1C TSspéc5'!F$24+'1C TSspéc5'!F$25+'1C TSspéc5'!F$29)/'1C TSspéc5'!F$30),IF(AND('1C TSspéc5'!$B$12&lt;&gt;"",$K$2&lt;&gt;"Pôle",'1C TSspéc5'!$C$12="OUI"),(('1C TSspéc5'!F$22+'1C TSspéc5'!F$23+'1C TSspéc5'!F$24+'1C TSspéc5'!F$25+'1C TSspéc5'!F$26+'1C TSspéc5'!F$27+'1C TSspéc5'!F$28+'1C TSspéc5'!F$29)/'1C TSspéc5'!F$17),IF(AND('1C TSspéc5'!$B$12&lt;&gt;"",$K$2&lt;&gt;"Pôle",'1C TSspéc5'!$C$12="NON"),(('1C TSspéc5'!F$22+'1C TSspéc5'!F$23+'1C TSspéc5'!F$24+'1C TSspéc5'!F$25+'1C TSspéc5'!F$26+'1C TSspéc5'!F$27+'1C TSspéc5'!F$28+'1C TSspéc5'!F$29)/'1C TSspéc5'!F$30))))))</f>
        <v>0</v>
      </c>
      <c r="M376" s="580">
        <f>IF(OR('1C TSspéc5'!$B$12="",'1C TSspéc5'!F$30=0),0,IF(AND('1C TSspéc5'!$B$12&lt;&gt;"",$K$2="Pôle",'1C TSspéc5'!$C$12="OUI"),(('1C TSspéc5'!F$26+'1C TSspéc5'!F$27+'1C TSspéc5'!F$28)/'1C TSspéc5'!F$17),IF(AND('1C TSspéc5'!$B$12&lt;&gt;"",$K$2="Pôle",'1C TSspéc5'!$C$12="NON"),(('1C TSspéc5'!F$26+'1C TSspéc5'!F$27+'1C TSspéc5'!F$28)/'1C TSspéc5'!F$30),IF(AND('1C TSspéc5'!$B$12&lt;&gt;"",$K$2&lt;&gt;"Pôle"),0))))</f>
        <v>0</v>
      </c>
      <c r="N376" s="581">
        <f>IF(AND('1C TSspéc5'!$B$12&lt;&gt;0,'1C TSspéc5'!$F$30&lt;&gt;0),L376+M376,0)</f>
        <v>0</v>
      </c>
      <c r="O376" s="562" t="str">
        <f>IF(AND('1C TSspéc5'!$F$17&lt;&gt;0,'1C TSspéc5'!$C$12="OUI"),'1C TSspéc5'!$F$35/'1C TSspéc5'!$F$17,"")</f>
        <v/>
      </c>
      <c r="P376" s="563" t="str">
        <f>IF(AND('1C TSspéc5'!$F$17&lt;&gt;0,'1C TSspéc5'!$C$12="OUI"),'1C TSspéc5'!$F$36/'1C TSspéc5'!$F$17,"")</f>
        <v/>
      </c>
      <c r="Q376" s="563" t="str">
        <f>IF(AND('1C TSspéc5'!$F$17&lt;&gt;0,'1C TSspéc5'!$C$12="OUI"),'1C TSspéc5'!$F$37/'1C TSspéc5'!$F$17,"")</f>
        <v/>
      </c>
      <c r="R376" s="563" t="str">
        <f>IF(AND('1C TSspéc5'!$F$17&lt;&gt;0,'1C TSspéc5'!$C$12="OUI"),'1C TSspéc5'!$F$38/'1C TSspéc5'!$F$17,"")</f>
        <v/>
      </c>
      <c r="S376" s="563" t="str">
        <f>IF(AND('1C TSspéc5'!$F$17&lt;&gt;0,'1C TSspéc5'!$C$12="OUI"),'1C TSspéc5'!$F$39/'1C TSspéc5'!$F$17,"")</f>
        <v/>
      </c>
      <c r="T376" s="563" t="str">
        <f>IF(AND('1C TSspéc5'!$F$17&lt;&gt;0,'1C TSspéc5'!$C$12="OUI"),'1C TSspéc5'!$F$40/'1C TSspéc5'!$F$17,"")</f>
        <v/>
      </c>
      <c r="U376" s="563" t="str">
        <f>IF(AND('1C TSspéc5'!$F$17&lt;&gt;0,'1C TSspéc5'!$C$12="OUI"),'1C TSspéc5'!$F$41/'1C TSspéc5'!$F$17,"")</f>
        <v/>
      </c>
      <c r="V376" s="563" t="str">
        <f>IF(AND('1C TSspéc5'!$F$17&lt;&gt;0,'1C TSspéc5'!$C$12="OUI"),'1C TSspéc5'!$F$42/'1C TSspéc5'!$F$17,"")</f>
        <v/>
      </c>
      <c r="W376" s="563" t="str">
        <f>IF(AND('1C TSspéc5'!$F$17&lt;&gt;0,'1C TSspéc5'!$C$12="OUI"),'1C TSspéc5'!$F$43/'1C TSspéc5'!$F$17,"")</f>
        <v/>
      </c>
      <c r="X376" s="563" t="str">
        <f>IF(AND('1C TSspéc5'!$F$17&lt;&gt;0,'1C TSspéc5'!$C$12="OUI"),'1C TSspéc5'!$F$44/'1C TSspéc5'!$F$17,"")</f>
        <v/>
      </c>
      <c r="Y376" s="563" t="str">
        <f>IF(AND('1C TSspéc5'!$F$17&lt;&gt;0,'1C TSspéc5'!$C$12="OUI"),'1C TSspéc5'!$F$45/'1C TSspéc5'!$F$17,"")</f>
        <v/>
      </c>
      <c r="Z376" s="563" t="str">
        <f>IF(AND('1C TSspéc5'!$F$17&lt;&gt;0,'1C TSspéc5'!$C$12="OUI"),'1C TSspéc5'!$F$46/'1C TSspéc5'!$F$17,"")</f>
        <v/>
      </c>
      <c r="AA376" s="563" t="str">
        <f>IF(AND('1C TSspéc5'!$F$17&lt;&gt;0,'1C TSspéc5'!$C$12="OUI"),'1C TSspéc5'!$F$47/'1C TSspéc5'!$F$17,"")</f>
        <v/>
      </c>
      <c r="AB376" s="563" t="str">
        <f>IF(AND('1C TSspéc5'!$F$17&lt;&gt;0,'1C TSspéc5'!$C$12="OUI"),'1C TSspéc5'!$F$48/'1C TSspéc5'!$F$17,"")</f>
        <v/>
      </c>
      <c r="AC376" s="563" t="str">
        <f>IF(AND('1C TSspéc5'!$F$17&lt;&gt;0,'1C TSspéc5'!$C$12="OUI"),'1C TSspéc5'!$F$49/'1C TSspéc5'!$F$17,"")</f>
        <v/>
      </c>
      <c r="AD376" s="563" t="str">
        <f>IF(AND('1C TSspéc5'!$F$17&lt;&gt;0,'1C TSspéc5'!$C$12="OUI"),'1C TSspéc5'!$F$50/'1C TSspéc5'!$F$17,"")</f>
        <v/>
      </c>
      <c r="AE376" s="563" t="str">
        <f>IF(AND('1C TSspéc5'!$F$17&lt;&gt;0,'1C TSspéc5'!$C$12="OUI"),'1C TSspéc5'!$F$51/'1C TSspéc5'!$F$17,"")</f>
        <v/>
      </c>
      <c r="AF376" s="563" t="str">
        <f>IF(AND('1C TSspéc5'!$F$17&lt;&gt;0,'1C TSspéc5'!$C$12="OUI"),'1C TSspéc5'!$F$52/'1C TSspéc5'!$F$17,"")</f>
        <v/>
      </c>
      <c r="AG376" s="563" t="str">
        <f>IF(AND('1C TSspéc5'!$F$17&lt;&gt;0,'1C TSspéc5'!$C$12="OUI"),'1C TSspéc5'!$F$53/'1C TSspéc5'!$F$17,"")</f>
        <v/>
      </c>
      <c r="AH376" s="563" t="str">
        <f>IF(AND('1C TSspéc5'!$F$17&lt;&gt;0,'1C TSspéc5'!$C$12="OUI"),'1C TSspéc5'!$F$54/'1C TSspéc5'!$F$17,"")</f>
        <v/>
      </c>
      <c r="AI376" s="563" t="str">
        <f>IF(AND('1C TSspéc5'!$F$17&lt;&gt;0,'1C TSspéc5'!$C$12="OUI"),'1C TSspéc5'!$F$55/'1C TSspéc5'!$F$17,"")</f>
        <v/>
      </c>
      <c r="AJ376" s="563" t="str">
        <f>IF(AND('1C TSspéc5'!$F$17&lt;&gt;0,'1C TSspéc5'!$C$12="OUI"),'1C TSspéc5'!$F$56/'1C TSspéc5'!$F$17,"")</f>
        <v/>
      </c>
      <c r="AK376" s="563" t="str">
        <f>IF(AND('1C TSspéc5'!$F$17&lt;&gt;0,'1C TSspéc5'!$C$12="OUI"),'1C TSspéc5'!$F$57/'1C TSspéc5'!$F$17,"")</f>
        <v/>
      </c>
      <c r="AL376" s="74">
        <f>IF(AND('1C TSspéc5'!$F$17&lt;&gt;0,'1C TSspéc5'!$C$12="OUI"),N376+AK376,N376)</f>
        <v>0</v>
      </c>
      <c r="AM376" s="432">
        <f t="shared" si="106"/>
        <v>0</v>
      </c>
      <c r="AN376" s="432">
        <f t="shared" si="107"/>
        <v>0</v>
      </c>
      <c r="AO376" s="433" t="str">
        <f>IF(AND('1C TSspéc5'!$F$17&lt;&gt;0,'1C TSspéc5'!$F$30&lt;&gt;0),AM376+AN376,"")</f>
        <v/>
      </c>
      <c r="AP376" s="599" t="str">
        <f>IF(AND('1C TSspéc5'!$F$17&lt;&gt;0,'1C TSspéc5'!$F$30&lt;&gt;0),AM376-AR376,"")</f>
        <v/>
      </c>
      <c r="AQ376" s="610">
        <f t="shared" si="112"/>
        <v>0</v>
      </c>
      <c r="AR376" s="622"/>
      <c r="AS376" s="104"/>
      <c r="AT376" s="211" t="str">
        <f>IF(('1C TSspéc5'!F$17*FICHE!$C$14&lt;J376),"Forfait limité à "&amp;FICHE!$C$14&amp;"€/jour","")</f>
        <v/>
      </c>
      <c r="AU376" s="618"/>
    </row>
    <row r="377" spans="1:47" ht="13.9" customHeight="1">
      <c r="A377" s="316"/>
      <c r="B377" s="346"/>
      <c r="C377" s="877" t="str">
        <f>IF('1C TSspéc5'!G$21&lt;&gt;0,'1C TSspéc5'!$B$16,"")</f>
        <v/>
      </c>
      <c r="D377" s="878"/>
      <c r="E377" s="879"/>
      <c r="F377" s="95" t="str">
        <f>IF(AND($C377='1C TSspéc5'!$B$16,'1C TSspéc5'!$B$20="spécifiques",'1C TSspéc5'!$G$21&lt;&gt;""),'1C TSspéc5'!$G$25,"")</f>
        <v/>
      </c>
      <c r="G377" s="237"/>
      <c r="H377" s="797">
        <v>0.21</v>
      </c>
      <c r="I377" s="799">
        <v>1</v>
      </c>
      <c r="J377" s="324"/>
      <c r="K377" s="782">
        <f t="shared" si="105"/>
        <v>0</v>
      </c>
      <c r="L377" s="580">
        <f>IF(OR('1C TSspéc5'!$B$12="",'1C TSspéc5'!G$30=0),0,IF(AND('1C TSspéc5'!$B$12&lt;&gt;"",$K$2="Pôle",'1C TSspéc5'!$C$12="OUI"),(('1C TSspéc5'!G$22+'1C TSspéc5'!G$23+'1C TSspéc5'!G$24+'1C TSspéc5'!G$25+'1C TSspéc5'!G$29)/'1C TSspéc5'!G$17),IF(AND('1C TSspéc5'!$B$12&lt;&gt;"",$K$2="Pôle",'1C TSspéc5'!$C$12="NON"),(('1C TSspéc5'!G$22+'1C TSspéc5'!G$23+'1C TSspéc5'!G$24+'1C TSspéc5'!G$25+'1C TSspéc5'!G$29)/'1C TSspéc5'!G$30),IF(AND('1C TSspéc5'!$B$12&lt;&gt;"",$K$2&lt;&gt;"Pôle",'1C TSspéc5'!$C$12="OUI"),(('1C TSspéc5'!G$22+'1C TSspéc5'!G$23+'1C TSspéc5'!G$24+'1C TSspéc5'!G$25+'1C TSspéc5'!G$26+'1C TSspéc5'!G$27+'1C TSspéc5'!G$28+'1C TSspéc5'!G$29)/'1C TSspéc5'!G$17),IF(AND('1C TSspéc5'!$B$12&lt;&gt;"",$K$2&lt;&gt;"Pôle",'1C TSspéc5'!$C$12="NON"),(('1C TSspéc5'!G$22+'1C TSspéc5'!G$23+'1C TSspéc5'!G$24+'1C TSspéc5'!G$25+'1C TSspéc5'!G$26+'1C TSspéc5'!G$27+'1C TSspéc5'!G$28+'1C TSspéc5'!G$29)/'1C TSspéc5'!G$30))))))</f>
        <v>0</v>
      </c>
      <c r="M377" s="580">
        <f>IF(OR('1C TSspéc5'!$B$12="",'1C TSspéc5'!G$30=0),0,IF(AND('1C TSspéc5'!$B$12&lt;&gt;"",$K$2="Pôle",'1C TSspéc5'!$C$12="OUI"),(('1C TSspéc5'!G$26+'1C TSspéc5'!G$27+'1C TSspéc5'!G$28)/'1C TSspéc5'!G$17),IF(AND('1C TSspéc5'!$B$12&lt;&gt;"",$K$2="Pôle",'1C TSspéc5'!$C$12="NON"),(('1C TSspéc5'!G$26+'1C TSspéc5'!G$27+'1C TSspéc5'!G$28)/'1C TSspéc5'!G$30),IF(AND('1C TSspéc5'!$B$12&lt;&gt;"",$K$2&lt;&gt;"Pôle"),0))))</f>
        <v>0</v>
      </c>
      <c r="N377" s="581">
        <f>IF(AND('1C TSspéc5'!$B$12&lt;&gt;0,'1C TSspéc5'!$G$30&lt;&gt;0),L377+M377,0)</f>
        <v>0</v>
      </c>
      <c r="O377" s="562" t="str">
        <f>IF(AND('1C TSspéc5'!$G$17&lt;&gt;0,'1C TSspéc5'!$C$12="OUI"),'1C TSspéc5'!$G$35/'1C TSspéc5'!$G$17,"")</f>
        <v/>
      </c>
      <c r="P377" s="563" t="str">
        <f>IF(AND('1C TSspéc5'!$G$17&lt;&gt;0,'1C TSspéc5'!$C$12="OUI"),'1C TSspéc5'!$G$36/'1C TSspéc5'!$G$17,"")</f>
        <v/>
      </c>
      <c r="Q377" s="563" t="str">
        <f>IF(AND('1C TSspéc5'!$G$17&lt;&gt;0,'1C TSspéc5'!$C$12="OUI"),'1C TSspéc5'!$G$37/'1C TSspéc5'!$G$17,"")</f>
        <v/>
      </c>
      <c r="R377" s="563" t="str">
        <f>IF(AND('1C TSspéc5'!$G$17&lt;&gt;0,'1C TSspéc5'!$C$12="OUI"),'1C TSspéc5'!$G$38/'1C TSspéc5'!$G$17,"")</f>
        <v/>
      </c>
      <c r="S377" s="563" t="str">
        <f>IF(AND('1C TSspéc5'!$G$17&lt;&gt;0,'1C TSspéc5'!$C$12="OUI"),'1C TSspéc5'!$G$39/'1C TSspéc5'!$G$17,"")</f>
        <v/>
      </c>
      <c r="T377" s="563" t="str">
        <f>IF(AND('1C TSspéc5'!$G$17&lt;&gt;0,'1C TSspéc5'!$C$12="OUI"),'1C TSspéc5'!$G$40/'1C TSspéc5'!$G$17,"")</f>
        <v/>
      </c>
      <c r="U377" s="563" t="str">
        <f>IF(AND('1C TSspéc5'!$G$17&lt;&gt;0,'1C TSspéc5'!$C$12="OUI"),'1C TSspéc5'!$G$41/'1C TSspéc5'!$G$17,"")</f>
        <v/>
      </c>
      <c r="V377" s="563" t="str">
        <f>IF(AND('1C TSspéc5'!$G$17&lt;&gt;0,'1C TSspéc5'!$C$12="OUI"),'1C TSspéc5'!$G$42/'1C TSspéc5'!$G$17,"")</f>
        <v/>
      </c>
      <c r="W377" s="563" t="str">
        <f>IF(AND('1C TSspéc5'!$G$17&lt;&gt;0,'1C TSspéc5'!$C$12="OUI"),'1C TSspéc5'!$G$43/'1C TSspéc5'!$G$17,"")</f>
        <v/>
      </c>
      <c r="X377" s="563" t="str">
        <f>IF(AND('1C TSspéc5'!$G$17&lt;&gt;0,'1C TSspéc5'!$C$12="OUI"),'1C TSspéc5'!$G$44/'1C TSspéc5'!$G$17,"")</f>
        <v/>
      </c>
      <c r="Y377" s="563" t="str">
        <f>IF(AND('1C TSspéc5'!$G$17&lt;&gt;0,'1C TSspéc5'!$C$12="OUI"),'1C TSspéc5'!$G$45/'1C TSspéc5'!$G$17,"")</f>
        <v/>
      </c>
      <c r="Z377" s="563" t="str">
        <f>IF(AND('1C TSspéc5'!$G$17&lt;&gt;0,'1C TSspéc5'!$C$12="OUI"),'1C TSspéc5'!$G$46/'1C TSspéc5'!$G$17,"")</f>
        <v/>
      </c>
      <c r="AA377" s="563" t="str">
        <f>IF(AND('1C TSspéc5'!$G$17&lt;&gt;0,'1C TSspéc5'!$C$12="OUI"),'1C TSspéc5'!$G$47/'1C TSspéc5'!$G$17,"")</f>
        <v/>
      </c>
      <c r="AB377" s="563" t="str">
        <f>IF(AND('1C TSspéc5'!$G$17&lt;&gt;0,'1C TSspéc5'!$C$12="OUI"),'1C TSspéc5'!$G$48/'1C TSspéc5'!$G$17,"")</f>
        <v/>
      </c>
      <c r="AC377" s="563" t="str">
        <f>IF(AND('1C TSspéc5'!$G$17&lt;&gt;0,'1C TSspéc5'!$C$12="OUI"),'1C TSspéc5'!$G$49/'1C TSspéc5'!$G$17,"")</f>
        <v/>
      </c>
      <c r="AD377" s="563" t="str">
        <f>IF(AND('1C TSspéc5'!$G$17&lt;&gt;0,'1C TSspéc5'!$C$12="OUI"),'1C TSspéc5'!$G$50/'1C TSspéc5'!$G$17,"")</f>
        <v/>
      </c>
      <c r="AE377" s="563" t="str">
        <f>IF(AND('1C TSspéc5'!$G$17&lt;&gt;0,'1C TSspéc5'!$C$12="OUI"),'1C TSspéc5'!$G$51/'1C TSspéc5'!$G$17,"")</f>
        <v/>
      </c>
      <c r="AF377" s="563" t="str">
        <f>IF(AND('1C TSspéc5'!$G$17&lt;&gt;0,'1C TSspéc5'!$C$12="OUI"),'1C TSspéc5'!$G$52/'1C TSspéc5'!$G$17,"")</f>
        <v/>
      </c>
      <c r="AG377" s="563" t="str">
        <f>IF(AND('1C TSspéc5'!$G$17&lt;&gt;0,'1C TSspéc5'!$C$12="OUI"),'1C TSspéc5'!$G$53/'1C TSspéc5'!$G$17,"")</f>
        <v/>
      </c>
      <c r="AH377" s="563" t="str">
        <f>IF(AND('1C TSspéc5'!$G$17&lt;&gt;0,'1C TSspéc5'!$C$12="OUI"),'1C TSspéc5'!$G$54/'1C TSspéc5'!$G$17,"")</f>
        <v/>
      </c>
      <c r="AI377" s="563" t="str">
        <f>IF(AND('1C TSspéc5'!$G$17&lt;&gt;0,'1C TSspéc5'!$C$12="OUI"),'1C TSspéc5'!$G$55/'1C TSspéc5'!$G$17,"")</f>
        <v/>
      </c>
      <c r="AJ377" s="563" t="str">
        <f>IF(AND('1C TSspéc5'!$G$17&lt;&gt;0,'1C TSspéc5'!$C$12="OUI"),'1C TSspéc5'!$G$56/'1C TSspéc5'!$G$17,"")</f>
        <v/>
      </c>
      <c r="AK377" s="563" t="str">
        <f>IF(AND('1C TSspéc5'!$G$17&lt;&gt;0,'1C TSspéc5'!$C$12="OUI"),'1C TSspéc5'!$G$57/'1C TSspéc5'!$G$17,"")</f>
        <v/>
      </c>
      <c r="AL377" s="74">
        <f>IF(AND('1C TSspéc5'!$G$17&lt;&gt;0,'1C TSspéc5'!$C$12="OUI"),N377+AK377,N377)</f>
        <v>0</v>
      </c>
      <c r="AM377" s="432">
        <f t="shared" si="106"/>
        <v>0</v>
      </c>
      <c r="AN377" s="432">
        <f t="shared" si="107"/>
        <v>0</v>
      </c>
      <c r="AO377" s="433" t="str">
        <f>IF(AND('1C TSspéc5'!$G$17&lt;&gt;0,'1C TSspéc5'!$G$30&lt;&gt;0),AM377+AN377,"")</f>
        <v/>
      </c>
      <c r="AP377" s="599" t="str">
        <f>IF(AND('1C TSspéc5'!$G$17&lt;&gt;0,'1C TSspéc5'!$G$30&lt;&gt;0),AM377-AR377,"")</f>
        <v/>
      </c>
      <c r="AQ377" s="610">
        <f t="shared" si="112"/>
        <v>0</v>
      </c>
      <c r="AR377" s="622"/>
      <c r="AS377" s="104"/>
      <c r="AT377" s="211" t="str">
        <f>IF(('1C TSspéc5'!G$17*FICHE!$C$14&lt;J377),"Forfait limité à "&amp;FICHE!$C$14&amp;"€/jour","")</f>
        <v/>
      </c>
      <c r="AU377" s="618"/>
    </row>
    <row r="378" spans="1:47" ht="13.9" customHeight="1">
      <c r="A378" s="316"/>
      <c r="B378" s="346"/>
      <c r="C378" s="877" t="str">
        <f>IF('1C TSspéc5'!H$21&lt;&gt;0,'1C TSspéc5'!$B$16,"")</f>
        <v/>
      </c>
      <c r="D378" s="878"/>
      <c r="E378" s="879"/>
      <c r="F378" s="95" t="str">
        <f>IF(AND($C378='1C TSspéc5'!$B$16,'1C TSspéc5'!$B$20="spécifiques",'1C TSspéc5'!$H$21&lt;&gt;""),'1C TSspéc5'!$H$25,"")</f>
        <v/>
      </c>
      <c r="G378" s="237"/>
      <c r="H378" s="797">
        <v>0.21</v>
      </c>
      <c r="I378" s="799">
        <v>1</v>
      </c>
      <c r="J378" s="324"/>
      <c r="K378" s="782">
        <f t="shared" si="105"/>
        <v>0</v>
      </c>
      <c r="L378" s="580">
        <f>IF(OR('1C TSspéc5'!$B$12="",'1C TSspéc5'!H$30=0),0,IF(AND('1C TSspéc5'!$B$12&lt;&gt;"",$K$2="Pôle",'1C TSspéc5'!$C$12="OUI"),(('1C TSspéc5'!H$22+'1C TSspéc5'!H$23+'1C TSspéc5'!H$24+'1C TSspéc5'!H$25+'1C TSspéc5'!H$29)/'1C TSspéc5'!H$17),IF(AND('1C TSspéc5'!$B$12&lt;&gt;"",$K$2="Pôle",'1C TSspéc5'!$C$12="NON"),(('1C TSspéc5'!H$22+'1C TSspéc5'!H$23+'1C TSspéc5'!H$24+'1C TSspéc5'!H$25+'1C TSspéc5'!H$29)/'1C TSspéc5'!H$30),IF(AND('1C TSspéc5'!$B$12&lt;&gt;"",$K$2&lt;&gt;"Pôle",'1C TSspéc5'!$C$12="OUI"),(('1C TSspéc5'!H$22+'1C TSspéc5'!H$23+'1C TSspéc5'!H$24+'1C TSspéc5'!H$25+'1C TSspéc5'!H$26+'1C TSspéc5'!H$27+'1C TSspéc5'!H$28+'1C TSspéc5'!H$29)/'1C TSspéc5'!H$17),IF(AND('1C TSspéc5'!$B$12&lt;&gt;"",$K$2&lt;&gt;"Pôle",'1C TSspéc5'!$C$12="NON"),(('1C TSspéc5'!H$22+'1C TSspéc5'!H$23+'1C TSspéc5'!H$24+'1C TSspéc5'!H$25+'1C TSspéc5'!H$26+'1C TSspéc5'!H$27+'1C TSspéc5'!H$28+'1C TSspéc5'!H$29)/'1C TSspéc5'!H$30))))))</f>
        <v>0</v>
      </c>
      <c r="M378" s="580">
        <f>IF(OR('1C TSspéc5'!$B$12="",'1C TSspéc5'!H$30=0),0,IF(AND('1C TSspéc5'!$B$12&lt;&gt;"",$K$2="Pôle",'1C TSspéc5'!$C$12="OUI"),(('1C TSspéc5'!H$26+'1C TSspéc5'!H$27+'1C TSspéc5'!H$28)/'1C TSspéc5'!H$17),IF(AND('1C TSspéc5'!$B$12&lt;&gt;"",$K$2="Pôle",'1C TSspéc5'!$C$12="NON"),(('1C TSspéc5'!H$26+'1C TSspéc5'!H$27+'1C TSspéc5'!H$28)/'1C TSspéc5'!H$30),IF(AND('1C TSspéc5'!$B$12&lt;&gt;"",$K$2&lt;&gt;"Pôle"),0))))</f>
        <v>0</v>
      </c>
      <c r="N378" s="581">
        <f>IF(AND('1C TSspéc5'!$B$12&lt;&gt;0,'1C TSspéc5'!$H$30&lt;&gt;0),L378+M378,0)</f>
        <v>0</v>
      </c>
      <c r="O378" s="562" t="str">
        <f>IF(AND('1C TSspéc5'!$H$17&lt;&gt;0,'1C TSspéc5'!$C$12="OUI"),'1C TSspéc5'!$H$35/'1C TSspéc5'!$H$17,"")</f>
        <v/>
      </c>
      <c r="P378" s="563" t="str">
        <f>IF(AND('1C TSspéc5'!$H$17&lt;&gt;0,'1C TSspéc5'!$C$12="OUI"),'1C TSspéc5'!$H$36/'1C TSspéc5'!$H$17,"")</f>
        <v/>
      </c>
      <c r="Q378" s="563" t="str">
        <f>IF(AND('1C TSspéc5'!$H$17&lt;&gt;0,'1C TSspéc5'!$C$12="OUI"),'1C TSspéc5'!$H$37/'1C TSspéc5'!$H$17,"")</f>
        <v/>
      </c>
      <c r="R378" s="563" t="str">
        <f>IF(AND('1C TSspéc5'!$H$17&lt;&gt;0,'1C TSspéc5'!$C$12="OUI"),'1C TSspéc5'!$H$38/'1C TSspéc5'!$H$17,"")</f>
        <v/>
      </c>
      <c r="S378" s="563" t="str">
        <f>IF(AND('1C TSspéc5'!$H$17&lt;&gt;0,'1C TSspéc5'!$C$12="OUI"),'1C TSspéc5'!$H$39/'1C TSspéc5'!$H$17,"")</f>
        <v/>
      </c>
      <c r="T378" s="563" t="str">
        <f>IF(AND('1C TSspéc5'!$H$17&lt;&gt;0,'1C TSspéc5'!$C$12="OUI"),'1C TSspéc5'!$H$40/'1C TSspéc5'!$H$17,"")</f>
        <v/>
      </c>
      <c r="U378" s="563" t="str">
        <f>IF(AND('1C TSspéc5'!$H$17&lt;&gt;0,'1C TSspéc5'!$C$12="OUI"),'1C TSspéc5'!$H$41/'1C TSspéc5'!$H$17,"")</f>
        <v/>
      </c>
      <c r="V378" s="563" t="str">
        <f>IF(AND('1C TSspéc5'!$H$17&lt;&gt;0,'1C TSspéc5'!$C$12="OUI"),'1C TSspéc5'!$H$42/'1C TSspéc5'!$H$17,"")</f>
        <v/>
      </c>
      <c r="W378" s="563" t="str">
        <f>IF(AND('1C TSspéc5'!$H$17&lt;&gt;0,'1C TSspéc5'!$C$12="OUI"),'1C TSspéc5'!$H$43/'1C TSspéc5'!$H$17,"")</f>
        <v/>
      </c>
      <c r="X378" s="563" t="str">
        <f>IF(AND('1C TSspéc5'!$H$17&lt;&gt;0,'1C TSspéc5'!$C$12="OUI"),'1C TSspéc5'!$H$44/'1C TSspéc5'!$H$17,"")</f>
        <v/>
      </c>
      <c r="Y378" s="563" t="str">
        <f>IF(AND('1C TSspéc5'!$H$17&lt;&gt;0,'1C TSspéc5'!$C$12="OUI"),'1C TSspéc5'!$H$45/'1C TSspéc5'!$H$17,"")</f>
        <v/>
      </c>
      <c r="Z378" s="563" t="str">
        <f>IF(AND('1C TSspéc5'!$H$17&lt;&gt;0,'1C TSspéc5'!$C$12="OUI"),'1C TSspéc5'!$H$46/'1C TSspéc5'!$H$17,"")</f>
        <v/>
      </c>
      <c r="AA378" s="563" t="str">
        <f>IF(AND('1C TSspéc5'!$H$17&lt;&gt;0,'1C TSspéc5'!$C$12="OUI"),'1C TSspéc5'!$H$47/'1C TSspéc5'!$H$17,"")</f>
        <v/>
      </c>
      <c r="AB378" s="563" t="str">
        <f>IF(AND('1C TSspéc5'!$H$17&lt;&gt;0,'1C TSspéc5'!$C$12="OUI"),'1C TSspéc5'!$H$48/'1C TSspéc5'!$H$17,"")</f>
        <v/>
      </c>
      <c r="AC378" s="563" t="str">
        <f>IF(AND('1C TSspéc5'!$H$17&lt;&gt;0,'1C TSspéc5'!$C$12="OUI"),'1C TSspéc5'!$H$49/'1C TSspéc5'!$H$17,"")</f>
        <v/>
      </c>
      <c r="AD378" s="563" t="str">
        <f>IF(AND('1C TSspéc5'!$H$17&lt;&gt;0,'1C TSspéc5'!$C$12="OUI"),'1C TSspéc5'!$H$50/'1C TSspéc5'!$H$17,"")</f>
        <v/>
      </c>
      <c r="AE378" s="563" t="str">
        <f>IF(AND('1C TSspéc5'!$H$17&lt;&gt;0,'1C TSspéc5'!$C$12="OUI"),'1C TSspéc5'!$H$51/'1C TSspéc5'!$H$17,"")</f>
        <v/>
      </c>
      <c r="AF378" s="563" t="str">
        <f>IF(AND('1C TSspéc5'!$H$17&lt;&gt;0,'1C TSspéc5'!$C$12="OUI"),'1C TSspéc5'!$H$52/'1C TSspéc5'!$H$17,"")</f>
        <v/>
      </c>
      <c r="AG378" s="563" t="str">
        <f>IF(AND('1C TSspéc5'!$H$17&lt;&gt;0,'1C TSspéc5'!$C$12="OUI"),'1C TSspéc5'!$H$53/'1C TSspéc5'!$H$17,"")</f>
        <v/>
      </c>
      <c r="AH378" s="563" t="str">
        <f>IF(AND('1C TSspéc5'!$H$17&lt;&gt;0,'1C TSspéc5'!$C$12="OUI"),'1C TSspéc5'!$H$54/'1C TSspéc5'!$H$17,"")</f>
        <v/>
      </c>
      <c r="AI378" s="563" t="str">
        <f>IF(AND('1C TSspéc5'!$H$17&lt;&gt;0,'1C TSspéc5'!$C$12="OUI"),'1C TSspéc5'!$H$55/'1C TSspéc5'!$H$17,"")</f>
        <v/>
      </c>
      <c r="AJ378" s="563" t="str">
        <f>IF(AND('1C TSspéc5'!$H$17&lt;&gt;0,'1C TSspéc5'!$C$12="OUI"),'1C TSspéc5'!$H$56/'1C TSspéc5'!$H$17,"")</f>
        <v/>
      </c>
      <c r="AK378" s="563" t="str">
        <f>IF(AND('1C TSspéc5'!$H$17&lt;&gt;0,'1C TSspéc5'!$C$12="OUI"),'1C TSspéc5'!$H$57/'1C TSspéc5'!$H$17,"")</f>
        <v/>
      </c>
      <c r="AL378" s="74">
        <f>IF(AND('1C TSspéc5'!$H$17&lt;&gt;0,'1C TSspéc5'!$C$12="OUI"),N378+AK378,N378)</f>
        <v>0</v>
      </c>
      <c r="AM378" s="432">
        <f t="shared" si="106"/>
        <v>0</v>
      </c>
      <c r="AN378" s="432">
        <f t="shared" si="107"/>
        <v>0</v>
      </c>
      <c r="AO378" s="433" t="str">
        <f>IF(AND('1C TSspéc5'!$H$17&lt;&gt;0,'1C TSspéc5'!$H$30&lt;&gt;0),AM378+AN378,"")</f>
        <v/>
      </c>
      <c r="AP378" s="599" t="str">
        <f>IF(AND('1C TSspéc5'!$H$17&lt;&gt;0,'1C TSspéc5'!$H$30&lt;&gt;0),AM378-AR378,"")</f>
        <v/>
      </c>
      <c r="AQ378" s="610">
        <f t="shared" si="112"/>
        <v>0</v>
      </c>
      <c r="AR378" s="622"/>
      <c r="AS378" s="104"/>
      <c r="AT378" s="211" t="str">
        <f>IF(('1C TSspéc5'!H$17*FICHE!$C$14&lt;J378),"Forfait limité à "&amp;FICHE!$C$14&amp;"€/jour","")</f>
        <v/>
      </c>
      <c r="AU378" s="618"/>
    </row>
    <row r="379" spans="1:47" ht="13.9" customHeight="1">
      <c r="A379" s="316"/>
      <c r="B379" s="346"/>
      <c r="C379" s="877" t="str">
        <f>IF('1C TSspéc5'!I$21&lt;&gt;0,'1C TSspéc5'!$B$16,"")</f>
        <v/>
      </c>
      <c r="D379" s="878"/>
      <c r="E379" s="879"/>
      <c r="F379" s="95" t="str">
        <f>IF(AND($C379='1C TSspéc5'!$B$16,'1C TSspéc5'!$B$20="spécifiques",'1C TSspéc5'!$I$21&lt;&gt;""),'1C TSspéc5'!$I$25,"")</f>
        <v/>
      </c>
      <c r="G379" s="237"/>
      <c r="H379" s="797">
        <v>0.21</v>
      </c>
      <c r="I379" s="799">
        <v>1</v>
      </c>
      <c r="J379" s="324"/>
      <c r="K379" s="782">
        <f t="shared" si="105"/>
        <v>0</v>
      </c>
      <c r="L379" s="580">
        <f>IF(OR('1C TSspéc5'!$B$12="",'1C TSspéc5'!I$30=0),0,IF(AND('1C TSspéc5'!$B$12&lt;&gt;"",$K$2="Pôle",'1C TSspéc5'!$C$12="OUI"),(('1C TSspéc5'!I$22+'1C TSspéc5'!I$23+'1C TSspéc5'!I$24+'1C TSspéc5'!I$25+'1C TSspéc5'!I$29)/'1C TSspéc5'!I$17),IF(AND('1C TSspéc5'!$B$12&lt;&gt;"",$K$2="Pôle",'1C TSspéc5'!$C$12="NON"),(('1C TSspéc5'!I$22+'1C TSspéc5'!I$23+'1C TSspéc5'!I$24+'1C TSspéc5'!I$25+'1C TSspéc5'!I$29)/'1C TSspéc5'!I$30),IF(AND('1C TSspéc5'!$B$12&lt;&gt;"",$K$2&lt;&gt;"Pôle",'1C TSspéc5'!$C$12="OUI"),(('1C TSspéc5'!I$22+'1C TSspéc5'!I$23+'1C TSspéc5'!I$24+'1C TSspéc5'!I$25+'1C TSspéc5'!I$26+'1C TSspéc5'!I$27+'1C TSspéc5'!I$28+'1C TSspéc5'!I$29)/'1C TSspéc5'!I$17),IF(AND('1C TSspéc5'!$B$12&lt;&gt;"",$K$2&lt;&gt;"Pôle",'1C TSspéc5'!$C$12="NON"),(('1C TSspéc5'!I$22+'1C TSspéc5'!I$23+'1C TSspéc5'!I$24+'1C TSspéc5'!I$25+'1C TSspéc5'!I$26+'1C TSspéc5'!I$27+'1C TSspéc5'!I$28+'1C TSspéc5'!I$29)/'1C TSspéc5'!I$30))))))</f>
        <v>0</v>
      </c>
      <c r="M379" s="580">
        <f>IF(OR('1C TSspéc5'!$B$12="",'1C TSspéc5'!I$30=0),0,IF(AND('1C TSspéc5'!$B$12&lt;&gt;"",$K$2="Pôle",'1C TSspéc5'!$C$12="OUI"),(('1C TSspéc5'!I$26+'1C TSspéc5'!I$27+'1C TSspéc5'!I$28)/'1C TSspéc5'!I$17),IF(AND('1C TSspéc5'!$B$12&lt;&gt;"",$K$2="Pôle",'1C TSspéc5'!$C$12="NON"),(('1C TSspéc5'!I$26+'1C TSspéc5'!I$27+'1C TSspéc5'!I$28)/'1C TSspéc5'!I$30),IF(AND('1C TSspéc5'!$B$12&lt;&gt;"",$K$2&lt;&gt;"Pôle"),0))))</f>
        <v>0</v>
      </c>
      <c r="N379" s="581">
        <f>IF(AND('1C TSspéc5'!$B$12&lt;&gt;0,'1C TSspéc5'!$I$30&lt;&gt;0),L379+M379,0)</f>
        <v>0</v>
      </c>
      <c r="O379" s="562" t="str">
        <f>IF(AND('1C TSspéc5'!$I$17&lt;&gt;0,'1C TSspéc5'!$C$12="OUI"),'1C TSspéc5'!$I$35/'1C TSspéc5'!$I$17,"")</f>
        <v/>
      </c>
      <c r="P379" s="563" t="str">
        <f>IF(AND('1C TSspéc5'!$I$17&lt;&gt;0,'1C TSspéc5'!$C$12="OUI"),'1C TSspéc5'!$I$36/'1C TSspéc5'!$I$17,"")</f>
        <v/>
      </c>
      <c r="Q379" s="563" t="str">
        <f>IF(AND('1C TSspéc5'!$I$17&lt;&gt;0,'1C TSspéc5'!$C$12="OUI"),'1C TSspéc5'!$I$37/'1C TSspéc5'!$I$17,"")</f>
        <v/>
      </c>
      <c r="R379" s="563" t="str">
        <f>IF(AND('1C TSspéc5'!$I$17&lt;&gt;0,'1C TSspéc5'!$C$12="OUI"),'1C TSspéc5'!$I$38/'1C TSspéc5'!$I$17,"")</f>
        <v/>
      </c>
      <c r="S379" s="563" t="str">
        <f>IF(AND('1C TSspéc5'!$I$17&lt;&gt;0,'1C TSspéc5'!$C$12="OUI"),'1C TSspéc5'!$I$39/'1C TSspéc5'!$I$17,"")</f>
        <v/>
      </c>
      <c r="T379" s="563" t="str">
        <f>IF(AND('1C TSspéc5'!$I$17&lt;&gt;0,'1C TSspéc5'!$C$12="OUI"),'1C TSspéc5'!$I$40/'1C TSspéc5'!$I$17,"")</f>
        <v/>
      </c>
      <c r="U379" s="563" t="str">
        <f>IF(AND('1C TSspéc5'!$I$17&lt;&gt;0,'1C TSspéc5'!$C$12="OUI"),'1C TSspéc5'!$I$41/'1C TSspéc5'!$I$17,"")</f>
        <v/>
      </c>
      <c r="V379" s="563" t="str">
        <f>IF(AND('1C TSspéc5'!$I$17&lt;&gt;0,'1C TSspéc5'!$C$12="OUI"),'1C TSspéc5'!$I$42/'1C TSspéc5'!$I$17,"")</f>
        <v/>
      </c>
      <c r="W379" s="563" t="str">
        <f>IF(AND('1C TSspéc5'!$I$17&lt;&gt;0,'1C TSspéc5'!$C$12="OUI"),'1C TSspéc5'!$I$43/'1C TSspéc5'!$I$17,"")</f>
        <v/>
      </c>
      <c r="X379" s="563" t="str">
        <f>IF(AND('1C TSspéc5'!$I$17&lt;&gt;0,'1C TSspéc5'!$C$12="OUI"),'1C TSspéc5'!$I$44/'1C TSspéc5'!$I$17,"")</f>
        <v/>
      </c>
      <c r="Y379" s="563" t="str">
        <f>IF(AND('1C TSspéc5'!$I$17&lt;&gt;0,'1C TSspéc5'!$C$12="OUI"),'1C TSspéc5'!$I$45/'1C TSspéc5'!$I$17,"")</f>
        <v/>
      </c>
      <c r="Z379" s="563" t="str">
        <f>IF(AND('1C TSspéc5'!$I$17&lt;&gt;0,'1C TSspéc5'!$C$12="OUI"),'1C TSspéc5'!$I$46/'1C TSspéc5'!$I$17,"")</f>
        <v/>
      </c>
      <c r="AA379" s="563" t="str">
        <f>IF(AND('1C TSspéc5'!$I$17&lt;&gt;0,'1C TSspéc5'!$C$12="OUI"),'1C TSspéc5'!$I$47/'1C TSspéc5'!$I$17,"")</f>
        <v/>
      </c>
      <c r="AB379" s="563" t="str">
        <f>IF(AND('1C TSspéc5'!$I$17&lt;&gt;0,'1C TSspéc5'!$C$12="OUI"),'1C TSspéc5'!$I$48/'1C TSspéc5'!$I$17,"")</f>
        <v/>
      </c>
      <c r="AC379" s="563" t="str">
        <f>IF(AND('1C TSspéc5'!$I$17&lt;&gt;0,'1C TSspéc5'!$C$12="OUI"),'1C TSspéc5'!$I$49/'1C TSspéc5'!$I$17,"")</f>
        <v/>
      </c>
      <c r="AD379" s="563" t="str">
        <f>IF(AND('1C TSspéc5'!$I$17&lt;&gt;0,'1C TSspéc5'!$C$12="OUI"),'1C TSspéc5'!$I$50/'1C TSspéc5'!$I$17,"")</f>
        <v/>
      </c>
      <c r="AE379" s="563" t="str">
        <f>IF(AND('1C TSspéc5'!$I$17&lt;&gt;0,'1C TSspéc5'!$C$12="OUI"),'1C TSspéc5'!$I$51/'1C TSspéc5'!$I$17,"")</f>
        <v/>
      </c>
      <c r="AF379" s="563" t="str">
        <f>IF(AND('1C TSspéc5'!$I$17&lt;&gt;0,'1C TSspéc5'!$C$12="OUI"),'1C TSspéc5'!$I$52/'1C TSspéc5'!$I$17,"")</f>
        <v/>
      </c>
      <c r="AG379" s="563" t="str">
        <f>IF(AND('1C TSspéc5'!$I$17&lt;&gt;0,'1C TSspéc5'!$C$12="OUI"),'1C TSspéc5'!$I$53/'1C TSspéc5'!$I$17,"")</f>
        <v/>
      </c>
      <c r="AH379" s="563" t="str">
        <f>IF(AND('1C TSspéc5'!$I$17&lt;&gt;0,'1C TSspéc5'!$C$12="OUI"),'1C TSspéc5'!$I$54/'1C TSspéc5'!$I$17,"")</f>
        <v/>
      </c>
      <c r="AI379" s="563" t="str">
        <f>IF(AND('1C TSspéc5'!$I$17&lt;&gt;0,'1C TSspéc5'!$C$12="OUI"),'1C TSspéc5'!$I$55/'1C TSspéc5'!$I$17,"")</f>
        <v/>
      </c>
      <c r="AJ379" s="563" t="str">
        <f>IF(AND('1C TSspéc5'!$I$17&lt;&gt;0,'1C TSspéc5'!$C$12="OUI"),'1C TSspéc5'!$I$56/'1C TSspéc5'!$I$17,"")</f>
        <v/>
      </c>
      <c r="AK379" s="563" t="str">
        <f>IF(AND('1C TSspéc5'!$I$17&lt;&gt;0,'1C TSspéc5'!$C$12="OUI"),'1C TSspéc5'!$I$57/'1C TSspéc5'!$I$17,"")</f>
        <v/>
      </c>
      <c r="AL379" s="74">
        <f>IF(AND('1C TSspéc5'!$I$17&lt;&gt;0,'1C TSspéc5'!$C$12="OUI"),N379+AK379,N379)</f>
        <v>0</v>
      </c>
      <c r="AM379" s="432">
        <f t="shared" si="106"/>
        <v>0</v>
      </c>
      <c r="AN379" s="432">
        <f t="shared" si="107"/>
        <v>0</v>
      </c>
      <c r="AO379" s="433" t="str">
        <f>IF(AND('1C TSspéc5'!$I$17&lt;&gt;0,'1C TSspéc5'!$I$30&lt;&gt;0),AM379+AN379,"")</f>
        <v/>
      </c>
      <c r="AP379" s="599" t="str">
        <f>IF(AND('1C TSspéc5'!$I$17&lt;&gt;0,'1C TSspéc5'!$I$30&lt;&gt;0),AM379-AR379,"")</f>
        <v/>
      </c>
      <c r="AQ379" s="610">
        <f t="shared" si="112"/>
        <v>0</v>
      </c>
      <c r="AR379" s="622"/>
      <c r="AS379" s="104"/>
      <c r="AT379" s="211" t="str">
        <f>IF(('1C TSspéc5'!I$17*FICHE!$C$14&lt;J379),"Forfait limité à "&amp;FICHE!$C$14&amp;"€/jour","")</f>
        <v/>
      </c>
      <c r="AU379" s="618"/>
    </row>
    <row r="380" spans="1:47" ht="13.9" customHeight="1">
      <c r="A380" s="316"/>
      <c r="B380" s="346"/>
      <c r="C380" s="877" t="str">
        <f>IF('1C TSspéc5'!J$21&lt;&gt;0,'1C TSspéc5'!$B$16,"")</f>
        <v/>
      </c>
      <c r="D380" s="878"/>
      <c r="E380" s="879"/>
      <c r="F380" s="95" t="str">
        <f>IF(AND($C380='1C TSspéc5'!$B$16,'1C TSspéc5'!$B$20="spécifiques",'1C TSspéc5'!K$21&lt;&gt;""),'1C TSspéc5'!K$25,"")</f>
        <v/>
      </c>
      <c r="G380" s="237"/>
      <c r="H380" s="797">
        <v>0.21</v>
      </c>
      <c r="I380" s="799">
        <v>1</v>
      </c>
      <c r="J380" s="324"/>
      <c r="K380" s="782">
        <f t="shared" si="105"/>
        <v>0</v>
      </c>
      <c r="L380" s="580">
        <f>IF(OR('1C TSspéc5'!$B$12="",'1C TSspéc5'!J$30=0),0,IF(AND('1C TSspéc5'!$B$12&lt;&gt;"",$K$2="Pôle",'1C TSspéc5'!$C$12="OUI"),(('1C TSspéc5'!J$22+'1C TSspéc5'!J$23+'1C TSspéc5'!J$24+'1C TSspéc5'!J$25+'1C TSspéc5'!J$29)/'1C TSspéc5'!J$17),IF(AND('1C TSspéc5'!$B$12&lt;&gt;"",$K$2="Pôle",'1C TSspéc5'!$C$12="NON"),(('1C TSspéc5'!J$22+'1C TSspéc5'!J$23+'1C TSspéc5'!J$24+'1C TSspéc5'!J$25+'1C TSspéc5'!J$29)/'1C TSspéc5'!J$30),IF(AND('1C TSspéc5'!$B$12&lt;&gt;"",$K$2&lt;&gt;"Pôle",'1C TSspéc5'!$C$12="OUI"),(('1C TSspéc5'!J$22+'1C TSspéc5'!J$23+'1C TSspéc5'!J$24+'1C TSspéc5'!J$25+'1C TSspéc5'!J$26+'1C TSspéc5'!J$27+'1C TSspéc5'!J$28+'1C TSspéc5'!J$29)/'1C TSspéc5'!J$17),IF(AND('1C TSspéc5'!$B$12&lt;&gt;"",$K$2&lt;&gt;"Pôle",'1C TSspéc5'!$C$12="NON"),(('1C TSspéc5'!J$22+'1C TSspéc5'!J$23+'1C TSspéc5'!J$24+'1C TSspéc5'!J$25+'1C TSspéc5'!J$26+'1C TSspéc5'!J$27+'1C TSspéc5'!J$28+'1C TSspéc5'!J$29)/'1C TSspéc5'!J$30))))))</f>
        <v>0</v>
      </c>
      <c r="M380" s="580">
        <f>IF(OR('1C TSspéc5'!$B$12="",'1C TSspéc5'!J$30=0),0,IF(AND('1C TSspéc5'!$B$12&lt;&gt;"",$K$2="Pôle",'1C TSspéc5'!$C$12="OUI"),(('1C TSspéc5'!J$26+'1C TSspéc5'!J$27+'1C TSspéc5'!J$28)/'1C TSspéc5'!J$17),IF(AND('1C TSspéc5'!$B$12&lt;&gt;"",$K$2="Pôle",'1C TSspéc5'!$C$12="NON"),(('1C TSspéc5'!J$26+'1C TSspéc5'!J$27+'1C TSspéc5'!J$28)/'1C TSspéc5'!J$30),IF(AND('1C TSspéc5'!$B$12&lt;&gt;"",$K$2&lt;&gt;"Pôle"),0))))</f>
        <v>0</v>
      </c>
      <c r="N380" s="581">
        <f>IF(AND('1C TSspéc5'!$B$12&lt;&gt;0,'1C TSspéc5'!$J$30&lt;&gt;0),L380+M380,0)</f>
        <v>0</v>
      </c>
      <c r="O380" s="562" t="str">
        <f>IF(AND('1C TSspéc5'!$J$17&lt;&gt;0,'1C TSspéc5'!$C$12="OUI"),'1C TSspéc5'!$J$35/'1C TSspéc5'!$J$17,"")</f>
        <v/>
      </c>
      <c r="P380" s="563" t="str">
        <f>IF(AND('1C TSspéc5'!$J$17&lt;&gt;0,'1C TSspéc5'!$C$12="OUI"),'1C TSspéc5'!$J$36/'1C TSspéc5'!$J$17,"")</f>
        <v/>
      </c>
      <c r="Q380" s="563" t="str">
        <f>IF(AND('1C TSspéc5'!$J$17&lt;&gt;0,'1C TSspéc5'!$C$12="OUI"),'1C TSspéc5'!$J$37/'1C TSspéc5'!$J$17,"")</f>
        <v/>
      </c>
      <c r="R380" s="563" t="str">
        <f>IF(AND('1C TSspéc5'!$J$17&lt;&gt;0,'1C TSspéc5'!$C$12="OUI"),'1C TSspéc5'!$J$38/'1C TSspéc5'!$J$17,"")</f>
        <v/>
      </c>
      <c r="S380" s="563" t="str">
        <f>IF(AND('1C TSspéc5'!$J$17&lt;&gt;0,'1C TSspéc5'!$C$12="OUI"),'1C TSspéc5'!$J$39/'1C TSspéc5'!$J$17,"")</f>
        <v/>
      </c>
      <c r="T380" s="563" t="str">
        <f>IF(AND('1C TSspéc5'!$J$17&lt;&gt;0,'1C TSspéc5'!$C$12="OUI"),'1C TSspéc5'!$J$40/'1C TSspéc5'!$J$17,"")</f>
        <v/>
      </c>
      <c r="U380" s="563" t="str">
        <f>IF(AND('1C TSspéc5'!$J$17&lt;&gt;0,'1C TSspéc5'!$C$12="OUI"),'1C TSspéc5'!$J$41/'1C TSspéc5'!$J$17,"")</f>
        <v/>
      </c>
      <c r="V380" s="563" t="str">
        <f>IF(AND('1C TSspéc5'!$J$17&lt;&gt;0,'1C TSspéc5'!$C$12="OUI"),'1C TSspéc5'!$J$42/'1C TSspéc5'!$J$17,"")</f>
        <v/>
      </c>
      <c r="W380" s="563" t="str">
        <f>IF(AND('1C TSspéc5'!$J$17&lt;&gt;0,'1C TSspéc5'!$C$12="OUI"),'1C TSspéc5'!$J$43/'1C TSspéc5'!$J$17,"")</f>
        <v/>
      </c>
      <c r="X380" s="563" t="str">
        <f>IF(AND('1C TSspéc5'!$J$17&lt;&gt;0,'1C TSspéc5'!$C$12="OUI"),'1C TSspéc5'!$J$44/'1C TSspéc5'!$J$17,"")</f>
        <v/>
      </c>
      <c r="Y380" s="563" t="str">
        <f>IF(AND('1C TSspéc5'!$J$17&lt;&gt;0,'1C TSspéc5'!$C$12="OUI"),'1C TSspéc5'!$J$45/'1C TSspéc5'!$J$17,"")</f>
        <v/>
      </c>
      <c r="Z380" s="563" t="str">
        <f>IF(AND('1C TSspéc5'!$J$17&lt;&gt;0,'1C TSspéc5'!$C$12="OUI"),'1C TSspéc5'!$J$46/'1C TSspéc5'!$J$17,"")</f>
        <v/>
      </c>
      <c r="AA380" s="563" t="str">
        <f>IF(AND('1C TSspéc5'!$J$17&lt;&gt;0,'1C TSspéc5'!$C$12="OUI"),'1C TSspéc5'!$J$47/'1C TSspéc5'!$J$17,"")</f>
        <v/>
      </c>
      <c r="AB380" s="563" t="str">
        <f>IF(AND('1C TSspéc5'!$J$17&lt;&gt;0,'1C TSspéc5'!$C$12="OUI"),'1C TSspéc5'!$J$48/'1C TSspéc5'!$J$17,"")</f>
        <v/>
      </c>
      <c r="AC380" s="563" t="str">
        <f>IF(AND('1C TSspéc5'!$J$17&lt;&gt;0,'1C TSspéc5'!$C$12="OUI"),'1C TSspéc5'!$J$49/'1C TSspéc5'!$J$17,"")</f>
        <v/>
      </c>
      <c r="AD380" s="563" t="str">
        <f>IF(AND('1C TSspéc5'!$J$17&lt;&gt;0,'1C TSspéc5'!$C$12="OUI"),'1C TSspéc5'!$J$50/'1C TSspéc5'!$J$17,"")</f>
        <v/>
      </c>
      <c r="AE380" s="563" t="str">
        <f>IF(AND('1C TSspéc5'!$J$17&lt;&gt;0,'1C TSspéc5'!$C$12="OUI"),'1C TSspéc5'!$J$51/'1C TSspéc5'!$J$17,"")</f>
        <v/>
      </c>
      <c r="AF380" s="563" t="str">
        <f>IF(AND('1C TSspéc5'!$J$17&lt;&gt;0,'1C TSspéc5'!$C$12="OUI"),'1C TSspéc5'!$J$52/'1C TSspéc5'!$J$17,"")</f>
        <v/>
      </c>
      <c r="AG380" s="563" t="str">
        <f>IF(AND('1C TSspéc5'!$J$17&lt;&gt;0,'1C TSspéc5'!$C$12="OUI"),'1C TSspéc5'!$J$53/'1C TSspéc5'!$J$17,"")</f>
        <v/>
      </c>
      <c r="AH380" s="563" t="str">
        <f>IF(AND('1C TSspéc5'!$J$17&lt;&gt;0,'1C TSspéc5'!$C$12="OUI"),'1C TSspéc5'!$J$54/'1C TSspéc5'!$J$17,"")</f>
        <v/>
      </c>
      <c r="AI380" s="563" t="str">
        <f>IF(AND('1C TSspéc5'!$J$17&lt;&gt;0,'1C TSspéc5'!$C$12="OUI"),'1C TSspéc5'!$J$55/'1C TSspéc5'!$J$17,"")</f>
        <v/>
      </c>
      <c r="AJ380" s="563" t="str">
        <f>IF(AND('1C TSspéc5'!$J$17&lt;&gt;0,'1C TSspéc5'!$C$12="OUI"),'1C TSspéc5'!$J$56/'1C TSspéc5'!$J$17,"")</f>
        <v/>
      </c>
      <c r="AK380" s="563" t="str">
        <f>IF(AND('1C TSspéc5'!$J$17&lt;&gt;0,'1C TSspéc5'!$C$12="OUI"),'1C TSspéc5'!$J$57/'1C TSspéc5'!$J$17,"")</f>
        <v/>
      </c>
      <c r="AL380" s="74">
        <f>IF(AND('1C TSspéc5'!$J$17&lt;&gt;0,'1C TSspéc5'!$C$12="OUI"),N380+AK380,N380)</f>
        <v>0</v>
      </c>
      <c r="AM380" s="432">
        <f t="shared" si="106"/>
        <v>0</v>
      </c>
      <c r="AN380" s="432">
        <f t="shared" si="107"/>
        <v>0</v>
      </c>
      <c r="AO380" s="433" t="str">
        <f>IF(AND('1C TSspéc5'!$J$17&lt;&gt;0,'1C TSspéc5'!$J$30&lt;&gt;0),AM380+AN380,"")</f>
        <v/>
      </c>
      <c r="AP380" s="599" t="str">
        <f>IF(AND('1C TSspéc5'!$J$17&lt;&gt;0,'1C TSspéc5'!$J$30&lt;&gt;0),AM380-AR380,"")</f>
        <v/>
      </c>
      <c r="AQ380" s="610">
        <f t="shared" si="112"/>
        <v>0</v>
      </c>
      <c r="AR380" s="622"/>
      <c r="AS380" s="104"/>
      <c r="AT380" s="211" t="str">
        <f>IF(('1C TSspéc5'!J$17*FICHE!$C$14&lt;J380),"Forfait limité à "&amp;FICHE!$C$14&amp;"€/jour","")</f>
        <v/>
      </c>
      <c r="AU380" s="618"/>
    </row>
    <row r="381" spans="1:47" ht="13.9" customHeight="1">
      <c r="A381" s="316"/>
      <c r="B381" s="346"/>
      <c r="C381" s="877" t="str">
        <f>IF('1C TSspéc5'!K$21&lt;&gt;0,'1C TSspéc5'!$B$16,"")</f>
        <v/>
      </c>
      <c r="D381" s="878"/>
      <c r="E381" s="879"/>
      <c r="F381" s="95" t="str">
        <f>IF(AND($C381='1C TSspéc5'!$B$16,'1C TSspéc5'!$B$20="spécifiques",'1C TSspéc5'!$K$21&lt;&gt;""),'1C TSspéc5'!$K$25,"")</f>
        <v/>
      </c>
      <c r="G381" s="237"/>
      <c r="H381" s="797">
        <v>0.21</v>
      </c>
      <c r="I381" s="799">
        <v>1</v>
      </c>
      <c r="J381" s="324"/>
      <c r="K381" s="782">
        <f t="shared" si="105"/>
        <v>0</v>
      </c>
      <c r="L381" s="580">
        <f>IF(OR('1C TSspéc5'!$B$12="",'1C TSspéc5'!K$30=0),0,IF(AND('1C TSspéc5'!$B$12&lt;&gt;"",$K$2="Pôle",'1C TSspéc5'!$C$12="OUI"),(('1C TSspéc5'!K$22+'1C TSspéc5'!K$23+'1C TSspéc5'!K$24+'1C TSspéc5'!K$25+'1C TSspéc5'!K$29)/'1C TSspéc5'!K$17),IF(AND('1C TSspéc5'!$B$12&lt;&gt;"",$K$2="Pôle",'1C TSspéc5'!$C$12="NON"),(('1C TSspéc5'!K$22+'1C TSspéc5'!K$23+'1C TSspéc5'!K$24+'1C TSspéc5'!K$25+'1C TSspéc5'!K$29)/'1C TSspéc5'!K$30),IF(AND('1C TSspéc5'!$B$12&lt;&gt;"",$K$2&lt;&gt;"Pôle",'1C TSspéc5'!$C$12="OUI"),(('1C TSspéc5'!K$22+'1C TSspéc5'!K$23+'1C TSspéc5'!K$24+'1C TSspéc5'!K$25+'1C TSspéc5'!K$26+'1C TSspéc5'!K$27+'1C TSspéc5'!K$28+'1C TSspéc5'!K$29)/'1C TSspéc5'!K$17),IF(AND('1C TSspéc5'!$B$12&lt;&gt;"",$K$2&lt;&gt;"Pôle",'1C TSspéc5'!$C$12="NON"),(('1C TSspéc5'!K$22+'1C TSspéc5'!K$23+'1C TSspéc5'!K$24+'1C TSspéc5'!K$25+'1C TSspéc5'!K$26+'1C TSspéc5'!K$27+'1C TSspéc5'!K$28+'1C TSspéc5'!K$29)/'1C TSspéc5'!K$30))))))</f>
        <v>0</v>
      </c>
      <c r="M381" s="580">
        <f>IF(OR('1C TSspéc5'!$B$12="",'1C TSspéc5'!K$30=0),0,IF(AND('1C TSspéc5'!$B$12&lt;&gt;"",$K$2="Pôle",'1C TSspéc5'!$C$12="OUI"),(('1C TSspéc5'!K$26+'1C TSspéc5'!K$27+'1C TSspéc5'!K$28)/'1C TSspéc5'!K$17),IF(AND('1C TSspéc5'!$B$12&lt;&gt;"",$K$2="Pôle",'1C TSspéc5'!$C$12="NON"),(('1C TSspéc5'!K$26+'1C TSspéc5'!K$27+'1C TSspéc5'!K$28)/'1C TSspéc5'!K$30),IF(AND('1C TSspéc5'!$B$12&lt;&gt;"",$K$2&lt;&gt;"Pôle"),0))))</f>
        <v>0</v>
      </c>
      <c r="N381" s="581">
        <f>IF(AND('1C TSspéc5'!$B$12&lt;&gt;0,'1C TSspéc5'!$K$30&lt;&gt;0),L381+M381,0)</f>
        <v>0</v>
      </c>
      <c r="O381" s="562" t="str">
        <f>IF(AND('1C TSspéc5'!$K$17&lt;&gt;0,'1C TSspéc5'!$C$12="OUI"),'1C TSspéc5'!$K$35/'1C TSspéc5'!$K$17,"")</f>
        <v/>
      </c>
      <c r="P381" s="563" t="str">
        <f>IF(AND('1C TSspéc5'!$K$17&lt;&gt;0,'1C TSspéc5'!$C$12="OUI"),'1C TSspéc5'!$K$36/'1C TSspéc5'!$K$17,"")</f>
        <v/>
      </c>
      <c r="Q381" s="563" t="str">
        <f>IF(AND('1C TSspéc5'!$K$17&lt;&gt;0,'1C TSspéc5'!$C$12="OUI"),'1C TSspéc5'!$K$37/'1C TSspéc5'!$K$17,"")</f>
        <v/>
      </c>
      <c r="R381" s="563" t="str">
        <f>IF(AND('1C TSspéc5'!$K$17&lt;&gt;0,'1C TSspéc5'!$C$12="OUI"),'1C TSspéc5'!$K$38/'1C TSspéc5'!$K$17,"")</f>
        <v/>
      </c>
      <c r="S381" s="563" t="str">
        <f>IF(AND('1C TSspéc5'!$K$17&lt;&gt;0,'1C TSspéc5'!$C$12="OUI"),'1C TSspéc5'!$K$39/'1C TSspéc5'!$K$17,"")</f>
        <v/>
      </c>
      <c r="T381" s="563" t="str">
        <f>IF(AND('1C TSspéc5'!$K$17&lt;&gt;0,'1C TSspéc5'!$C$12="OUI"),'1C TSspéc5'!$K$40/'1C TSspéc5'!$K$17,"")</f>
        <v/>
      </c>
      <c r="U381" s="563" t="str">
        <f>IF(AND('1C TSspéc5'!$K$17&lt;&gt;0,'1C TSspéc5'!$C$12="OUI"),'1C TSspéc5'!$K$41/'1C TSspéc5'!$K$17,"")</f>
        <v/>
      </c>
      <c r="V381" s="563" t="str">
        <f>IF(AND('1C TSspéc5'!$K$17&lt;&gt;0,'1C TSspéc5'!$C$12="OUI"),'1C TSspéc5'!$K$42/'1C TSspéc5'!$K$17,"")</f>
        <v/>
      </c>
      <c r="W381" s="563" t="str">
        <f>IF(AND('1C TSspéc5'!$K$17&lt;&gt;0,'1C TSspéc5'!$C$12="OUI"),'1C TSspéc5'!$K$43/'1C TSspéc5'!$K$17,"")</f>
        <v/>
      </c>
      <c r="X381" s="563" t="str">
        <f>IF(AND('1C TSspéc5'!$K$17&lt;&gt;0,'1C TSspéc5'!$C$12="OUI"),'1C TSspéc5'!$K$44/'1C TSspéc5'!$K$17,"")</f>
        <v/>
      </c>
      <c r="Y381" s="563" t="str">
        <f>IF(AND('1C TSspéc5'!$K$17&lt;&gt;0,'1C TSspéc5'!$C$12="OUI"),'1C TSspéc5'!$K$45/'1C TSspéc5'!$K$17,"")</f>
        <v/>
      </c>
      <c r="Z381" s="563" t="str">
        <f>IF(AND('1C TSspéc5'!$K$17&lt;&gt;0,'1C TSspéc5'!$C$12="OUI"),'1C TSspéc5'!$K$46/'1C TSspéc5'!$K$17,"")</f>
        <v/>
      </c>
      <c r="AA381" s="563" t="str">
        <f>IF(AND('1C TSspéc5'!$K$17&lt;&gt;0,'1C TSspéc5'!$C$12="OUI"),'1C TSspéc5'!$K$47/'1C TSspéc5'!$K$17,"")</f>
        <v/>
      </c>
      <c r="AB381" s="563" t="str">
        <f>IF(AND('1C TSspéc5'!$K$17&lt;&gt;0,'1C TSspéc5'!$C$12="OUI"),'1C TSspéc5'!$K$48/'1C TSspéc5'!$K$17,"")</f>
        <v/>
      </c>
      <c r="AC381" s="563" t="str">
        <f>IF(AND('1C TSspéc5'!$K$17&lt;&gt;0,'1C TSspéc5'!$C$12="OUI"),'1C TSspéc5'!$K$49/'1C TSspéc5'!$K$17,"")</f>
        <v/>
      </c>
      <c r="AD381" s="563" t="str">
        <f>IF(AND('1C TSspéc5'!$K$17&lt;&gt;0,'1C TSspéc5'!$C$12="OUI"),'1C TSspéc5'!$K$50/'1C TSspéc5'!$K$17,"")</f>
        <v/>
      </c>
      <c r="AE381" s="563" t="str">
        <f>IF(AND('1C TSspéc5'!$K$17&lt;&gt;0,'1C TSspéc5'!$C$12="OUI"),'1C TSspéc5'!$K$51/'1C TSspéc5'!$K$17,"")</f>
        <v/>
      </c>
      <c r="AF381" s="563" t="str">
        <f>IF(AND('1C TSspéc5'!$K$17&lt;&gt;0,'1C TSspéc5'!$C$12="OUI"),'1C TSspéc5'!$K$52/'1C TSspéc5'!$K$17,"")</f>
        <v/>
      </c>
      <c r="AG381" s="563" t="str">
        <f>IF(AND('1C TSspéc5'!$K$17&lt;&gt;0,'1C TSspéc5'!$C$12="OUI"),'1C TSspéc5'!$K$53/'1C TSspéc5'!$K$17,"")</f>
        <v/>
      </c>
      <c r="AH381" s="563" t="str">
        <f>IF(AND('1C TSspéc5'!$K$17&lt;&gt;0,'1C TSspéc5'!$C$12="OUI"),'1C TSspéc5'!$K$54/'1C TSspéc5'!$K$17,"")</f>
        <v/>
      </c>
      <c r="AI381" s="563" t="str">
        <f>IF(AND('1C TSspéc5'!$K$17&lt;&gt;0,'1C TSspéc5'!$C$12="OUI"),'1C TSspéc5'!$K$55/'1C TSspéc5'!$K$17,"")</f>
        <v/>
      </c>
      <c r="AJ381" s="563" t="str">
        <f>IF(AND('1C TSspéc5'!$K$17&lt;&gt;0,'1C TSspéc5'!$C$12="OUI"),'1C TSspéc5'!$K$56/'1C TSspéc5'!$K$17,"")</f>
        <v/>
      </c>
      <c r="AK381" s="563" t="str">
        <f>IF(AND('1C TSspéc5'!$K$17&lt;&gt;0,'1C TSspéc5'!$C$12="OUI"),'1C TSspéc5'!$K$57/'1C TSspéc5'!$K$17,"")</f>
        <v/>
      </c>
      <c r="AL381" s="74">
        <f>IF(AND('1C TSspéc5'!$K$17&lt;&gt;0,'1C TSspéc5'!$C$12="OUI"),N381+AK381,N381)</f>
        <v>0</v>
      </c>
      <c r="AM381" s="432">
        <f t="shared" si="106"/>
        <v>0</v>
      </c>
      <c r="AN381" s="432">
        <f t="shared" si="107"/>
        <v>0</v>
      </c>
      <c r="AO381" s="433" t="str">
        <f>IF(AND('1C TSspéc5'!$K$17&lt;&gt;0,'1C TSspéc5'!$K$30&lt;&gt;0),AM381+AN381,"")</f>
        <v/>
      </c>
      <c r="AP381" s="599" t="str">
        <f>IF(AND('1C TSspéc5'!$K$17&lt;&gt;0,'1C TSspéc5'!$K$30&lt;&gt;0),AM381-AR381,"")</f>
        <v/>
      </c>
      <c r="AQ381" s="610">
        <f t="shared" si="112"/>
        <v>0</v>
      </c>
      <c r="AR381" s="622"/>
      <c r="AS381" s="104"/>
      <c r="AT381" s="211" t="str">
        <f>IF(('1C TSspéc5'!K$17*FICHE!$C$14&lt;J381),"Forfait limité à "&amp;FICHE!$C$14&amp;"€/jour","")</f>
        <v/>
      </c>
      <c r="AU381" s="618"/>
    </row>
    <row r="382" spans="1:47" ht="13.9" customHeight="1">
      <c r="A382" s="316"/>
      <c r="B382" s="346"/>
      <c r="C382" s="877" t="str">
        <f>IF('1C TSspéc5'!L$21&lt;&gt;0,'1C TSspéc5'!$B$16,"")</f>
        <v/>
      </c>
      <c r="D382" s="878"/>
      <c r="E382" s="879"/>
      <c r="F382" s="95" t="str">
        <f>IF(AND($C382='1C TSspéc5'!$B$16,'1C TSspéc5'!$B$20="spécifiques",'1C TSspéc5'!$L$21&lt;&gt;""),'1C TSspéc5'!$L$25,"")</f>
        <v/>
      </c>
      <c r="G382" s="237"/>
      <c r="H382" s="797">
        <v>0.21</v>
      </c>
      <c r="I382" s="799">
        <v>1</v>
      </c>
      <c r="J382" s="324"/>
      <c r="K382" s="782">
        <f t="shared" si="105"/>
        <v>0</v>
      </c>
      <c r="L382" s="580">
        <f>IF(OR('1C TSspéc5'!$B$12="",'1C TSspéc5'!L$30=0),0,IF(AND('1C TSspéc5'!$B$12&lt;&gt;"",$K$2="Pôle",'1C TSspéc5'!$C$12="OUI"),(('1C TSspéc5'!L$22+'1C TSspéc5'!L$23+'1C TSspéc5'!L$24+'1C TSspéc5'!L$25+'1C TSspéc5'!L$29)/'1C TSspéc5'!L$17),IF(AND('1C TSspéc5'!$B$12&lt;&gt;"",$K$2="Pôle",'1C TSspéc5'!$C$12="NON"),(('1C TSspéc5'!L$22+'1C TSspéc5'!L$23+'1C TSspéc5'!L$24+'1C TSspéc5'!L$25+'1C TSspéc5'!L$29)/'1C TSspéc5'!L$30),IF(AND('1C TSspéc5'!$B$12&lt;&gt;"",$K$2&lt;&gt;"Pôle",'1C TSspéc5'!$C$12="OUI"),(('1C TSspéc5'!L$22+'1C TSspéc5'!L$23+'1C TSspéc5'!L$24+'1C TSspéc5'!L$25+'1C TSspéc5'!L$26+'1C TSspéc5'!L$27+'1C TSspéc5'!L$28+'1C TSspéc5'!L$29)/'1C TSspéc5'!L$17),IF(AND('1C TSspéc5'!$B$12&lt;&gt;"",$K$2&lt;&gt;"Pôle",'1C TSspéc5'!$C$12="NON"),(('1C TSspéc5'!L$22+'1C TSspéc5'!L$23+'1C TSspéc5'!L$24+'1C TSspéc5'!L$25+'1C TSspéc5'!L$26+'1C TSspéc5'!L$27+'1C TSspéc5'!L$28+'1C TSspéc5'!L$29)/'1C TSspéc5'!L$30))))))</f>
        <v>0</v>
      </c>
      <c r="M382" s="580">
        <f>IF(OR('1C TSspéc5'!$B$12="",'1C TSspéc5'!L$30=0),0,IF(AND('1C TSspéc5'!$B$12&lt;&gt;"",$K$2="Pôle",'1C TSspéc5'!$C$12="OUI"),(('1C TSspéc5'!L$26+'1C TSspéc5'!L$27+'1C TSspéc5'!L$28)/'1C TSspéc5'!L$17),IF(AND('1C TSspéc5'!$B$12&lt;&gt;"",$K$2="Pôle",'1C TSspéc5'!$C$12="NON"),(('1C TSspéc5'!L$26+'1C TSspéc5'!L$27+'1C TSspéc5'!L$28)/'1C TSspéc5'!L$30),IF(AND('1C TSspéc5'!$B$12&lt;&gt;"",$K$2&lt;&gt;"Pôle"),0))))</f>
        <v>0</v>
      </c>
      <c r="N382" s="581">
        <f>IF(AND('1C TSspéc5'!$B$12&lt;&gt;0,'1C TSspéc5'!$L$30&lt;&gt;0),L382+M382,0)</f>
        <v>0</v>
      </c>
      <c r="O382" s="562" t="str">
        <f>IF(AND('1C TSspéc5'!$L$17&lt;&gt;0,'1C TSspéc5'!$C$12="OUI"),'1C TSspéc5'!$L$35/'1C TSspéc5'!$L$17,"")</f>
        <v/>
      </c>
      <c r="P382" s="563" t="str">
        <f>IF(AND('1C TSspéc5'!$L$17&lt;&gt;0,'1C TSspéc5'!$C$12="OUI"),'1C TSspéc5'!$L$36/'1C TSspéc5'!$L$17,"")</f>
        <v/>
      </c>
      <c r="Q382" s="563" t="str">
        <f>IF(AND('1C TSspéc5'!$L$17&lt;&gt;0,'1C TSspéc5'!$C$12="OUI"),'1C TSspéc5'!$L$37/'1C TSspéc5'!$L$17,"")</f>
        <v/>
      </c>
      <c r="R382" s="563" t="str">
        <f>IF(AND('1C TSspéc5'!$L$17&lt;&gt;0,'1C TSspéc5'!$C$12="OUI"),'1C TSspéc5'!$L$38/'1C TSspéc5'!$L$17,"")</f>
        <v/>
      </c>
      <c r="S382" s="563" t="str">
        <f>IF(AND('1C TSspéc5'!$L$17&lt;&gt;0,'1C TSspéc5'!$C$12="OUI"),'1C TSspéc5'!$L$39/'1C TSspéc5'!$L$17,"")</f>
        <v/>
      </c>
      <c r="T382" s="563" t="str">
        <f>IF(AND('1C TSspéc5'!$L$17&lt;&gt;0,'1C TSspéc5'!$C$12="OUI"),'1C TSspéc5'!$L$40/'1C TSspéc5'!$L$17,"")</f>
        <v/>
      </c>
      <c r="U382" s="563" t="str">
        <f>IF(AND('1C TSspéc5'!$L$17&lt;&gt;0,'1C TSspéc5'!$C$12="OUI"),'1C TSspéc5'!$L$41/'1C TSspéc5'!$L$17,"")</f>
        <v/>
      </c>
      <c r="V382" s="563" t="str">
        <f>IF(AND('1C TSspéc5'!$L$17&lt;&gt;0,'1C TSspéc5'!$C$12="OUI"),'1C TSspéc5'!$L$42/'1C TSspéc5'!$L$17,"")</f>
        <v/>
      </c>
      <c r="W382" s="563" t="str">
        <f>IF(AND('1C TSspéc5'!$L$17&lt;&gt;0,'1C TSspéc5'!$C$12="OUI"),'1C TSspéc5'!$L$43/'1C TSspéc5'!$L$17,"")</f>
        <v/>
      </c>
      <c r="X382" s="563" t="str">
        <f>IF(AND('1C TSspéc5'!$L$17&lt;&gt;0,'1C TSspéc5'!$C$12="OUI"),'1C TSspéc5'!$L$44/'1C TSspéc5'!$L$17,"")</f>
        <v/>
      </c>
      <c r="Y382" s="563" t="str">
        <f>IF(AND('1C TSspéc5'!$L$17&lt;&gt;0,'1C TSspéc5'!$C$12="OUI"),'1C TSspéc5'!$L$45/'1C TSspéc5'!$L$17,"")</f>
        <v/>
      </c>
      <c r="Z382" s="563" t="str">
        <f>IF(AND('1C TSspéc5'!$L$17&lt;&gt;0,'1C TSspéc5'!$C$12="OUI"),'1C TSspéc5'!$L$46/'1C TSspéc5'!$L$17,"")</f>
        <v/>
      </c>
      <c r="AA382" s="563" t="str">
        <f>IF(AND('1C TSspéc5'!$L$17&lt;&gt;0,'1C TSspéc5'!$C$12="OUI"),'1C TSspéc5'!$L$47/'1C TSspéc5'!$L$17,"")</f>
        <v/>
      </c>
      <c r="AB382" s="563" t="str">
        <f>IF(AND('1C TSspéc5'!$L$17&lt;&gt;0,'1C TSspéc5'!$C$12="OUI"),'1C TSspéc5'!$L$48/'1C TSspéc5'!$L$17,"")</f>
        <v/>
      </c>
      <c r="AC382" s="563" t="str">
        <f>IF(AND('1C TSspéc5'!$L$17&lt;&gt;0,'1C TSspéc5'!$C$12="OUI"),'1C TSspéc5'!$L$49/'1C TSspéc5'!$L$17,"")</f>
        <v/>
      </c>
      <c r="AD382" s="563" t="str">
        <f>IF(AND('1C TSspéc5'!$L$17&lt;&gt;0,'1C TSspéc5'!$C$12="OUI"),'1C TSspéc5'!$L$50/'1C TSspéc5'!$L$17,"")</f>
        <v/>
      </c>
      <c r="AE382" s="563" t="str">
        <f>IF(AND('1C TSspéc5'!$L$17&lt;&gt;0,'1C TSspéc5'!$C$12="OUI"),'1C TSspéc5'!$L$51/'1C TSspéc5'!$L$17,"")</f>
        <v/>
      </c>
      <c r="AF382" s="563" t="str">
        <f>IF(AND('1C TSspéc5'!$L$17&lt;&gt;0,'1C TSspéc5'!$C$12="OUI"),'1C TSspéc5'!$L$52/'1C TSspéc5'!$L$17,"")</f>
        <v/>
      </c>
      <c r="AG382" s="563" t="str">
        <f>IF(AND('1C TSspéc5'!$L$17&lt;&gt;0,'1C TSspéc5'!$C$12="OUI"),'1C TSspéc5'!$L$53/'1C TSspéc5'!$L$17,"")</f>
        <v/>
      </c>
      <c r="AH382" s="563" t="str">
        <f>IF(AND('1C TSspéc5'!$L$17&lt;&gt;0,'1C TSspéc5'!$C$12="OUI"),'1C TSspéc5'!$L$54/'1C TSspéc5'!$L$17,"")</f>
        <v/>
      </c>
      <c r="AI382" s="563" t="str">
        <f>IF(AND('1C TSspéc5'!$L$17&lt;&gt;0,'1C TSspéc5'!$C$12="OUI"),'1C TSspéc5'!$L$55/'1C TSspéc5'!$L$17,"")</f>
        <v/>
      </c>
      <c r="AJ382" s="563" t="str">
        <f>IF(AND('1C TSspéc5'!$L$17&lt;&gt;0,'1C TSspéc5'!$C$12="OUI"),'1C TSspéc5'!$L$56/'1C TSspéc5'!$L$17,"")</f>
        <v/>
      </c>
      <c r="AK382" s="563" t="str">
        <f>IF(AND('1C TSspéc5'!$L$17&lt;&gt;0,'1C TSspéc5'!$C$12="OUI"),'1C TSspéc5'!$L$57/'1C TSspéc5'!$L$17,"")</f>
        <v/>
      </c>
      <c r="AL382" s="74">
        <f>IF(AND('1C TSspéc5'!$L$17&lt;&gt;0,'1C TSspéc5'!$C$12="OUI"),N382+AK382,N382)</f>
        <v>0</v>
      </c>
      <c r="AM382" s="432">
        <f t="shared" si="106"/>
        <v>0</v>
      </c>
      <c r="AN382" s="432">
        <f t="shared" si="107"/>
        <v>0</v>
      </c>
      <c r="AO382" s="433" t="str">
        <f>IF(AND('1C TSspéc5'!$L$17&lt;&gt;0,'1C TSspéc5'!$L$30&lt;&gt;0),AM382+AN382,"")</f>
        <v/>
      </c>
      <c r="AP382" s="599" t="str">
        <f>IF(AND('1C TSspéc5'!$L$17&lt;&gt;0,'1C TSspéc5'!$L$30&lt;&gt;0),AM382-AR382,"")</f>
        <v/>
      </c>
      <c r="AQ382" s="610">
        <f t="shared" si="112"/>
        <v>0</v>
      </c>
      <c r="AR382" s="622"/>
      <c r="AS382" s="104"/>
      <c r="AT382" s="211" t="str">
        <f>IF(('1C TSspéc5'!L$17*FICHE!$C$14&lt;J382),"Forfait limité à "&amp;FICHE!$C$14&amp;"€/jour","")</f>
        <v/>
      </c>
      <c r="AU382" s="618"/>
    </row>
    <row r="383" spans="1:47" ht="13.9" customHeight="1">
      <c r="A383" s="316"/>
      <c r="B383" s="346"/>
      <c r="C383" s="877" t="str">
        <f>IF('1C TSspéc5'!M$21&lt;&gt;0,'1C TSspéc5'!$B$16,"")</f>
        <v/>
      </c>
      <c r="D383" s="878"/>
      <c r="E383" s="879"/>
      <c r="F383" s="95" t="str">
        <f>IF(AND($C383='1C TSspéc5'!$B$16,'1C TSspéc5'!$B$20="spécifiques",'1C TSspéc5'!$M$21&lt;&gt;""),'1C TSspéc5'!$M$25,"")</f>
        <v/>
      </c>
      <c r="G383" s="237"/>
      <c r="H383" s="797">
        <v>0.21</v>
      </c>
      <c r="I383" s="799">
        <v>1</v>
      </c>
      <c r="J383" s="324"/>
      <c r="K383" s="782">
        <f t="shared" si="105"/>
        <v>0</v>
      </c>
      <c r="L383" s="580">
        <f>IF(OR('1C TSspéc5'!$B$12="",'1C TSspéc5'!M$30=0),0,IF(AND('1C TSspéc5'!$B$12&lt;&gt;"",$K$2="Pôle",'1C TSspéc5'!$C$12="OUI"),(('1C TSspéc5'!M$22+'1C TSspéc5'!M$23+'1C TSspéc5'!M$24+'1C TSspéc5'!M$25+'1C TSspéc5'!M$29)/'1C TSspéc5'!M$17),IF(AND('1C TSspéc5'!$B$12&lt;&gt;"",$K$2="Pôle",'1C TSspéc5'!$C$12="NON"),(('1C TSspéc5'!M$22+'1C TSspéc5'!M$23+'1C TSspéc5'!M$24+'1C TSspéc5'!M$25+'1C TSspéc5'!M$29)/'1C TSspéc5'!M$30),IF(AND('1C TSspéc5'!$B$12&lt;&gt;"",$K$2&lt;&gt;"Pôle",'1C TSspéc5'!$C$12="OUI"),(('1C TSspéc5'!M$22+'1C TSspéc5'!M$23+'1C TSspéc5'!M$24+'1C TSspéc5'!M$25+'1C TSspéc5'!M$26+'1C TSspéc5'!M$27+'1C TSspéc5'!M$28+'1C TSspéc5'!M$29)/'1C TSspéc5'!M$17),IF(AND('1C TSspéc5'!$B$12&lt;&gt;"",$K$2&lt;&gt;"Pôle",'1C TSspéc5'!$C$12="NON"),(('1C TSspéc5'!M$22+'1C TSspéc5'!M$23+'1C TSspéc5'!M$24+'1C TSspéc5'!M$25+'1C TSspéc5'!M$26+'1C TSspéc5'!M$27+'1C TSspéc5'!M$28+'1C TSspéc5'!M$29)/'1C TSspéc5'!M$30))))))</f>
        <v>0</v>
      </c>
      <c r="M383" s="580">
        <f>IF(OR('1C TSspéc5'!$B$12="",'1C TSspéc5'!M$30=0),0,IF(AND('1C TSspéc5'!$B$12&lt;&gt;"",$K$2="Pôle",'1C TSspéc5'!$C$12="OUI"),(('1C TSspéc5'!M$26+'1C TSspéc5'!M$27+'1C TSspéc5'!M$28)/'1C TSspéc5'!M$17),IF(AND('1C TSspéc5'!$B$12&lt;&gt;"",$K$2="Pôle",'1C TSspéc5'!$C$12="NON"),(('1C TSspéc5'!M$26+'1C TSspéc5'!M$27+'1C TSspéc5'!M$28)/'1C TSspéc5'!M$30),IF(AND('1C TSspéc5'!$B$12&lt;&gt;"",$K$2&lt;&gt;"Pôle"),0))))</f>
        <v>0</v>
      </c>
      <c r="N383" s="581">
        <f>IF(AND('1C TSspéc5'!$B$12&lt;&gt;0,'1C TSspéc5'!$M$30&lt;&gt;0),L383+M383,0)</f>
        <v>0</v>
      </c>
      <c r="O383" s="562" t="str">
        <f>IF(AND('1C TSspéc5'!$M$17&lt;&gt;0,'1C TSspéc5'!$C$12="OUI"),'1C TSspéc5'!$M$35/'1C TSspéc5'!$M$17,"")</f>
        <v/>
      </c>
      <c r="P383" s="563" t="str">
        <f>IF(AND('1C TSspéc5'!$M$17&lt;&gt;0,'1C TSspéc5'!$C$12="OUI"),'1C TSspéc5'!$M$36/'1C TSspéc5'!$M$17,"")</f>
        <v/>
      </c>
      <c r="Q383" s="563" t="str">
        <f>IF(AND('1C TSspéc5'!$M$17&lt;&gt;0,'1C TSspéc5'!$C$12="OUI"),'1C TSspéc5'!$M$37/'1C TSspéc5'!$M$17,"")</f>
        <v/>
      </c>
      <c r="R383" s="563" t="str">
        <f>IF(AND('1C TSspéc5'!$M$17&lt;&gt;0,'1C TSspéc5'!$C$12="OUI"),'1C TSspéc5'!$M$38/'1C TSspéc5'!$M$17,"")</f>
        <v/>
      </c>
      <c r="S383" s="563" t="str">
        <f>IF(AND('1C TSspéc5'!$M$17&lt;&gt;0,'1C TSspéc5'!$C$12="OUI"),'1C TSspéc5'!$M$39/'1C TSspéc5'!$M$17,"")</f>
        <v/>
      </c>
      <c r="T383" s="563" t="str">
        <f>IF(AND('1C TSspéc5'!$M$17&lt;&gt;0,'1C TSspéc5'!$C$12="OUI"),'1C TSspéc5'!$M$40/'1C TSspéc5'!$M$17,"")</f>
        <v/>
      </c>
      <c r="U383" s="563" t="str">
        <f>IF(AND('1C TSspéc5'!$M$17&lt;&gt;0,'1C TSspéc5'!$C$12="OUI"),'1C TSspéc5'!$M$41/'1C TSspéc5'!$M$17,"")</f>
        <v/>
      </c>
      <c r="V383" s="563" t="str">
        <f>IF(AND('1C TSspéc5'!$M$17&lt;&gt;0,'1C TSspéc5'!$C$12="OUI"),'1C TSspéc5'!$M$42/'1C TSspéc5'!$M$17,"")</f>
        <v/>
      </c>
      <c r="W383" s="563" t="str">
        <f>IF(AND('1C TSspéc5'!$M$17&lt;&gt;0,'1C TSspéc5'!$C$12="OUI"),'1C TSspéc5'!$M$43/'1C TSspéc5'!$M$17,"")</f>
        <v/>
      </c>
      <c r="X383" s="563" t="str">
        <f>IF(AND('1C TSspéc5'!$M$17&lt;&gt;0,'1C TSspéc5'!$C$12="OUI"),'1C TSspéc5'!$M$44/'1C TSspéc5'!$M$17,"")</f>
        <v/>
      </c>
      <c r="Y383" s="563" t="str">
        <f>IF(AND('1C TSspéc5'!$M$17&lt;&gt;0,'1C TSspéc5'!$C$12="OUI"),'1C TSspéc5'!$M$45/'1C TSspéc5'!$M$17,"")</f>
        <v/>
      </c>
      <c r="Z383" s="563" t="str">
        <f>IF(AND('1C TSspéc5'!$M$17&lt;&gt;0,'1C TSspéc5'!$C$12="OUI"),'1C TSspéc5'!$M$46/'1C TSspéc5'!$M$17,"")</f>
        <v/>
      </c>
      <c r="AA383" s="563" t="str">
        <f>IF(AND('1C TSspéc5'!$M$17&lt;&gt;0,'1C TSspéc5'!$C$12="OUI"),'1C TSspéc5'!$M$47/'1C TSspéc5'!$M$17,"")</f>
        <v/>
      </c>
      <c r="AB383" s="563" t="str">
        <f>IF(AND('1C TSspéc5'!$M$17&lt;&gt;0,'1C TSspéc5'!$C$12="OUI"),'1C TSspéc5'!$M$48/'1C TSspéc5'!$M$17,"")</f>
        <v/>
      </c>
      <c r="AC383" s="563" t="str">
        <f>IF(AND('1C TSspéc5'!$M$17&lt;&gt;0,'1C TSspéc5'!$C$12="OUI"),'1C TSspéc5'!$M$49/'1C TSspéc5'!$M$17,"")</f>
        <v/>
      </c>
      <c r="AD383" s="563" t="str">
        <f>IF(AND('1C TSspéc5'!$M$17&lt;&gt;0,'1C TSspéc5'!$C$12="OUI"),'1C TSspéc5'!$M$50/'1C TSspéc5'!$M$17,"")</f>
        <v/>
      </c>
      <c r="AE383" s="563" t="str">
        <f>IF(AND('1C TSspéc5'!$M$17&lt;&gt;0,'1C TSspéc5'!$C$12="OUI"),'1C TSspéc5'!$M$51/'1C TSspéc5'!$M$17,"")</f>
        <v/>
      </c>
      <c r="AF383" s="563" t="str">
        <f>IF(AND('1C TSspéc5'!$M$17&lt;&gt;0,'1C TSspéc5'!$C$12="OUI"),'1C TSspéc5'!$M$52/'1C TSspéc5'!$M$17,"")</f>
        <v/>
      </c>
      <c r="AG383" s="563" t="str">
        <f>IF(AND('1C TSspéc5'!$M$17&lt;&gt;0,'1C TSspéc5'!$C$12="OUI"),'1C TSspéc5'!$M$53/'1C TSspéc5'!$M$17,"")</f>
        <v/>
      </c>
      <c r="AH383" s="563" t="str">
        <f>IF(AND('1C TSspéc5'!$M$17&lt;&gt;0,'1C TSspéc5'!$C$12="OUI"),'1C TSspéc5'!$M$54/'1C TSspéc5'!$M$17,"")</f>
        <v/>
      </c>
      <c r="AI383" s="563" t="str">
        <f>IF(AND('1C TSspéc5'!$M$17&lt;&gt;0,'1C TSspéc5'!$C$12="OUI"),'1C TSspéc5'!$M$55/'1C TSspéc5'!$M$17,"")</f>
        <v/>
      </c>
      <c r="AJ383" s="563" t="str">
        <f>IF(AND('1C TSspéc5'!$M$17&lt;&gt;0,'1C TSspéc5'!$C$12="OUI"),'1C TSspéc5'!$M$56/'1C TSspéc5'!$M$17,"")</f>
        <v/>
      </c>
      <c r="AK383" s="563" t="str">
        <f>IF(AND('1C TSspéc5'!$M$17&lt;&gt;0,'1C TSspéc5'!$C$12="OUI"),'1C TSspéc5'!$M$57/'1C TSspéc5'!$M$17,"")</f>
        <v/>
      </c>
      <c r="AL383" s="74">
        <f>IF(AND('1C TSspéc5'!$M$17&lt;&gt;0,'1C TSspéc5'!$C$12="OUI"),N383+AK383,N383)</f>
        <v>0</v>
      </c>
      <c r="AM383" s="432">
        <f t="shared" si="106"/>
        <v>0</v>
      </c>
      <c r="AN383" s="432">
        <f t="shared" si="107"/>
        <v>0</v>
      </c>
      <c r="AO383" s="433" t="str">
        <f>IF(AND('1C TSspéc5'!$M$17&lt;&gt;0,'1C TSspéc5'!$M$30&lt;&gt;0),AM383+AN383,"")</f>
        <v/>
      </c>
      <c r="AP383" s="599" t="str">
        <f>IF(AND('1C TSspéc5'!$M$17&lt;&gt;0,'1C TSspéc5'!$M$30&lt;&gt;0),AM383-AR383,"")</f>
        <v/>
      </c>
      <c r="AQ383" s="610">
        <f t="shared" si="112"/>
        <v>0</v>
      </c>
      <c r="AR383" s="622"/>
      <c r="AS383" s="104"/>
      <c r="AT383" s="211" t="str">
        <f>IF(('1C TSspéc5'!M$17*FICHE!$C$14&lt;J383),"Forfait limité à "&amp;FICHE!$C$14&amp;"€/jour","")</f>
        <v/>
      </c>
      <c r="AU383" s="618"/>
    </row>
    <row r="384" spans="1:47" s="358" customFormat="1" ht="13.9" customHeight="1">
      <c r="A384" s="398"/>
      <c r="B384" s="399"/>
      <c r="C384" s="880" t="str">
        <f>IF('1C TSspéc5'!N$21&lt;&gt;0,'1C TSspéc5'!$B$16,"")</f>
        <v/>
      </c>
      <c r="D384" s="881"/>
      <c r="E384" s="882"/>
      <c r="F384" s="213" t="str">
        <f>IF(AND($C384='1C TSspéc5'!$B$16,'1C TSspéc5'!$B$20="spécifiques",'1C TSspéc5'!$N$21&lt;&gt;""),'1C TSspéc5'!$N$25,"")</f>
        <v/>
      </c>
      <c r="G384" s="238"/>
      <c r="H384" s="819">
        <v>0.21</v>
      </c>
      <c r="I384" s="820">
        <v>1</v>
      </c>
      <c r="J384" s="400"/>
      <c r="K384" s="821">
        <f t="shared" si="105"/>
        <v>0</v>
      </c>
      <c r="L384" s="584">
        <f>IF(OR('1C TSspéc5'!$B$12="",'1C TSspéc5'!N$30=0),0,IF(AND('1C TSspéc5'!$B$12&lt;&gt;"",$K$2="Pôle",'1C TSspéc5'!$C$12="OUI"),(('1C TSspéc5'!N$22+'1C TSspéc5'!N$23+'1C TSspéc5'!N$24+'1C TSspéc5'!N$25+'1C TSspéc5'!N$29)/'1C TSspéc5'!N$17),IF(AND('1C TSspéc5'!$B$12&lt;&gt;"",$K$2="Pôle",'1C TSspéc5'!$C$12="NON"),(('1C TSspéc5'!N$22+'1C TSspéc5'!N$23+'1C TSspéc5'!N$24+'1C TSspéc5'!N$25+'1C TSspéc5'!N$29)/'1C TSspéc5'!N$30),IF(AND('1C TSspéc5'!$B$12&lt;&gt;"",$K$2&lt;&gt;"Pôle",'1C TSspéc5'!$C$12="OUI"),(('1C TSspéc5'!N$22+'1C TSspéc5'!N$23+'1C TSspéc5'!N$24+'1C TSspéc5'!N$25+'1C TSspéc5'!N$26+'1C TSspéc5'!N$27+'1C TSspéc5'!N$28+'1C TSspéc5'!N$29)/'1C TSspéc5'!N$17),IF(AND('1C TSspéc5'!$B$12&lt;&gt;"",$K$2&lt;&gt;"Pôle",'1C TSspéc5'!$C$12="NON"),(('1C TSspéc5'!N$22+'1C TSspéc5'!N$23+'1C TSspéc5'!N$24+'1C TSspéc5'!N$25+'1C TSspéc5'!N$26+'1C TSspéc5'!N$27+'1C TSspéc5'!N$28+'1C TSspéc5'!N$29)/'1C TSspéc5'!N$30))))))</f>
        <v>0</v>
      </c>
      <c r="M384" s="584">
        <f>IF(OR('1C TSspéc5'!$B$12="",'1C TSspéc5'!N$30=0),0,IF(AND('1C TSspéc5'!$B$12&lt;&gt;"",$K$2="Pôle",'1C TSspéc5'!$C$12="OUI"),(('1C TSspéc5'!N$26+'1C TSspéc5'!N$27+'1C TSspéc5'!N$28)/'1C TSspéc5'!N$17),IF(AND('1C TSspéc5'!$B$12&lt;&gt;"",$K$2="Pôle",'1C TSspéc5'!$C$12="NON"),(('1C TSspéc5'!N$26+'1C TSspéc5'!N$27+'1C TSspéc5'!N$28)/'1C TSspéc5'!N$30),IF(AND('1C TSspéc5'!$B$12&lt;&gt;"",$K$2&lt;&gt;"Pôle"),0))))</f>
        <v>0</v>
      </c>
      <c r="N384" s="585">
        <f>IF(AND('1C TSspéc5'!$B$12&lt;&gt;0,'1C TSspéc5'!$N$30&lt;&gt;0),L384+M384,0)</f>
        <v>0</v>
      </c>
      <c r="O384" s="598" t="str">
        <f>IF(AND('1C TSspéc5'!$N$17&lt;&gt;0,'1C TSspéc5'!$C$12="OUI"),'1C TSspéc5'!$N$35/'1C TSspéc5'!$N$17,"")</f>
        <v/>
      </c>
      <c r="P384" s="565" t="str">
        <f>IF(AND('1C TSspéc5'!$N$17&lt;&gt;0,'1C TSspéc5'!$C$12="OUI"),'1C TSspéc5'!$N$36/'1C TSspéc5'!$N$17,"")</f>
        <v/>
      </c>
      <c r="Q384" s="565" t="str">
        <f>IF(AND('1C TSspéc5'!$N$17&lt;&gt;0,'1C TSspéc5'!$C$12="OUI"),'1C TSspéc5'!$N$37/'1C TSspéc5'!$N$17,"")</f>
        <v/>
      </c>
      <c r="R384" s="565" t="str">
        <f>IF(AND('1C TSspéc5'!$N$17&lt;&gt;0,'1C TSspéc5'!$C$12="OUI"),'1C TSspéc5'!$N$38/'1C TSspéc5'!$N$17,"")</f>
        <v/>
      </c>
      <c r="S384" s="565" t="str">
        <f>IF(AND('1C TSspéc5'!$N$17&lt;&gt;0,'1C TSspéc5'!$C$12="OUI"),'1C TSspéc5'!$N$39/'1C TSspéc5'!$N$17,"")</f>
        <v/>
      </c>
      <c r="T384" s="565" t="str">
        <f>IF(AND('1C TSspéc5'!$N$17&lt;&gt;0,'1C TSspéc5'!$C$12="OUI"),'1C TSspéc5'!$N$40/'1C TSspéc5'!$N$17,"")</f>
        <v/>
      </c>
      <c r="U384" s="565" t="str">
        <f>IF(AND('1C TSspéc5'!$N$17&lt;&gt;0,'1C TSspéc5'!$C$12="OUI"),'1C TSspéc5'!$N$41/'1C TSspéc5'!$N$17,"")</f>
        <v/>
      </c>
      <c r="V384" s="565" t="str">
        <f>IF(AND('1C TSspéc5'!$N$17&lt;&gt;0,'1C TSspéc5'!$C$12="OUI"),'1C TSspéc5'!$N$42/'1C TSspéc5'!$N$17,"")</f>
        <v/>
      </c>
      <c r="W384" s="565" t="str">
        <f>IF(AND('1C TSspéc5'!$N$17&lt;&gt;0,'1C TSspéc5'!$C$12="OUI"),'1C TSspéc5'!$N$43/'1C TSspéc5'!$N$17,"")</f>
        <v/>
      </c>
      <c r="X384" s="565" t="str">
        <f>IF(AND('1C TSspéc5'!$N$17&lt;&gt;0,'1C TSspéc5'!$C$12="OUI"),'1C TSspéc5'!$N$44/'1C TSspéc5'!$N$17,"")</f>
        <v/>
      </c>
      <c r="Y384" s="565" t="str">
        <f>IF(AND('1C TSspéc5'!$N$17&lt;&gt;0,'1C TSspéc5'!$C$12="OUI"),'1C TSspéc5'!$N$45/'1C TSspéc5'!$N$17,"")</f>
        <v/>
      </c>
      <c r="Z384" s="565" t="str">
        <f>IF(AND('1C TSspéc5'!$N$17&lt;&gt;0,'1C TSspéc5'!$C$12="OUI"),'1C TSspéc5'!$N$46/'1C TSspéc5'!$N$17,"")</f>
        <v/>
      </c>
      <c r="AA384" s="565" t="str">
        <f>IF(AND('1C TSspéc5'!$N$17&lt;&gt;0,'1C TSspéc5'!$C$12="OUI"),'1C TSspéc5'!$N$47/'1C TSspéc5'!$N$17,"")</f>
        <v/>
      </c>
      <c r="AB384" s="565" t="str">
        <f>IF(AND('1C TSspéc5'!$N$17&lt;&gt;0,'1C TSspéc5'!$C$12="OUI"),'1C TSspéc5'!$N$48/'1C TSspéc5'!$N$17,"")</f>
        <v/>
      </c>
      <c r="AC384" s="565" t="str">
        <f>IF(AND('1C TSspéc5'!$N$17&lt;&gt;0,'1C TSspéc5'!$C$12="OUI"),'1C TSspéc5'!$N$49/'1C TSspéc5'!$N$17,"")</f>
        <v/>
      </c>
      <c r="AD384" s="565" t="str">
        <f>IF(AND('1C TSspéc5'!$N$17&lt;&gt;0,'1C TSspéc5'!$C$12="OUI"),'1C TSspéc5'!$N$50/'1C TSspéc5'!$N$17,"")</f>
        <v/>
      </c>
      <c r="AE384" s="565" t="str">
        <f>IF(AND('1C TSspéc5'!$N$17&lt;&gt;0,'1C TSspéc5'!$C$12="OUI"),'1C TSspéc5'!$N$51/'1C TSspéc5'!$N$17,"")</f>
        <v/>
      </c>
      <c r="AF384" s="565" t="str">
        <f>IF(AND('1C TSspéc5'!$N$17&lt;&gt;0,'1C TSspéc5'!$C$12="OUI"),'1C TSspéc5'!$N$52/'1C TSspéc5'!$N$17,"")</f>
        <v/>
      </c>
      <c r="AG384" s="565" t="str">
        <f>IF(AND('1C TSspéc5'!$N$17&lt;&gt;0,'1C TSspéc5'!$C$12="OUI"),'1C TSspéc5'!$N$53/'1C TSspéc5'!$N$17,"")</f>
        <v/>
      </c>
      <c r="AH384" s="565" t="str">
        <f>IF(AND('1C TSspéc5'!$N$17&lt;&gt;0,'1C TSspéc5'!$C$12="OUI"),'1C TSspéc5'!$N$54/'1C TSspéc5'!$N$17,"")</f>
        <v/>
      </c>
      <c r="AI384" s="565" t="str">
        <f>IF(AND('1C TSspéc5'!$N$17&lt;&gt;0,'1C TSspéc5'!$C$12="OUI"),'1C TSspéc5'!$N$55/'1C TSspéc5'!$N$17,"")</f>
        <v/>
      </c>
      <c r="AJ384" s="565" t="str">
        <f>IF(AND('1C TSspéc5'!$N$17&lt;&gt;0,'1C TSspéc5'!$C$12="OUI"),'1C TSspéc5'!$N$56/'1C TSspéc5'!$N$17,"")</f>
        <v/>
      </c>
      <c r="AK384" s="565" t="str">
        <f>IF(AND('1C TSspéc5'!$N$17&lt;&gt;0,'1C TSspéc5'!$C$12="OUI"),'1C TSspéc5'!$N$57/'1C TSspéc5'!$N$17,"")</f>
        <v/>
      </c>
      <c r="AL384" s="214">
        <f>IF(AND('1C TSspéc5'!$N$17&lt;&gt;0,'1C TSspéc5'!$C$12="OUI"),N384+AK384,N384)</f>
        <v>0</v>
      </c>
      <c r="AM384" s="434">
        <f t="shared" si="106"/>
        <v>0</v>
      </c>
      <c r="AN384" s="434">
        <f t="shared" si="107"/>
        <v>0</v>
      </c>
      <c r="AO384" s="435" t="str">
        <f>IF(AND('1C TSspéc5'!$N$17&lt;&gt;0,'1C TSspéc5'!$N$30&lt;&gt;0),AM384+AN384,"")</f>
        <v/>
      </c>
      <c r="AP384" s="600" t="str">
        <f>IF(AND('1C TSspéc5'!$N$17&lt;&gt;0,'1C TSspéc5'!$N$30&lt;&gt;0),AM384-AR384,"")</f>
        <v/>
      </c>
      <c r="AQ384" s="655">
        <f t="shared" si="112"/>
        <v>0</v>
      </c>
      <c r="AR384" s="623"/>
      <c r="AS384" s="215"/>
      <c r="AT384" s="822" t="str">
        <f>IF(('1C TSspéc5'!N$17*FICHE!$C$14&lt;J384),"Forfait limité à "&amp;FICHE!$C$14&amp;"€/jour","")</f>
        <v/>
      </c>
      <c r="AU384" s="656"/>
    </row>
    <row r="385" spans="1:47" ht="13.9" customHeight="1">
      <c r="A385" s="316"/>
      <c r="B385" s="346"/>
      <c r="C385" s="883" t="str">
        <f>IF('1C TSspéc6'!C$21&lt;&gt;0,'1C TSspéc6'!$B$16,"")</f>
        <v/>
      </c>
      <c r="D385" s="884"/>
      <c r="E385" s="885"/>
      <c r="F385" s="208" t="str">
        <f>IF(AND($C385='1C TSspéc6'!$B$16,'1C TSspéc6'!$B$20="spécifiques",'1C TSspéc6'!$C$21&lt;&gt;""),'1C TSspéc6'!$C$25,"")</f>
        <v/>
      </c>
      <c r="G385" s="239"/>
      <c r="H385" s="816">
        <v>0.21</v>
      </c>
      <c r="I385" s="817">
        <v>1</v>
      </c>
      <c r="J385" s="324"/>
      <c r="K385" s="818">
        <f t="shared" si="105"/>
        <v>0</v>
      </c>
      <c r="L385" s="582">
        <f>IF(OR('1C TSspéc6'!$B$12="",'1C TSspéc6'!C$30=0),0,IF(AND('1C TSspéc6'!$B$12&lt;&gt;"",$K$2="Pôle",'1C TSspéc6'!$C$12="OUI"),(('1C TSspéc6'!C$22+'1C TSspéc6'!C$23+'1C TSspéc6'!C$24+'1C TSspéc6'!C$25+'1C TSspéc6'!C$29)/'1C TSspéc6'!C$17),IF(AND('1C TSspéc6'!$B$12&lt;&gt;"",$K$2="Pôle",'1C TSspéc6'!$C$12="NON"),(('1C TSspéc6'!C$22+'1C TSspéc6'!C$23+'1C TSspéc6'!C$24+'1C TSspéc6'!C$25+'1C TSspéc6'!C$29)/'1C TSspéc6'!C$30),IF(AND('1C TSspéc6'!$B$12&lt;&gt;"",$K$2&lt;&gt;"Pôle",'1C TSspéc6'!$C$12="OUI"),(('1C TSspéc6'!C$22+'1C TSspéc6'!C$23+'1C TSspéc6'!C$24+'1C TSspéc6'!C$25+'1C TSspéc6'!C$26+'1C TSspéc6'!C$27+'1C TSspéc6'!C$28+'1C TSspéc6'!C$29)/'1C TSspéc6'!C$17),IF(AND('1C TSspéc6'!$B$12&lt;&gt;"",$K$2&lt;&gt;"Pôle",'1C TSspéc6'!$C$12="NON"),(('1C TSspéc6'!C$22+'1C TSspéc6'!C$23+'1C TSspéc6'!C$24+'1C TSspéc6'!C$25+'1C TSspéc6'!C$26+'1C TSspéc6'!C$27+'1C TSspéc6'!C$28+'1C TSspéc6'!C$29)/'1C TSspéc6'!C$30))))))</f>
        <v>0</v>
      </c>
      <c r="M385" s="582">
        <f>IF(OR('1C TSspéc6'!$B$12="",'1C TSspéc6'!C$30=0),0,IF(AND('1C TSspéc6'!$B$12&lt;&gt;"",$K$2="Pôle",'1C TSspéc6'!$C$12="OUI"),(('1C TSspéc6'!C$26+'1C TSspéc6'!C$27+'1C TSspéc6'!C$28)/'1C TSspéc6'!C$17),IF(AND('1C TSspéc6'!$B$12&lt;&gt;"",$K$2="Pôle",'1C TSspéc6'!$C$12="NON"),(('1C TSspéc6'!C$26+'1C TSspéc6'!C$27+'1C TSspéc6'!C$28)/'1C TSspéc6'!C$30),IF(AND('1C TSspéc6'!$B$12&lt;&gt;"",$K$2&lt;&gt;"Pôle"),0))))</f>
        <v>0</v>
      </c>
      <c r="N385" s="583">
        <f>IF(AND('1C TSspéc6'!$B$12&lt;&gt;0,'1C TSspéc6'!$C$30&lt;&gt;0),L385+M385,0)</f>
        <v>0</v>
      </c>
      <c r="O385" s="566" t="str">
        <f>IF(AND('1C TSspéc6'!$C$17&lt;&gt;0,'1C TSspéc6'!$C$12="OUI"),'1C TSspéc6'!$C$35/'1C TSspéc6'!$C$17,"")</f>
        <v/>
      </c>
      <c r="P385" s="567" t="str">
        <f>IF(AND('1C TSspéc6'!$C$17&lt;&gt;0,'1C TSspéc6'!$C$12="OUI"),'1C TSspéc6'!$C$36/'1C TSspéc6'!$C$17,"")</f>
        <v/>
      </c>
      <c r="Q385" s="567" t="str">
        <f>IF(AND('1C TSspéc6'!$C$17&lt;&gt;0,'1C TSspéc6'!$C$12="OUI"),'1C TSspéc6'!$C$37/'1C TSspéc6'!$C$17,"")</f>
        <v/>
      </c>
      <c r="R385" s="567" t="str">
        <f>IF(AND('1C TSspéc6'!$C$17&lt;&gt;0,'1C TSspéc6'!$C$12="OUI"),'1C TSspéc6'!$C$38/'1C TSspéc6'!$C$17,"")</f>
        <v/>
      </c>
      <c r="S385" s="567" t="str">
        <f>IF(AND('1C TSspéc6'!$C$17&lt;&gt;0,'1C TSspéc6'!$C$12="OUI"),'1C TSspéc6'!$C$39/'1C TSspéc6'!$C$17,"")</f>
        <v/>
      </c>
      <c r="T385" s="567" t="str">
        <f>IF(AND('1C TSspéc6'!$C$17&lt;&gt;0,'1C TSspéc6'!$C$12="OUI"),'1C TSspéc6'!$C$40/'1C TSspéc6'!$C$17,"")</f>
        <v/>
      </c>
      <c r="U385" s="567" t="str">
        <f>IF(AND('1C TSspéc6'!$C$17&lt;&gt;0,'1C TSspéc6'!$C$12="OUI"),'1C TSspéc6'!$C$41/'1C TSspéc6'!$C$17,"")</f>
        <v/>
      </c>
      <c r="V385" s="567" t="str">
        <f>IF(AND('1C TSspéc6'!$C$17&lt;&gt;0,'1C TSspéc6'!$C$12="OUI"),'1C TSspéc6'!$C$42/'1C TSspéc6'!$C$17,"")</f>
        <v/>
      </c>
      <c r="W385" s="567" t="str">
        <f>IF(AND('1C TSspéc6'!$C$17&lt;&gt;0,'1C TSspéc6'!$C$12="OUI"),'1C TSspéc6'!$C$43/'1C TSspéc6'!$C$17,"")</f>
        <v/>
      </c>
      <c r="X385" s="567" t="str">
        <f>IF(AND('1C TSspéc6'!$C$17&lt;&gt;0,'1C TSspéc6'!$C$12="OUI"),'1C TSspéc6'!$C$44/'1C TSspéc6'!$C$17,"")</f>
        <v/>
      </c>
      <c r="Y385" s="567" t="str">
        <f>IF(AND('1C TSspéc6'!$C$17&lt;&gt;0,'1C TSspéc6'!$C$12="OUI"),'1C TSspéc6'!$C$45/'1C TSspéc6'!$C$17,"")</f>
        <v/>
      </c>
      <c r="Z385" s="567" t="str">
        <f>IF(AND('1C TSspéc6'!$C$17&lt;&gt;0,'1C TSspéc6'!$C$12="OUI"),'1C TSspéc6'!$C$46/'1C TSspéc6'!$C$17,"")</f>
        <v/>
      </c>
      <c r="AA385" s="567" t="str">
        <f>IF(AND('1C TSspéc6'!$C$17&lt;&gt;0,'1C TSspéc6'!$C$12="OUI"),'1C TSspéc6'!$C$47/'1C TSspéc6'!$C$17,"")</f>
        <v/>
      </c>
      <c r="AB385" s="567" t="str">
        <f>IF(AND('1C TSspéc6'!$C$17&lt;&gt;0,'1C TSspéc6'!$C$12="OUI"),'1C TSspéc6'!$C$48/'1C TSspéc6'!$C$17,"")</f>
        <v/>
      </c>
      <c r="AC385" s="567" t="str">
        <f>IF(AND('1C TSspéc6'!$C$17&lt;&gt;0,'1C TSspéc6'!$C$12="OUI"),'1C TSspéc6'!$C$49/'1C TSspéc6'!$C$17,"")</f>
        <v/>
      </c>
      <c r="AD385" s="567" t="str">
        <f>IF(AND('1C TSspéc6'!$C$17&lt;&gt;0,'1C TSspéc6'!$C$12="OUI"),'1C TSspéc6'!$C$50/'1C TSspéc6'!$C$17,"")</f>
        <v/>
      </c>
      <c r="AE385" s="567" t="str">
        <f>IF(AND('1C TSspéc6'!$C$17&lt;&gt;0,'1C TSspéc6'!$C$12="OUI"),'1C TSspéc6'!$C$51/'1C TSspéc6'!$C$17,"")</f>
        <v/>
      </c>
      <c r="AF385" s="567" t="str">
        <f>IF(AND('1C TSspéc6'!$C$17&lt;&gt;0,'1C TSspéc6'!$C$12="OUI"),'1C TSspéc6'!$C$52/'1C TSspéc6'!$C$17,"")</f>
        <v/>
      </c>
      <c r="AG385" s="567" t="str">
        <f>IF(AND('1C TSspéc6'!$C$17&lt;&gt;0,'1C TSspéc6'!$C$12="OUI"),'1C TSspéc6'!$C$53/'1C TSspéc6'!$C$17,"")</f>
        <v/>
      </c>
      <c r="AH385" s="567" t="str">
        <f>IF(AND('1C TSspéc6'!$C$17&lt;&gt;0,'1C TSspéc6'!$C$12="OUI"),'1C TSspéc6'!$C$54/'1C TSspéc6'!$C$17,"")</f>
        <v/>
      </c>
      <c r="AI385" s="567" t="str">
        <f>IF(AND('1C TSspéc6'!$C$17&lt;&gt;0,'1C TSspéc6'!$C$12="OUI"),'1C TSspéc6'!$C$55/'1C TSspéc6'!$C$17,"")</f>
        <v/>
      </c>
      <c r="AJ385" s="567" t="str">
        <f>IF(AND('1C TSspéc6'!$C$17&lt;&gt;0,'1C TSspéc6'!$C$12="OUI"),'1C TSspéc6'!$C$56/'1C TSspéc6'!$C$17,"")</f>
        <v/>
      </c>
      <c r="AK385" s="567" t="str">
        <f>IF(AND('1C TSspéc6'!$C$17&lt;&gt;0,'1C TSspéc6'!$C$12="OUI"),'1C TSspéc6'!$C$57/'1C TSspéc6'!$C$17,"")</f>
        <v/>
      </c>
      <c r="AL385" s="74">
        <f>IF(AND('1C TSspéc6'!$C$17&lt;&gt;0,'1C TSspéc6'!$C$12="OUI"),N385+AK385,N385)</f>
        <v>0</v>
      </c>
      <c r="AM385" s="436">
        <f t="shared" si="106"/>
        <v>0</v>
      </c>
      <c r="AN385" s="436">
        <f t="shared" si="107"/>
        <v>0</v>
      </c>
      <c r="AO385" s="437" t="str">
        <f>IF(AND('1C TSspéc6'!$C$17&lt;&gt;0,'1C TSspéc6'!$C$30&lt;&gt;0),AM385+AN385,"")</f>
        <v/>
      </c>
      <c r="AP385" s="601" t="str">
        <f>IF(AND('1C TSspéc6'!$C$17&lt;&gt;0,'1C TSspéc6'!$C$30&lt;&gt;0),AM385-AR385,"")</f>
        <v/>
      </c>
      <c r="AQ385" s="610">
        <f>IF(M385=0,0,AN385-AS385)</f>
        <v>0</v>
      </c>
      <c r="AR385" s="624"/>
      <c r="AS385" s="210"/>
      <c r="AT385" s="211" t="str">
        <f>IF(('1C TSspéc6'!C$17*FICHE!$C$14&lt;J385),"Forfait limité à "&amp;FICHE!$C$14&amp;"€/jour","")</f>
        <v/>
      </c>
      <c r="AU385" s="617"/>
    </row>
    <row r="386" spans="1:47" ht="13.9" customHeight="1">
      <c r="A386" s="316"/>
      <c r="B386" s="346"/>
      <c r="C386" s="877" t="str">
        <f>IF('1C TSspéc6'!D$21&lt;&gt;0,'1C TSspéc6'!$B$16,"")</f>
        <v/>
      </c>
      <c r="D386" s="878"/>
      <c r="E386" s="879"/>
      <c r="F386" s="95" t="str">
        <f>IF(AND($C386='1C TSspéc6'!$B$16,'1C TSspéc6'!$B$20="spécifiques",'1C TSspéc6'!$D$21&lt;&gt;""),'1C TSspéc6'!$D$25,"")</f>
        <v/>
      </c>
      <c r="G386" s="237"/>
      <c r="H386" s="797">
        <v>0.21</v>
      </c>
      <c r="I386" s="799">
        <v>1</v>
      </c>
      <c r="J386" s="324"/>
      <c r="K386" s="782">
        <f t="shared" si="105"/>
        <v>0</v>
      </c>
      <c r="L386" s="580">
        <f>IF(OR('1C TSspéc6'!$B$12="",'1C TSspéc6'!D$30=0),0,IF(AND('1C TSspéc6'!$B$12&lt;&gt;"",$K$2="Pôle",'1C TSspéc6'!$C$12="OUI"),(('1C TSspéc6'!D$22+'1C TSspéc6'!D$23+'1C TSspéc6'!D$24+'1C TSspéc6'!D$25+'1C TSspéc6'!D$29)/'1C TSspéc6'!D$17),IF(AND('1C TSspéc6'!$B$12&lt;&gt;"",$K$2="Pôle",'1C TSspéc6'!$C$12="NON"),(('1C TSspéc6'!D$22+'1C TSspéc6'!D$23+'1C TSspéc6'!D$24+'1C TSspéc6'!D$25+'1C TSspéc6'!D$29)/'1C TSspéc6'!D$30),IF(AND('1C TSspéc6'!$B$12&lt;&gt;"",$K$2&lt;&gt;"Pôle",'1C TSspéc6'!$C$12="OUI"),(('1C TSspéc6'!D$22+'1C TSspéc6'!D$23+'1C TSspéc6'!D$24+'1C TSspéc6'!D$25+'1C TSspéc6'!D$26+'1C TSspéc6'!D$27+'1C TSspéc6'!D$28+'1C TSspéc6'!D$29)/'1C TSspéc6'!D$17),IF(AND('1C TSspéc6'!$B$12&lt;&gt;"",$K$2&lt;&gt;"Pôle",'1C TSspéc6'!$C$12="NON"),(('1C TSspéc6'!D$22+'1C TSspéc6'!D$23+'1C TSspéc6'!D$24+'1C TSspéc6'!D$25+'1C TSspéc6'!D$26+'1C TSspéc6'!D$27+'1C TSspéc6'!D$28+'1C TSspéc6'!D$29)/'1C TSspéc6'!D$30))))))</f>
        <v>0</v>
      </c>
      <c r="M386" s="580">
        <f>IF(OR('1C TSspéc6'!$B$12="",'1C TSspéc6'!D$30=0),0,IF(AND('1C TSspéc6'!$B$12&lt;&gt;"",$K$2="Pôle",'1C TSspéc6'!$C$12="OUI"),(('1C TSspéc6'!D$26+'1C TSspéc6'!D$27+'1C TSspéc6'!D$28)/'1C TSspéc6'!D$17),IF(AND('1C TSspéc6'!$B$12&lt;&gt;"",$K$2="Pôle",'1C TSspéc6'!$C$12="NON"),(('1C TSspéc6'!D$26+'1C TSspéc6'!D$27+'1C TSspéc6'!D$28)/'1C TSspéc6'!D$30),IF(AND('1C TSspéc6'!$B$12&lt;&gt;"",$K$2&lt;&gt;"Pôle"),0))))</f>
        <v>0</v>
      </c>
      <c r="N386" s="581">
        <f>IF(AND('1C TSspéc6'!$B$12&lt;&gt;0,'1C TSspéc6'!$D$30&lt;&gt;0),L386+M386,0)</f>
        <v>0</v>
      </c>
      <c r="O386" s="562" t="str">
        <f>IF(AND('1C TSspéc6'!$D$17&lt;&gt;0,'1C TSspéc6'!$C$12="OUI"),'1C TSspéc6'!$D$35/'1C TSspéc6'!$D$17,"")</f>
        <v/>
      </c>
      <c r="P386" s="563" t="str">
        <f>IF(AND('1C TSspéc6'!$D$17&lt;&gt;0,'1C TSspéc6'!$C$12="OUI"),'1C TSspéc6'!$D$36/'1C TSspéc6'!$D$17,"")</f>
        <v/>
      </c>
      <c r="Q386" s="563" t="str">
        <f>IF(AND('1C TSspéc6'!$D$17&lt;&gt;0,'1C TSspéc6'!$C$12="OUI"),'1C TSspéc6'!$D$37/'1C TSspéc6'!$D$17,"")</f>
        <v/>
      </c>
      <c r="R386" s="563" t="str">
        <f>IF(AND('1C TSspéc6'!$D$17&lt;&gt;0,'1C TSspéc6'!$C$12="OUI"),'1C TSspéc6'!$D$38/'1C TSspéc6'!$D$17,"")</f>
        <v/>
      </c>
      <c r="S386" s="563" t="str">
        <f>IF(AND('1C TSspéc6'!$D$17&lt;&gt;0,'1C TSspéc6'!$C$12="OUI"),'1C TSspéc6'!$D$39/'1C TSspéc6'!$D$17,"")</f>
        <v/>
      </c>
      <c r="T386" s="563" t="str">
        <f>IF(AND('1C TSspéc6'!$D$17&lt;&gt;0,'1C TSspéc6'!$C$12="OUI"),'1C TSspéc6'!$D$40/'1C TSspéc6'!$D$17,"")</f>
        <v/>
      </c>
      <c r="U386" s="563" t="str">
        <f>IF(AND('1C TSspéc6'!$D$17&lt;&gt;0,'1C TSspéc6'!$C$12="OUI"),'1C TSspéc6'!$D$41/'1C TSspéc6'!$D$17,"")</f>
        <v/>
      </c>
      <c r="V386" s="563" t="str">
        <f>IF(AND('1C TSspéc6'!$D$17&lt;&gt;0,'1C TSspéc6'!$C$12="OUI"),'1C TSspéc6'!$D$42/'1C TSspéc6'!$D$17,"")</f>
        <v/>
      </c>
      <c r="W386" s="563" t="str">
        <f>IF(AND('1C TSspéc6'!$D$17&lt;&gt;0,'1C TSspéc6'!$C$12="OUI"),'1C TSspéc6'!$D$43/'1C TSspéc6'!$D$17,"")</f>
        <v/>
      </c>
      <c r="X386" s="563" t="str">
        <f>IF(AND('1C TSspéc6'!$D$17&lt;&gt;0,'1C TSspéc6'!$C$12="OUI"),'1C TSspéc6'!$D$44/'1C TSspéc6'!$D$17,"")</f>
        <v/>
      </c>
      <c r="Y386" s="563" t="str">
        <f>IF(AND('1C TSspéc6'!$D$17&lt;&gt;0,'1C TSspéc6'!$C$12="OUI"),'1C TSspéc6'!$D$45/'1C TSspéc6'!$D$17,"")</f>
        <v/>
      </c>
      <c r="Z386" s="563" t="str">
        <f>IF(AND('1C TSspéc6'!$D$17&lt;&gt;0,'1C TSspéc6'!$C$12="OUI"),'1C TSspéc6'!$D$46/'1C TSspéc6'!$D$17,"")</f>
        <v/>
      </c>
      <c r="AA386" s="563" t="str">
        <f>IF(AND('1C TSspéc6'!$D$17&lt;&gt;0,'1C TSspéc6'!$C$12="OUI"),'1C TSspéc6'!$D$47/'1C TSspéc6'!$D$17,"")</f>
        <v/>
      </c>
      <c r="AB386" s="563" t="str">
        <f>IF(AND('1C TSspéc6'!$D$17&lt;&gt;0,'1C TSspéc6'!$C$12="OUI"),'1C TSspéc6'!$D$48/'1C TSspéc6'!$D$17,"")</f>
        <v/>
      </c>
      <c r="AC386" s="563" t="str">
        <f>IF(AND('1C TSspéc6'!$D$17&lt;&gt;0,'1C TSspéc6'!$C$12="OUI"),'1C TSspéc6'!$D$49/'1C TSspéc6'!$D$17,"")</f>
        <v/>
      </c>
      <c r="AD386" s="563" t="str">
        <f>IF(AND('1C TSspéc6'!$D$17&lt;&gt;0,'1C TSspéc6'!$C$12="OUI"),'1C TSspéc6'!$D$50/'1C TSspéc6'!$D$17,"")</f>
        <v/>
      </c>
      <c r="AE386" s="563" t="str">
        <f>IF(AND('1C TSspéc6'!$D$17&lt;&gt;0,'1C TSspéc6'!$C$12="OUI"),'1C TSspéc6'!$D$51/'1C TSspéc6'!$D$17,"")</f>
        <v/>
      </c>
      <c r="AF386" s="563" t="str">
        <f>IF(AND('1C TSspéc6'!$D$17&lt;&gt;0,'1C TSspéc6'!$C$12="OUI"),'1C TSspéc6'!$D$52/'1C TSspéc6'!$D$17,"")</f>
        <v/>
      </c>
      <c r="AG386" s="563" t="str">
        <f>IF(AND('1C TSspéc6'!$D$17&lt;&gt;0,'1C TSspéc6'!$C$12="OUI"),'1C TSspéc6'!$D$53/'1C TSspéc6'!$D$17,"")</f>
        <v/>
      </c>
      <c r="AH386" s="563" t="str">
        <f>IF(AND('1C TSspéc6'!$D$17&lt;&gt;0,'1C TSspéc6'!$C$12="OUI"),'1C TSspéc6'!$D$54/'1C TSspéc6'!$D$17,"")</f>
        <v/>
      </c>
      <c r="AI386" s="563" t="str">
        <f>IF(AND('1C TSspéc6'!$D$17&lt;&gt;0,'1C TSspéc6'!$C$12="OUI"),'1C TSspéc6'!$D$55/'1C TSspéc6'!$D$17,"")</f>
        <v/>
      </c>
      <c r="AJ386" s="563" t="str">
        <f>IF(AND('1C TSspéc6'!$D$17&lt;&gt;0,'1C TSspéc6'!$C$12="OUI"),'1C TSspéc6'!$D$56/'1C TSspéc6'!$D$17,"")</f>
        <v/>
      </c>
      <c r="AK386" s="563" t="str">
        <f>IF(AND('1C TSspéc6'!$D$17&lt;&gt;0,'1C TSspéc6'!$C$12="OUI"),'1C TSspéc6'!$D$57/'1C TSspéc6'!$D$17,"")</f>
        <v/>
      </c>
      <c r="AL386" s="74">
        <f>IF(AND('1C TSspéc6'!$D$17&lt;&gt;0,'1C TSspéc6'!$C$12="OUI"),N386+AK386,N386)</f>
        <v>0</v>
      </c>
      <c r="AM386" s="432">
        <f t="shared" si="106"/>
        <v>0</v>
      </c>
      <c r="AN386" s="432">
        <f t="shared" si="107"/>
        <v>0</v>
      </c>
      <c r="AO386" s="433" t="str">
        <f>IF(AND('1C TSspéc6'!$D$17&lt;&gt;0,'1C TSspéc6'!$D$30&lt;&gt;0),AM386+AN386,"")</f>
        <v/>
      </c>
      <c r="AP386" s="599" t="str">
        <f>IF(AND('1C TSspéc6'!$D$17&lt;&gt;0,'1C TSspéc6'!$D$30&lt;&gt;0),AM386-AR386,"")</f>
        <v/>
      </c>
      <c r="AQ386" s="610">
        <f t="shared" ref="AQ386:AQ396" si="113">IF(M386=0,0,AN386-AS386)</f>
        <v>0</v>
      </c>
      <c r="AR386" s="622"/>
      <c r="AS386" s="104"/>
      <c r="AT386" s="211" t="str">
        <f>IF(('1C TSspéc6'!D$17*FICHE!$C$14&lt;J386),"Forfait limité à "&amp;FICHE!$C$14&amp;"€/jour","")</f>
        <v/>
      </c>
      <c r="AU386" s="618"/>
    </row>
    <row r="387" spans="1:47" ht="13.9" customHeight="1">
      <c r="A387" s="316"/>
      <c r="B387" s="346"/>
      <c r="C387" s="877" t="str">
        <f>IF('1C TSspéc6'!E$21&lt;&gt;0,'1C TSspéc6'!$B$16,"")</f>
        <v/>
      </c>
      <c r="D387" s="878"/>
      <c r="E387" s="879"/>
      <c r="F387" s="95" t="str">
        <f>IF(AND($C387='1C TSspéc6'!$B$16,'1C TSspéc6'!$B$20="spécifiques",'1C TSspéc6'!$E$21&lt;&gt;""),'1C TSspéc6'!$E$25,"")</f>
        <v/>
      </c>
      <c r="G387" s="237"/>
      <c r="H387" s="797">
        <v>0.21</v>
      </c>
      <c r="I387" s="799">
        <v>1</v>
      </c>
      <c r="J387" s="324"/>
      <c r="K387" s="782">
        <f t="shared" si="105"/>
        <v>0</v>
      </c>
      <c r="L387" s="580">
        <f>IF(OR('1C TSspéc6'!$B$12="",'1C TSspéc6'!E$30=0),0,IF(AND('1C TSspéc6'!$B$12&lt;&gt;"",$K$2="Pôle",'1C TSspéc6'!$C$12="OUI"),(('1C TSspéc6'!E$22+'1C TSspéc6'!E$23+'1C TSspéc6'!E$24+'1C TSspéc6'!E$25+'1C TSspéc6'!E$29)/'1C TSspéc6'!E$17),IF(AND('1C TSspéc6'!$B$12&lt;&gt;"",$K$2="Pôle",'1C TSspéc6'!$C$12="NON"),(('1C TSspéc6'!E$22+'1C TSspéc6'!E$23+'1C TSspéc6'!E$24+'1C TSspéc6'!E$25+'1C TSspéc6'!E$29)/'1C TSspéc6'!E$30),IF(AND('1C TSspéc6'!$B$12&lt;&gt;"",$K$2&lt;&gt;"Pôle",'1C TSspéc6'!$C$12="OUI"),(('1C TSspéc6'!E$22+'1C TSspéc6'!E$23+'1C TSspéc6'!E$24+'1C TSspéc6'!E$25+'1C TSspéc6'!E$26+'1C TSspéc6'!E$27+'1C TSspéc6'!E$28+'1C TSspéc6'!E$29)/'1C TSspéc6'!E$17),IF(AND('1C TSspéc6'!$B$12&lt;&gt;"",$K$2&lt;&gt;"Pôle",'1C TSspéc6'!$C$12="NON"),(('1C TSspéc6'!E$22+'1C TSspéc6'!E$23+'1C TSspéc6'!E$24+'1C TSspéc6'!E$25+'1C TSspéc6'!E$26+'1C TSspéc6'!E$27+'1C TSspéc6'!E$28+'1C TSspéc6'!E$29)/'1C TSspéc6'!E$30))))))</f>
        <v>0</v>
      </c>
      <c r="M387" s="580">
        <f>IF(OR('1C TSspéc6'!$B$12="",'1C TSspéc6'!E$30=0),0,IF(AND('1C TSspéc6'!$B$12&lt;&gt;"",$K$2="Pôle",'1C TSspéc6'!$C$12="OUI"),(('1C TSspéc6'!E$26+'1C TSspéc6'!E$27+'1C TSspéc6'!E$28)/'1C TSspéc6'!E$17),IF(AND('1C TSspéc6'!$B$12&lt;&gt;"",$K$2="Pôle",'1C TSspéc6'!$C$12="NON"),(('1C TSspéc6'!E$26+'1C TSspéc6'!E$27+'1C TSspéc6'!E$28)/'1C TSspéc6'!E$30),IF(AND('1C TSspéc6'!$B$12&lt;&gt;"",$K$2&lt;&gt;"Pôle"),0))))</f>
        <v>0</v>
      </c>
      <c r="N387" s="581">
        <f>IF(AND('1C TSspéc6'!$B$12&lt;&gt;0,'1C TSspéc6'!$E$30&lt;&gt;0),L387+M387,0)</f>
        <v>0</v>
      </c>
      <c r="O387" s="562" t="str">
        <f>IF(AND('1C TSspéc6'!$E$17&lt;&gt;0,'1C TSspéc6'!$C$12="OUI"),'1C TSspéc6'!$E$35/'1C TSspéc6'!$E$17,"")</f>
        <v/>
      </c>
      <c r="P387" s="563" t="str">
        <f>IF(AND('1C TSspéc6'!$E$17&lt;&gt;0,'1C TSspéc6'!$C$12="OUI"),'1C TSspéc6'!$E$36/'1C TSspéc6'!$E$17,"")</f>
        <v/>
      </c>
      <c r="Q387" s="563" t="str">
        <f>IF(AND('1C TSspéc6'!$E$17&lt;&gt;0,'1C TSspéc6'!$C$12="OUI"),'1C TSspéc6'!$E$37/'1C TSspéc6'!$E$17,"")</f>
        <v/>
      </c>
      <c r="R387" s="563" t="str">
        <f>IF(AND('1C TSspéc6'!$E$17&lt;&gt;0,'1C TSspéc6'!$C$12="OUI"),'1C TSspéc6'!$E$38/'1C TSspéc6'!$E$17,"")</f>
        <v/>
      </c>
      <c r="S387" s="563" t="str">
        <f>IF(AND('1C TSspéc6'!$E$17&lt;&gt;0,'1C TSspéc6'!$C$12="OUI"),'1C TSspéc6'!$E$39/'1C TSspéc6'!$E$17,"")</f>
        <v/>
      </c>
      <c r="T387" s="563" t="str">
        <f>IF(AND('1C TSspéc6'!$E$17&lt;&gt;0,'1C TSspéc6'!$C$12="OUI"),'1C TSspéc6'!$E$40/'1C TSspéc6'!$E$17,"")</f>
        <v/>
      </c>
      <c r="U387" s="563" t="str">
        <f>IF(AND('1C TSspéc6'!$E$17&lt;&gt;0,'1C TSspéc6'!$C$12="OUI"),'1C TSspéc6'!$E$41/'1C TSspéc6'!$E$17,"")</f>
        <v/>
      </c>
      <c r="V387" s="563" t="str">
        <f>IF(AND('1C TSspéc6'!$E$17&lt;&gt;0,'1C TSspéc6'!$C$12="OUI"),'1C TSspéc6'!$E$42/'1C TSspéc6'!$E$17,"")</f>
        <v/>
      </c>
      <c r="W387" s="563" t="str">
        <f>IF(AND('1C TSspéc6'!$E$17&lt;&gt;0,'1C TSspéc6'!$C$12="OUI"),'1C TSspéc6'!$E$43/'1C TSspéc6'!$E$17,"")</f>
        <v/>
      </c>
      <c r="X387" s="563" t="str">
        <f>IF(AND('1C TSspéc6'!$E$17&lt;&gt;0,'1C TSspéc6'!$C$12="OUI"),'1C TSspéc6'!$E$44/'1C TSspéc6'!$E$17,"")</f>
        <v/>
      </c>
      <c r="Y387" s="563" t="str">
        <f>IF(AND('1C TSspéc6'!$E$17&lt;&gt;0,'1C TSspéc6'!$C$12="OUI"),'1C TSspéc6'!$E$45/'1C TSspéc6'!$E$17,"")</f>
        <v/>
      </c>
      <c r="Z387" s="563" t="str">
        <f>IF(AND('1C TSspéc6'!$E$17&lt;&gt;0,'1C TSspéc6'!$C$12="OUI"),'1C TSspéc6'!$E$46/'1C TSspéc6'!$E$17,"")</f>
        <v/>
      </c>
      <c r="AA387" s="563" t="str">
        <f>IF(AND('1C TSspéc6'!$E$17&lt;&gt;0,'1C TSspéc6'!$C$12="OUI"),'1C TSspéc6'!$E$47/'1C TSspéc6'!$E$17,"")</f>
        <v/>
      </c>
      <c r="AB387" s="563" t="str">
        <f>IF(AND('1C TSspéc6'!$E$17&lt;&gt;0,'1C TSspéc6'!$C$12="OUI"),'1C TSspéc6'!$E$48/'1C TSspéc6'!$E$17,"")</f>
        <v/>
      </c>
      <c r="AC387" s="563" t="str">
        <f>IF(AND('1C TSspéc6'!$E$17&lt;&gt;0,'1C TSspéc6'!$C$12="OUI"),'1C TSspéc6'!$E$49/'1C TSspéc6'!$E$17,"")</f>
        <v/>
      </c>
      <c r="AD387" s="563" t="str">
        <f>IF(AND('1C TSspéc6'!$E$17&lt;&gt;0,'1C TSspéc6'!$C$12="OUI"),'1C TSspéc6'!$E$50/'1C TSspéc6'!$E$17,"")</f>
        <v/>
      </c>
      <c r="AE387" s="563" t="str">
        <f>IF(AND('1C TSspéc6'!$E$17&lt;&gt;0,'1C TSspéc6'!$C$12="OUI"),'1C TSspéc6'!$E$51/'1C TSspéc6'!$E$17,"")</f>
        <v/>
      </c>
      <c r="AF387" s="563" t="str">
        <f>IF(AND('1C TSspéc6'!$E$17&lt;&gt;0,'1C TSspéc6'!$C$12="OUI"),'1C TSspéc6'!$E$52/'1C TSspéc6'!$E$17,"")</f>
        <v/>
      </c>
      <c r="AG387" s="563" t="str">
        <f>IF(AND('1C TSspéc6'!$E$17&lt;&gt;0,'1C TSspéc6'!$C$12="OUI"),'1C TSspéc6'!$E$53/'1C TSspéc6'!$E$17,"")</f>
        <v/>
      </c>
      <c r="AH387" s="563" t="str">
        <f>IF(AND('1C TSspéc6'!$E$17&lt;&gt;0,'1C TSspéc6'!$C$12="OUI"),'1C TSspéc6'!$E$54/'1C TSspéc6'!$E$17,"")</f>
        <v/>
      </c>
      <c r="AI387" s="563" t="str">
        <f>IF(AND('1C TSspéc6'!$E$17&lt;&gt;0,'1C TSspéc6'!$C$12="OUI"),'1C TSspéc6'!$E$55/'1C TSspéc6'!$E$17,"")</f>
        <v/>
      </c>
      <c r="AJ387" s="563" t="str">
        <f>IF(AND('1C TSspéc6'!$E$17&lt;&gt;0,'1C TSspéc6'!$C$12="OUI"),'1C TSspéc6'!$E$56/'1C TSspéc6'!$E$17,"")</f>
        <v/>
      </c>
      <c r="AK387" s="563" t="str">
        <f>IF(AND('1C TSspéc6'!$E$17&lt;&gt;0,'1C TSspéc6'!$C$12="OUI"),'1C TSspéc6'!$E$57/'1C TSspéc6'!$E$17,"")</f>
        <v/>
      </c>
      <c r="AL387" s="74">
        <f>IF(AND('1C TSspéc6'!$E$17&lt;&gt;0,'1C TSspéc6'!$C$12="OUI"),N387+AK387,N387)</f>
        <v>0</v>
      </c>
      <c r="AM387" s="432">
        <f t="shared" si="106"/>
        <v>0</v>
      </c>
      <c r="AN387" s="432">
        <f t="shared" si="107"/>
        <v>0</v>
      </c>
      <c r="AO387" s="433" t="str">
        <f>IF(AND('1C TSspéc6'!$E$17&lt;&gt;0,'1C TSspéc6'!$E$30&lt;&gt;0),AM387+AN387,"")</f>
        <v/>
      </c>
      <c r="AP387" s="599" t="str">
        <f>IF(AND('1C TSspéc6'!$E$17&lt;&gt;0,'1C TSspéc6'!$E$30&lt;&gt;0),AM387-AR387,"")</f>
        <v/>
      </c>
      <c r="AQ387" s="610">
        <f t="shared" si="113"/>
        <v>0</v>
      </c>
      <c r="AR387" s="622"/>
      <c r="AS387" s="104"/>
      <c r="AT387" s="211" t="str">
        <f>IF(('1C TSspéc6'!E$17*FICHE!$C$14&lt;J387),"Forfait limité à "&amp;FICHE!$C$14&amp;"€/jour","")</f>
        <v/>
      </c>
      <c r="AU387" s="618"/>
    </row>
    <row r="388" spans="1:47" ht="13.9" customHeight="1">
      <c r="A388" s="316"/>
      <c r="B388" s="346"/>
      <c r="C388" s="877" t="str">
        <f>IF('1C TSspéc6'!F$21&lt;&gt;0,'1C TSspéc6'!$B$16,"")</f>
        <v/>
      </c>
      <c r="D388" s="878"/>
      <c r="E388" s="879"/>
      <c r="F388" s="95" t="str">
        <f>IF(AND($C388='1C TSspéc6'!$B$16,'1C TSspéc6'!$B$20="spécifiques",'1C TSspéc6'!$F$21&lt;&gt;""),'1C TSspéc6'!$F$25,"")</f>
        <v/>
      </c>
      <c r="G388" s="237"/>
      <c r="H388" s="797">
        <v>0.21</v>
      </c>
      <c r="I388" s="799">
        <v>1</v>
      </c>
      <c r="J388" s="324"/>
      <c r="K388" s="782">
        <f t="shared" si="105"/>
        <v>0</v>
      </c>
      <c r="L388" s="580">
        <f>IF(OR('1C TSspéc6'!$B$12="",'1C TSspéc6'!F$30=0),0,IF(AND('1C TSspéc6'!$B$12&lt;&gt;"",$K$2="Pôle",'1C TSspéc6'!$C$12="OUI"),(('1C TSspéc6'!F$22+'1C TSspéc6'!F$23+'1C TSspéc6'!F$24+'1C TSspéc6'!F$25+'1C TSspéc6'!F$29)/'1C TSspéc6'!F$17),IF(AND('1C TSspéc6'!$B$12&lt;&gt;"",$K$2="Pôle",'1C TSspéc6'!$C$12="NON"),(('1C TSspéc6'!F$22+'1C TSspéc6'!F$23+'1C TSspéc6'!F$24+'1C TSspéc6'!F$25+'1C TSspéc6'!F$29)/'1C TSspéc6'!F$30),IF(AND('1C TSspéc6'!$B$12&lt;&gt;"",$K$2&lt;&gt;"Pôle",'1C TSspéc6'!$C$12="OUI"),(('1C TSspéc6'!F$22+'1C TSspéc6'!F$23+'1C TSspéc6'!F$24+'1C TSspéc6'!F$25+'1C TSspéc6'!F$26+'1C TSspéc6'!F$27+'1C TSspéc6'!F$28+'1C TSspéc6'!F$29)/'1C TSspéc6'!F$17),IF(AND('1C TSspéc6'!$B$12&lt;&gt;"",$K$2&lt;&gt;"Pôle",'1C TSspéc6'!$C$12="NON"),(('1C TSspéc6'!F$22+'1C TSspéc6'!F$23+'1C TSspéc6'!F$24+'1C TSspéc6'!F$25+'1C TSspéc6'!F$26+'1C TSspéc6'!F$27+'1C TSspéc6'!F$28+'1C TSspéc6'!F$29)/'1C TSspéc6'!F$30))))))</f>
        <v>0</v>
      </c>
      <c r="M388" s="580">
        <f>IF(OR('1C TSspéc6'!$B$12="",'1C TSspéc6'!F$30=0),0,IF(AND('1C TSspéc6'!$B$12&lt;&gt;"",$K$2="Pôle",'1C TSspéc6'!$C$12="OUI"),(('1C TSspéc6'!F$26+'1C TSspéc6'!F$27+'1C TSspéc6'!F$28)/'1C TSspéc6'!F$17),IF(AND('1C TSspéc6'!$B$12&lt;&gt;"",$K$2="Pôle",'1C TSspéc6'!$C$12="NON"),(('1C TSspéc6'!F$26+'1C TSspéc6'!F$27+'1C TSspéc6'!F$28)/'1C TSspéc6'!F$30),IF(AND('1C TSspéc6'!$B$12&lt;&gt;"",$K$2&lt;&gt;"Pôle"),0))))</f>
        <v>0</v>
      </c>
      <c r="N388" s="581">
        <f>IF(AND('1C TSspéc6'!$B$12&lt;&gt;0,'1C TSspéc6'!$F$30&lt;&gt;0),L388+M388,0)</f>
        <v>0</v>
      </c>
      <c r="O388" s="562" t="str">
        <f>IF(AND('1C TSspéc6'!$F$17&lt;&gt;0,'1C TSspéc6'!$C$12="OUI"),'1C TSspéc6'!$F$35/'1C TSspéc6'!$F$17,"")</f>
        <v/>
      </c>
      <c r="P388" s="563" t="str">
        <f>IF(AND('1C TSspéc6'!$F$17&lt;&gt;0,'1C TSspéc6'!$C$12="OUI"),'1C TSspéc6'!$F$36/'1C TSspéc6'!$F$17,"")</f>
        <v/>
      </c>
      <c r="Q388" s="563" t="str">
        <f>IF(AND('1C TSspéc6'!$F$17&lt;&gt;0,'1C TSspéc6'!$C$12="OUI"),'1C TSspéc6'!$F$37/'1C TSspéc6'!$F$17,"")</f>
        <v/>
      </c>
      <c r="R388" s="563" t="str">
        <f>IF(AND('1C TSspéc6'!$F$17&lt;&gt;0,'1C TSspéc6'!$C$12="OUI"),'1C TSspéc6'!$F$38/'1C TSspéc6'!$F$17,"")</f>
        <v/>
      </c>
      <c r="S388" s="563" t="str">
        <f>IF(AND('1C TSspéc6'!$F$17&lt;&gt;0,'1C TSspéc6'!$C$12="OUI"),'1C TSspéc6'!$F$39/'1C TSspéc6'!$F$17,"")</f>
        <v/>
      </c>
      <c r="T388" s="563" t="str">
        <f>IF(AND('1C TSspéc6'!$F$17&lt;&gt;0,'1C TSspéc6'!$C$12="OUI"),'1C TSspéc6'!$F$40/'1C TSspéc6'!$F$17,"")</f>
        <v/>
      </c>
      <c r="U388" s="563" t="str">
        <f>IF(AND('1C TSspéc6'!$F$17&lt;&gt;0,'1C TSspéc6'!$C$12="OUI"),'1C TSspéc6'!$F$41/'1C TSspéc6'!$F$17,"")</f>
        <v/>
      </c>
      <c r="V388" s="563" t="str">
        <f>IF(AND('1C TSspéc6'!$F$17&lt;&gt;0,'1C TSspéc6'!$C$12="OUI"),'1C TSspéc6'!$F$42/'1C TSspéc6'!$F$17,"")</f>
        <v/>
      </c>
      <c r="W388" s="563" t="str">
        <f>IF(AND('1C TSspéc6'!$F$17&lt;&gt;0,'1C TSspéc6'!$C$12="OUI"),'1C TSspéc6'!$F$43/'1C TSspéc6'!$F$17,"")</f>
        <v/>
      </c>
      <c r="X388" s="563" t="str">
        <f>IF(AND('1C TSspéc6'!$F$17&lt;&gt;0,'1C TSspéc6'!$C$12="OUI"),'1C TSspéc6'!$F$44/'1C TSspéc6'!$F$17,"")</f>
        <v/>
      </c>
      <c r="Y388" s="563" t="str">
        <f>IF(AND('1C TSspéc6'!$F$17&lt;&gt;0,'1C TSspéc6'!$C$12="OUI"),'1C TSspéc6'!$F$45/'1C TSspéc6'!$F$17,"")</f>
        <v/>
      </c>
      <c r="Z388" s="563" t="str">
        <f>IF(AND('1C TSspéc6'!$F$17&lt;&gt;0,'1C TSspéc6'!$C$12="OUI"),'1C TSspéc6'!$F$46/'1C TSspéc6'!$F$17,"")</f>
        <v/>
      </c>
      <c r="AA388" s="563" t="str">
        <f>IF(AND('1C TSspéc6'!$F$17&lt;&gt;0,'1C TSspéc6'!$C$12="OUI"),'1C TSspéc6'!$F$47/'1C TSspéc6'!$F$17,"")</f>
        <v/>
      </c>
      <c r="AB388" s="563" t="str">
        <f>IF(AND('1C TSspéc6'!$F$17&lt;&gt;0,'1C TSspéc6'!$C$12="OUI"),'1C TSspéc6'!$F$48/'1C TSspéc6'!$F$17,"")</f>
        <v/>
      </c>
      <c r="AC388" s="563" t="str">
        <f>IF(AND('1C TSspéc6'!$F$17&lt;&gt;0,'1C TSspéc6'!$C$12="OUI"),'1C TSspéc6'!$F$49/'1C TSspéc6'!$F$17,"")</f>
        <v/>
      </c>
      <c r="AD388" s="563" t="str">
        <f>IF(AND('1C TSspéc6'!$F$17&lt;&gt;0,'1C TSspéc6'!$C$12="OUI"),'1C TSspéc6'!$F$50/'1C TSspéc6'!$F$17,"")</f>
        <v/>
      </c>
      <c r="AE388" s="563" t="str">
        <f>IF(AND('1C TSspéc6'!$F$17&lt;&gt;0,'1C TSspéc6'!$C$12="OUI"),'1C TSspéc6'!$F$51/'1C TSspéc6'!$F$17,"")</f>
        <v/>
      </c>
      <c r="AF388" s="563" t="str">
        <f>IF(AND('1C TSspéc6'!$F$17&lt;&gt;0,'1C TSspéc6'!$C$12="OUI"),'1C TSspéc6'!$F$52/'1C TSspéc6'!$F$17,"")</f>
        <v/>
      </c>
      <c r="AG388" s="563" t="str">
        <f>IF(AND('1C TSspéc6'!$F$17&lt;&gt;0,'1C TSspéc6'!$C$12="OUI"),'1C TSspéc6'!$F$53/'1C TSspéc6'!$F$17,"")</f>
        <v/>
      </c>
      <c r="AH388" s="563" t="str">
        <f>IF(AND('1C TSspéc6'!$F$17&lt;&gt;0,'1C TSspéc6'!$C$12="OUI"),'1C TSspéc6'!$F$54/'1C TSspéc6'!$F$17,"")</f>
        <v/>
      </c>
      <c r="AI388" s="563" t="str">
        <f>IF(AND('1C TSspéc6'!$F$17&lt;&gt;0,'1C TSspéc6'!$C$12="OUI"),'1C TSspéc6'!$F$55/'1C TSspéc6'!$F$17,"")</f>
        <v/>
      </c>
      <c r="AJ388" s="563" t="str">
        <f>IF(AND('1C TSspéc6'!$F$17&lt;&gt;0,'1C TSspéc6'!$C$12="OUI"),'1C TSspéc6'!$F$56/'1C TSspéc6'!$F$17,"")</f>
        <v/>
      </c>
      <c r="AK388" s="563" t="str">
        <f>IF(AND('1C TSspéc6'!$F$17&lt;&gt;0,'1C TSspéc6'!$C$12="OUI"),'1C TSspéc6'!$F$57/'1C TSspéc6'!$F$17,"")</f>
        <v/>
      </c>
      <c r="AL388" s="74">
        <f>IF(AND('1C TSspéc6'!$F$17&lt;&gt;0,'1C TSspéc6'!$C$12="OUI"),N388+AK388,N388)</f>
        <v>0</v>
      </c>
      <c r="AM388" s="432">
        <f t="shared" si="106"/>
        <v>0</v>
      </c>
      <c r="AN388" s="432">
        <f t="shared" si="107"/>
        <v>0</v>
      </c>
      <c r="AO388" s="433" t="str">
        <f>IF(AND('1C TSspéc6'!$F$17&lt;&gt;0,'1C TSspéc6'!$F$30&lt;&gt;0),AM388+AN388,"")</f>
        <v/>
      </c>
      <c r="AP388" s="599" t="str">
        <f>IF(AND('1C TSspéc6'!$F$17&lt;&gt;0,'1C TSspéc6'!$F$30&lt;&gt;0),AM388-AR388,"")</f>
        <v/>
      </c>
      <c r="AQ388" s="610">
        <f t="shared" si="113"/>
        <v>0</v>
      </c>
      <c r="AR388" s="622"/>
      <c r="AS388" s="104"/>
      <c r="AT388" s="211" t="str">
        <f>IF(('1C TSspéc6'!F$17*FICHE!$C$14&lt;J388),"Forfait limité à "&amp;FICHE!$C$14&amp;"€/jour","")</f>
        <v/>
      </c>
      <c r="AU388" s="618"/>
    </row>
    <row r="389" spans="1:47" ht="13.9" customHeight="1">
      <c r="A389" s="316"/>
      <c r="B389" s="346"/>
      <c r="C389" s="877" t="str">
        <f>IF('1C TSspéc6'!G$21&lt;&gt;0,'1C TSspéc6'!$B$16,"")</f>
        <v/>
      </c>
      <c r="D389" s="878"/>
      <c r="E389" s="879"/>
      <c r="F389" s="95" t="str">
        <f>IF(AND($C389='1C TSspéc6'!$B$16,'1C TSspéc6'!$B$20="spécifiques",'1C TSspéc6'!$G$21&lt;&gt;""),'1C TSspéc6'!$G$25,"")</f>
        <v/>
      </c>
      <c r="G389" s="237"/>
      <c r="H389" s="797">
        <v>0.21</v>
      </c>
      <c r="I389" s="799">
        <v>1</v>
      </c>
      <c r="J389" s="324"/>
      <c r="K389" s="782">
        <f t="shared" ref="K389:K452" si="114">J389+(J389*H389)</f>
        <v>0</v>
      </c>
      <c r="L389" s="580">
        <f>IF(OR('1C TSspéc6'!$B$12="",'1C TSspéc6'!G$30=0),0,IF(AND('1C TSspéc6'!$B$12&lt;&gt;"",$K$2="Pôle",'1C TSspéc6'!$C$12="OUI"),(('1C TSspéc6'!G$22+'1C TSspéc6'!G$23+'1C TSspéc6'!G$24+'1C TSspéc6'!G$25+'1C TSspéc6'!G$29)/'1C TSspéc6'!G$17),IF(AND('1C TSspéc6'!$B$12&lt;&gt;"",$K$2="Pôle",'1C TSspéc6'!$C$12="NON"),(('1C TSspéc6'!G$22+'1C TSspéc6'!G$23+'1C TSspéc6'!G$24+'1C TSspéc6'!G$25+'1C TSspéc6'!G$29)/'1C TSspéc6'!G$30),IF(AND('1C TSspéc6'!$B$12&lt;&gt;"",$K$2&lt;&gt;"Pôle",'1C TSspéc6'!$C$12="OUI"),(('1C TSspéc6'!G$22+'1C TSspéc6'!G$23+'1C TSspéc6'!G$24+'1C TSspéc6'!G$25+'1C TSspéc6'!G$26+'1C TSspéc6'!G$27+'1C TSspéc6'!G$28+'1C TSspéc6'!G$29)/'1C TSspéc6'!G$17),IF(AND('1C TSspéc6'!$B$12&lt;&gt;"",$K$2&lt;&gt;"Pôle",'1C TSspéc6'!$C$12="NON"),(('1C TSspéc6'!G$22+'1C TSspéc6'!G$23+'1C TSspéc6'!G$24+'1C TSspéc6'!G$25+'1C TSspéc6'!G$26+'1C TSspéc6'!G$27+'1C TSspéc6'!G$28+'1C TSspéc6'!G$29)/'1C TSspéc6'!G$30))))))</f>
        <v>0</v>
      </c>
      <c r="M389" s="580">
        <f>IF(OR('1C TSspéc6'!$B$12="",'1C TSspéc6'!G$30=0),0,IF(AND('1C TSspéc6'!$B$12&lt;&gt;"",$K$2="Pôle",'1C TSspéc6'!$C$12="OUI"),(('1C TSspéc6'!G$26+'1C TSspéc6'!G$27+'1C TSspéc6'!G$28)/'1C TSspéc6'!G$17),IF(AND('1C TSspéc6'!$B$12&lt;&gt;"",$K$2="Pôle",'1C TSspéc6'!$C$12="NON"),(('1C TSspéc6'!G$26+'1C TSspéc6'!G$27+'1C TSspéc6'!G$28)/'1C TSspéc6'!G$30),IF(AND('1C TSspéc6'!$B$12&lt;&gt;"",$K$2&lt;&gt;"Pôle"),0))))</f>
        <v>0</v>
      </c>
      <c r="N389" s="581">
        <f>IF(AND('1C TSspéc6'!$B$12&lt;&gt;0,'1C TSspéc6'!$G$30&lt;&gt;0),L389+M389,0)</f>
        <v>0</v>
      </c>
      <c r="O389" s="562" t="str">
        <f>IF(AND('1C TSspéc6'!$G$17&lt;&gt;0,'1C TSspéc6'!$C$12="OUI"),'1C TSspéc6'!$G$35/'1C TSspéc6'!$G$17,"")</f>
        <v/>
      </c>
      <c r="P389" s="563" t="str">
        <f>IF(AND('1C TSspéc6'!$G$17&lt;&gt;0,'1C TSspéc6'!$C$12="OUI"),'1C TSspéc6'!$G$36/'1C TSspéc6'!$G$17,"")</f>
        <v/>
      </c>
      <c r="Q389" s="563" t="str">
        <f>IF(AND('1C TSspéc6'!$G$17&lt;&gt;0,'1C TSspéc6'!$C$12="OUI"),'1C TSspéc6'!$G$37/'1C TSspéc6'!$G$17,"")</f>
        <v/>
      </c>
      <c r="R389" s="563" t="str">
        <f>IF(AND('1C TSspéc6'!$G$17&lt;&gt;0,'1C TSspéc6'!$C$12="OUI"),'1C TSspéc6'!$G$38/'1C TSspéc6'!$G$17,"")</f>
        <v/>
      </c>
      <c r="S389" s="563" t="str">
        <f>IF(AND('1C TSspéc6'!$G$17&lt;&gt;0,'1C TSspéc6'!$C$12="OUI"),'1C TSspéc6'!$G$39/'1C TSspéc6'!$G$17,"")</f>
        <v/>
      </c>
      <c r="T389" s="563" t="str">
        <f>IF(AND('1C TSspéc6'!$G$17&lt;&gt;0,'1C TSspéc6'!$C$12="OUI"),'1C TSspéc6'!$G$40/'1C TSspéc6'!$G$17,"")</f>
        <v/>
      </c>
      <c r="U389" s="563" t="str">
        <f>IF(AND('1C TSspéc6'!$G$17&lt;&gt;0,'1C TSspéc6'!$C$12="OUI"),'1C TSspéc6'!$G$41/'1C TSspéc6'!$G$17,"")</f>
        <v/>
      </c>
      <c r="V389" s="563" t="str">
        <f>IF(AND('1C TSspéc6'!$G$17&lt;&gt;0,'1C TSspéc6'!$C$12="OUI"),'1C TSspéc6'!$G$42/'1C TSspéc6'!$G$17,"")</f>
        <v/>
      </c>
      <c r="W389" s="563" t="str">
        <f>IF(AND('1C TSspéc6'!$G$17&lt;&gt;0,'1C TSspéc6'!$C$12="OUI"),'1C TSspéc6'!$G$43/'1C TSspéc6'!$G$17,"")</f>
        <v/>
      </c>
      <c r="X389" s="563" t="str">
        <f>IF(AND('1C TSspéc6'!$G$17&lt;&gt;0,'1C TSspéc6'!$C$12="OUI"),'1C TSspéc6'!$G$44/'1C TSspéc6'!$G$17,"")</f>
        <v/>
      </c>
      <c r="Y389" s="563" t="str">
        <f>IF(AND('1C TSspéc6'!$G$17&lt;&gt;0,'1C TSspéc6'!$C$12="OUI"),'1C TSspéc6'!$G$45/'1C TSspéc6'!$G$17,"")</f>
        <v/>
      </c>
      <c r="Z389" s="563" t="str">
        <f>IF(AND('1C TSspéc6'!$G$17&lt;&gt;0,'1C TSspéc6'!$C$12="OUI"),'1C TSspéc6'!$G$46/'1C TSspéc6'!$G$17,"")</f>
        <v/>
      </c>
      <c r="AA389" s="563" t="str">
        <f>IF(AND('1C TSspéc6'!$G$17&lt;&gt;0,'1C TSspéc6'!$C$12="OUI"),'1C TSspéc6'!$G$47/'1C TSspéc6'!$G$17,"")</f>
        <v/>
      </c>
      <c r="AB389" s="563" t="str">
        <f>IF(AND('1C TSspéc6'!$G$17&lt;&gt;0,'1C TSspéc6'!$C$12="OUI"),'1C TSspéc6'!$G$48/'1C TSspéc6'!$G$17,"")</f>
        <v/>
      </c>
      <c r="AC389" s="563" t="str">
        <f>IF(AND('1C TSspéc6'!$G$17&lt;&gt;0,'1C TSspéc6'!$C$12="OUI"),'1C TSspéc6'!$G$49/'1C TSspéc6'!$G$17,"")</f>
        <v/>
      </c>
      <c r="AD389" s="563" t="str">
        <f>IF(AND('1C TSspéc6'!$G$17&lt;&gt;0,'1C TSspéc6'!$C$12="OUI"),'1C TSspéc6'!$G$50/'1C TSspéc6'!$G$17,"")</f>
        <v/>
      </c>
      <c r="AE389" s="563" t="str">
        <f>IF(AND('1C TSspéc6'!$G$17&lt;&gt;0,'1C TSspéc6'!$C$12="OUI"),'1C TSspéc6'!$G$51/'1C TSspéc6'!$G$17,"")</f>
        <v/>
      </c>
      <c r="AF389" s="563" t="str">
        <f>IF(AND('1C TSspéc6'!$G$17&lt;&gt;0,'1C TSspéc6'!$C$12="OUI"),'1C TSspéc6'!$G$52/'1C TSspéc6'!$G$17,"")</f>
        <v/>
      </c>
      <c r="AG389" s="563" t="str">
        <f>IF(AND('1C TSspéc6'!$G$17&lt;&gt;0,'1C TSspéc6'!$C$12="OUI"),'1C TSspéc6'!$G$53/'1C TSspéc6'!$G$17,"")</f>
        <v/>
      </c>
      <c r="AH389" s="563" t="str">
        <f>IF(AND('1C TSspéc6'!$G$17&lt;&gt;0,'1C TSspéc6'!$C$12="OUI"),'1C TSspéc6'!$G$54/'1C TSspéc6'!$G$17,"")</f>
        <v/>
      </c>
      <c r="AI389" s="563" t="str">
        <f>IF(AND('1C TSspéc6'!$G$17&lt;&gt;0,'1C TSspéc6'!$C$12="OUI"),'1C TSspéc6'!$G$55/'1C TSspéc6'!$G$17,"")</f>
        <v/>
      </c>
      <c r="AJ389" s="563" t="str">
        <f>IF(AND('1C TSspéc6'!$G$17&lt;&gt;0,'1C TSspéc6'!$C$12="OUI"),'1C TSspéc6'!$G$56/'1C TSspéc6'!$G$17,"")</f>
        <v/>
      </c>
      <c r="AK389" s="563" t="str">
        <f>IF(AND('1C TSspéc6'!$G$17&lt;&gt;0,'1C TSspéc6'!$C$12="OUI"),'1C TSspéc6'!$G$57/'1C TSspéc6'!$G$17,"")</f>
        <v/>
      </c>
      <c r="AL389" s="74">
        <f>IF(AND('1C TSspéc6'!$G$17&lt;&gt;0,'1C TSspéc6'!$C$12="OUI"),N389+AK389,N389)</f>
        <v>0</v>
      </c>
      <c r="AM389" s="432">
        <f t="shared" si="106"/>
        <v>0</v>
      </c>
      <c r="AN389" s="432">
        <f t="shared" si="107"/>
        <v>0</v>
      </c>
      <c r="AO389" s="433" t="str">
        <f>IF(AND('1C TSspéc6'!$G$17&lt;&gt;0,'1C TSspéc6'!$G$30&lt;&gt;0),AM389+AN389,"")</f>
        <v/>
      </c>
      <c r="AP389" s="599" t="str">
        <f>IF(AND('1C TSspéc6'!$G$17&lt;&gt;0,'1C TSspéc6'!$G$30&lt;&gt;0),AM389-AR389,"")</f>
        <v/>
      </c>
      <c r="AQ389" s="610">
        <f t="shared" si="113"/>
        <v>0</v>
      </c>
      <c r="AR389" s="622"/>
      <c r="AS389" s="104"/>
      <c r="AT389" s="211" t="str">
        <f>IF(('1C TSspéc6'!G$17*FICHE!$C$14&lt;J389),"Forfait limité à "&amp;FICHE!$C$14&amp;"€/jour","")</f>
        <v/>
      </c>
      <c r="AU389" s="618"/>
    </row>
    <row r="390" spans="1:47" ht="13.9" customHeight="1">
      <c r="A390" s="316"/>
      <c r="B390" s="346"/>
      <c r="C390" s="877" t="str">
        <f>IF('1C TSspéc6'!H$21&lt;&gt;0,'1C TSspéc6'!$B$16,"")</f>
        <v/>
      </c>
      <c r="D390" s="878"/>
      <c r="E390" s="879"/>
      <c r="F390" s="95" t="str">
        <f>IF(AND($C390='1C TSspéc6'!$B$16,'1C TSspéc6'!$B$20="spécifiques",'1C TSspéc6'!$H$21&lt;&gt;""),'1C TSspéc6'!$H$25,"")</f>
        <v/>
      </c>
      <c r="G390" s="237"/>
      <c r="H390" s="797">
        <v>0.21</v>
      </c>
      <c r="I390" s="799">
        <v>1</v>
      </c>
      <c r="J390" s="324"/>
      <c r="K390" s="782">
        <f t="shared" si="114"/>
        <v>0</v>
      </c>
      <c r="L390" s="580">
        <f>IF(OR('1C TSspéc6'!$B$12="",'1C TSspéc6'!H$30=0),0,IF(AND('1C TSspéc6'!$B$12&lt;&gt;"",$K$2="Pôle",'1C TSspéc6'!$C$12="OUI"),(('1C TSspéc6'!H$22+'1C TSspéc6'!H$23+'1C TSspéc6'!H$24+'1C TSspéc6'!H$25+'1C TSspéc6'!H$29)/'1C TSspéc6'!H$17),IF(AND('1C TSspéc6'!$B$12&lt;&gt;"",$K$2="Pôle",'1C TSspéc6'!$C$12="NON"),(('1C TSspéc6'!H$22+'1C TSspéc6'!H$23+'1C TSspéc6'!H$24+'1C TSspéc6'!H$25+'1C TSspéc6'!H$29)/'1C TSspéc6'!H$30),IF(AND('1C TSspéc6'!$B$12&lt;&gt;"",$K$2&lt;&gt;"Pôle",'1C TSspéc6'!$C$12="OUI"),(('1C TSspéc6'!H$22+'1C TSspéc6'!H$23+'1C TSspéc6'!H$24+'1C TSspéc6'!H$25+'1C TSspéc6'!H$26+'1C TSspéc6'!H$27+'1C TSspéc6'!H$28+'1C TSspéc6'!H$29)/'1C TSspéc6'!H$17),IF(AND('1C TSspéc6'!$B$12&lt;&gt;"",$K$2&lt;&gt;"Pôle",'1C TSspéc6'!$C$12="NON"),(('1C TSspéc6'!H$22+'1C TSspéc6'!H$23+'1C TSspéc6'!H$24+'1C TSspéc6'!H$25+'1C TSspéc6'!H$26+'1C TSspéc6'!H$27+'1C TSspéc6'!H$28+'1C TSspéc6'!H$29)/'1C TSspéc6'!H$30))))))</f>
        <v>0</v>
      </c>
      <c r="M390" s="580">
        <f>IF(OR('1C TSspéc6'!$B$12="",'1C TSspéc6'!H$30=0),0,IF(AND('1C TSspéc6'!$B$12&lt;&gt;"",$K$2="Pôle",'1C TSspéc6'!$C$12="OUI"),(('1C TSspéc6'!H$26+'1C TSspéc6'!H$27+'1C TSspéc6'!H$28)/'1C TSspéc6'!H$17),IF(AND('1C TSspéc6'!$B$12&lt;&gt;"",$K$2="Pôle",'1C TSspéc6'!$C$12="NON"),(('1C TSspéc6'!H$26+'1C TSspéc6'!H$27+'1C TSspéc6'!H$28)/'1C TSspéc6'!H$30),IF(AND('1C TSspéc6'!$B$12&lt;&gt;"",$K$2&lt;&gt;"Pôle"),0))))</f>
        <v>0</v>
      </c>
      <c r="N390" s="581">
        <f>IF(AND('1C TSspéc6'!$B$12&lt;&gt;0,'1C TSspéc6'!$H$30&lt;&gt;0),L390+M390,0)</f>
        <v>0</v>
      </c>
      <c r="O390" s="562" t="str">
        <f>IF(AND('1C TSspéc6'!$H$17&lt;&gt;0,'1C TSspéc6'!$C$12="OUI"),'1C TSspéc6'!$H$35/'1C TSspéc6'!$H$17,"")</f>
        <v/>
      </c>
      <c r="P390" s="563" t="str">
        <f>IF(AND('1C TSspéc6'!$H$17&lt;&gt;0,'1C TSspéc6'!$C$12="OUI"),'1C TSspéc6'!$H$36/'1C TSspéc6'!$H$17,"")</f>
        <v/>
      </c>
      <c r="Q390" s="563" t="str">
        <f>IF(AND('1C TSspéc6'!$H$17&lt;&gt;0,'1C TSspéc6'!$C$12="OUI"),'1C TSspéc6'!$H$37/'1C TSspéc6'!$H$17,"")</f>
        <v/>
      </c>
      <c r="R390" s="563" t="str">
        <f>IF(AND('1C TSspéc6'!$H$17&lt;&gt;0,'1C TSspéc6'!$C$12="OUI"),'1C TSspéc6'!$H$38/'1C TSspéc6'!$H$17,"")</f>
        <v/>
      </c>
      <c r="S390" s="563" t="str">
        <f>IF(AND('1C TSspéc6'!$H$17&lt;&gt;0,'1C TSspéc6'!$C$12="OUI"),'1C TSspéc6'!$H$39/'1C TSspéc6'!$H$17,"")</f>
        <v/>
      </c>
      <c r="T390" s="563" t="str">
        <f>IF(AND('1C TSspéc6'!$H$17&lt;&gt;0,'1C TSspéc6'!$C$12="OUI"),'1C TSspéc6'!$H$40/'1C TSspéc6'!$H$17,"")</f>
        <v/>
      </c>
      <c r="U390" s="563" t="str">
        <f>IF(AND('1C TSspéc6'!$H$17&lt;&gt;0,'1C TSspéc6'!$C$12="OUI"),'1C TSspéc6'!$H$41/'1C TSspéc6'!$H$17,"")</f>
        <v/>
      </c>
      <c r="V390" s="563" t="str">
        <f>IF(AND('1C TSspéc6'!$H$17&lt;&gt;0,'1C TSspéc6'!$C$12="OUI"),'1C TSspéc6'!$H$42/'1C TSspéc6'!$H$17,"")</f>
        <v/>
      </c>
      <c r="W390" s="563" t="str">
        <f>IF(AND('1C TSspéc6'!$H$17&lt;&gt;0,'1C TSspéc6'!$C$12="OUI"),'1C TSspéc6'!$H$43/'1C TSspéc6'!$H$17,"")</f>
        <v/>
      </c>
      <c r="X390" s="563" t="str">
        <f>IF(AND('1C TSspéc6'!$H$17&lt;&gt;0,'1C TSspéc6'!$C$12="OUI"),'1C TSspéc6'!$H$44/'1C TSspéc6'!$H$17,"")</f>
        <v/>
      </c>
      <c r="Y390" s="563" t="str">
        <f>IF(AND('1C TSspéc6'!$H$17&lt;&gt;0,'1C TSspéc6'!$C$12="OUI"),'1C TSspéc6'!$H$45/'1C TSspéc6'!$H$17,"")</f>
        <v/>
      </c>
      <c r="Z390" s="563" t="str">
        <f>IF(AND('1C TSspéc6'!$H$17&lt;&gt;0,'1C TSspéc6'!$C$12="OUI"),'1C TSspéc6'!$H$46/'1C TSspéc6'!$H$17,"")</f>
        <v/>
      </c>
      <c r="AA390" s="563" t="str">
        <f>IF(AND('1C TSspéc6'!$H$17&lt;&gt;0,'1C TSspéc6'!$C$12="OUI"),'1C TSspéc6'!$H$47/'1C TSspéc6'!$H$17,"")</f>
        <v/>
      </c>
      <c r="AB390" s="563" t="str">
        <f>IF(AND('1C TSspéc6'!$H$17&lt;&gt;0,'1C TSspéc6'!$C$12="OUI"),'1C TSspéc6'!$H$48/'1C TSspéc6'!$H$17,"")</f>
        <v/>
      </c>
      <c r="AC390" s="563" t="str">
        <f>IF(AND('1C TSspéc6'!$H$17&lt;&gt;0,'1C TSspéc6'!$C$12="OUI"),'1C TSspéc6'!$H$49/'1C TSspéc6'!$H$17,"")</f>
        <v/>
      </c>
      <c r="AD390" s="563" t="str">
        <f>IF(AND('1C TSspéc6'!$H$17&lt;&gt;0,'1C TSspéc6'!$C$12="OUI"),'1C TSspéc6'!$H$50/'1C TSspéc6'!$H$17,"")</f>
        <v/>
      </c>
      <c r="AE390" s="563" t="str">
        <f>IF(AND('1C TSspéc6'!$H$17&lt;&gt;0,'1C TSspéc6'!$C$12="OUI"),'1C TSspéc6'!$H$51/'1C TSspéc6'!$H$17,"")</f>
        <v/>
      </c>
      <c r="AF390" s="563" t="str">
        <f>IF(AND('1C TSspéc6'!$H$17&lt;&gt;0,'1C TSspéc6'!$C$12="OUI"),'1C TSspéc6'!$H$52/'1C TSspéc6'!$H$17,"")</f>
        <v/>
      </c>
      <c r="AG390" s="563" t="str">
        <f>IF(AND('1C TSspéc6'!$H$17&lt;&gt;0,'1C TSspéc6'!$C$12="OUI"),'1C TSspéc6'!$H$53/'1C TSspéc6'!$H$17,"")</f>
        <v/>
      </c>
      <c r="AH390" s="563" t="str">
        <f>IF(AND('1C TSspéc6'!$H$17&lt;&gt;0,'1C TSspéc6'!$C$12="OUI"),'1C TSspéc6'!$H$54/'1C TSspéc6'!$H$17,"")</f>
        <v/>
      </c>
      <c r="AI390" s="563" t="str">
        <f>IF(AND('1C TSspéc6'!$H$17&lt;&gt;0,'1C TSspéc6'!$C$12="OUI"),'1C TSspéc6'!$H$55/'1C TSspéc6'!$H$17,"")</f>
        <v/>
      </c>
      <c r="AJ390" s="563" t="str">
        <f>IF(AND('1C TSspéc6'!$H$17&lt;&gt;0,'1C TSspéc6'!$C$12="OUI"),'1C TSspéc6'!$H$56/'1C TSspéc6'!$H$17,"")</f>
        <v/>
      </c>
      <c r="AK390" s="563" t="str">
        <f>IF(AND('1C TSspéc6'!$H$17&lt;&gt;0,'1C TSspéc6'!$C$12="OUI"),'1C TSspéc6'!$H$57/'1C TSspéc6'!$H$17,"")</f>
        <v/>
      </c>
      <c r="AL390" s="74">
        <f>IF(AND('1C TSspéc6'!$H$17&lt;&gt;0,'1C TSspéc6'!$C$12="OUI"),N390+AK390,N390)</f>
        <v>0</v>
      </c>
      <c r="AM390" s="432">
        <f t="shared" ref="AM390:AM453" si="115">(J390+(J390*H390)-(J390*H390*I390))*L390</f>
        <v>0</v>
      </c>
      <c r="AN390" s="432">
        <f t="shared" ref="AN390:AN453" si="116">((J390+(J390*H390)-(J390*H390*I390))*M390)*50%</f>
        <v>0</v>
      </c>
      <c r="AO390" s="433" t="str">
        <f>IF(AND('1C TSspéc6'!$H$17&lt;&gt;0,'1C TSspéc6'!$H$30&lt;&gt;0),AM390+AN390,"")</f>
        <v/>
      </c>
      <c r="AP390" s="599" t="str">
        <f>IF(AND('1C TSspéc6'!$H$17&lt;&gt;0,'1C TSspéc6'!$H$30&lt;&gt;0),AM390-AR390,"")</f>
        <v/>
      </c>
      <c r="AQ390" s="610">
        <f t="shared" si="113"/>
        <v>0</v>
      </c>
      <c r="AR390" s="622"/>
      <c r="AS390" s="104"/>
      <c r="AT390" s="211" t="str">
        <f>IF(('1C TSspéc6'!H$17*FICHE!$C$14&lt;J390),"Forfait limité à "&amp;FICHE!$C$14&amp;"€/jour","")</f>
        <v/>
      </c>
      <c r="AU390" s="618"/>
    </row>
    <row r="391" spans="1:47" ht="13.9" customHeight="1">
      <c r="A391" s="316"/>
      <c r="B391" s="346"/>
      <c r="C391" s="877" t="str">
        <f>IF('1C TSspéc6'!I$21&lt;&gt;0,'1C TSspéc6'!$B$16,"")</f>
        <v/>
      </c>
      <c r="D391" s="878"/>
      <c r="E391" s="879"/>
      <c r="F391" s="95" t="str">
        <f>IF(AND($C391='1C TSspéc6'!$B$16,'1C TSspéc6'!$B$20="spécifiques",'1C TSspéc6'!$I$21&lt;&gt;""),'1C TSspéc6'!$I$25,"")</f>
        <v/>
      </c>
      <c r="G391" s="237"/>
      <c r="H391" s="797">
        <v>0.21</v>
      </c>
      <c r="I391" s="799">
        <v>1</v>
      </c>
      <c r="J391" s="324"/>
      <c r="K391" s="782">
        <f t="shared" si="114"/>
        <v>0</v>
      </c>
      <c r="L391" s="580">
        <f>IF(OR('1C TSspéc6'!$B$12="",'1C TSspéc6'!I$30=0),0,IF(AND('1C TSspéc6'!$B$12&lt;&gt;"",$K$2="Pôle",'1C TSspéc6'!$C$12="OUI"),(('1C TSspéc6'!I$22+'1C TSspéc6'!I$23+'1C TSspéc6'!I$24+'1C TSspéc6'!I$25+'1C TSspéc6'!I$29)/'1C TSspéc6'!I$17),IF(AND('1C TSspéc6'!$B$12&lt;&gt;"",$K$2="Pôle",'1C TSspéc6'!$C$12="NON"),(('1C TSspéc6'!I$22+'1C TSspéc6'!I$23+'1C TSspéc6'!I$24+'1C TSspéc6'!I$25+'1C TSspéc6'!I$29)/'1C TSspéc6'!I$30),IF(AND('1C TSspéc6'!$B$12&lt;&gt;"",$K$2&lt;&gt;"Pôle",'1C TSspéc6'!$C$12="OUI"),(('1C TSspéc6'!I$22+'1C TSspéc6'!I$23+'1C TSspéc6'!I$24+'1C TSspéc6'!I$25+'1C TSspéc6'!I$26+'1C TSspéc6'!I$27+'1C TSspéc6'!I$28+'1C TSspéc6'!I$29)/'1C TSspéc6'!I$17),IF(AND('1C TSspéc6'!$B$12&lt;&gt;"",$K$2&lt;&gt;"Pôle",'1C TSspéc6'!$C$12="NON"),(('1C TSspéc6'!I$22+'1C TSspéc6'!I$23+'1C TSspéc6'!I$24+'1C TSspéc6'!I$25+'1C TSspéc6'!I$26+'1C TSspéc6'!I$27+'1C TSspéc6'!I$28+'1C TSspéc6'!I$29)/'1C TSspéc6'!I$30))))))</f>
        <v>0</v>
      </c>
      <c r="M391" s="580">
        <f>IF(OR('1C TSspéc6'!$B$12="",'1C TSspéc6'!I$30=0),0,IF(AND('1C TSspéc6'!$B$12&lt;&gt;"",$K$2="Pôle",'1C TSspéc6'!$C$12="OUI"),(('1C TSspéc6'!I$26+'1C TSspéc6'!I$27+'1C TSspéc6'!I$28)/'1C TSspéc6'!I$17),IF(AND('1C TSspéc6'!$B$12&lt;&gt;"",$K$2="Pôle",'1C TSspéc6'!$C$12="NON"),(('1C TSspéc6'!I$26+'1C TSspéc6'!I$27+'1C TSspéc6'!I$28)/'1C TSspéc6'!I$30),IF(AND('1C TSspéc6'!$B$12&lt;&gt;"",$K$2&lt;&gt;"Pôle"),0))))</f>
        <v>0</v>
      </c>
      <c r="N391" s="581">
        <f>IF(AND('1C TSspéc6'!$B$12&lt;&gt;0,'1C TSspéc6'!$I$30&lt;&gt;0),L391+M391,0)</f>
        <v>0</v>
      </c>
      <c r="O391" s="562" t="str">
        <f>IF(AND('1C TSspéc6'!$I$17&lt;&gt;0,'1C TSspéc6'!$C$12="OUI"),'1C TSspéc6'!$I$35/'1C TSspéc6'!$I$17,"")</f>
        <v/>
      </c>
      <c r="P391" s="563" t="str">
        <f>IF(AND('1C TSspéc6'!$I$17&lt;&gt;0,'1C TSspéc6'!$C$12="OUI"),'1C TSspéc6'!$I$36/'1C TSspéc6'!$I$17,"")</f>
        <v/>
      </c>
      <c r="Q391" s="563" t="str">
        <f>IF(AND('1C TSspéc6'!$I$17&lt;&gt;0,'1C TSspéc6'!$C$12="OUI"),'1C TSspéc6'!$I$37/'1C TSspéc6'!$I$17,"")</f>
        <v/>
      </c>
      <c r="R391" s="563" t="str">
        <f>IF(AND('1C TSspéc6'!$I$17&lt;&gt;0,'1C TSspéc6'!$C$12="OUI"),'1C TSspéc6'!$I$38/'1C TSspéc6'!$I$17,"")</f>
        <v/>
      </c>
      <c r="S391" s="563" t="str">
        <f>IF(AND('1C TSspéc6'!$I$17&lt;&gt;0,'1C TSspéc6'!$C$12="OUI"),'1C TSspéc6'!$I$39/'1C TSspéc6'!$I$17,"")</f>
        <v/>
      </c>
      <c r="T391" s="563" t="str">
        <f>IF(AND('1C TSspéc6'!$I$17&lt;&gt;0,'1C TSspéc6'!$C$12="OUI"),'1C TSspéc6'!$I$40/'1C TSspéc6'!$I$17,"")</f>
        <v/>
      </c>
      <c r="U391" s="563" t="str">
        <f>IF(AND('1C TSspéc6'!$I$17&lt;&gt;0,'1C TSspéc6'!$C$12="OUI"),'1C TSspéc6'!$I$41/'1C TSspéc6'!$I$17,"")</f>
        <v/>
      </c>
      <c r="V391" s="563" t="str">
        <f>IF(AND('1C TSspéc6'!$I$17&lt;&gt;0,'1C TSspéc6'!$C$12="OUI"),'1C TSspéc6'!$I$42/'1C TSspéc6'!$I$17,"")</f>
        <v/>
      </c>
      <c r="W391" s="563" t="str">
        <f>IF(AND('1C TSspéc6'!$I$17&lt;&gt;0,'1C TSspéc6'!$C$12="OUI"),'1C TSspéc6'!$I$43/'1C TSspéc6'!$I$17,"")</f>
        <v/>
      </c>
      <c r="X391" s="563" t="str">
        <f>IF(AND('1C TSspéc6'!$I$17&lt;&gt;0,'1C TSspéc6'!$C$12="OUI"),'1C TSspéc6'!$I$44/'1C TSspéc6'!$I$17,"")</f>
        <v/>
      </c>
      <c r="Y391" s="563" t="str">
        <f>IF(AND('1C TSspéc6'!$I$17&lt;&gt;0,'1C TSspéc6'!$C$12="OUI"),'1C TSspéc6'!$I$45/'1C TSspéc6'!$I$17,"")</f>
        <v/>
      </c>
      <c r="Z391" s="563" t="str">
        <f>IF(AND('1C TSspéc6'!$I$17&lt;&gt;0,'1C TSspéc6'!$C$12="OUI"),'1C TSspéc6'!$I$46/'1C TSspéc6'!$I$17,"")</f>
        <v/>
      </c>
      <c r="AA391" s="563" t="str">
        <f>IF(AND('1C TSspéc6'!$I$17&lt;&gt;0,'1C TSspéc6'!$C$12="OUI"),'1C TSspéc6'!$I$47/'1C TSspéc6'!$I$17,"")</f>
        <v/>
      </c>
      <c r="AB391" s="563" t="str">
        <f>IF(AND('1C TSspéc6'!$I$17&lt;&gt;0,'1C TSspéc6'!$C$12="OUI"),'1C TSspéc6'!$I$48/'1C TSspéc6'!$I$17,"")</f>
        <v/>
      </c>
      <c r="AC391" s="563" t="str">
        <f>IF(AND('1C TSspéc6'!$I$17&lt;&gt;0,'1C TSspéc6'!$C$12="OUI"),'1C TSspéc6'!$I$49/'1C TSspéc6'!$I$17,"")</f>
        <v/>
      </c>
      <c r="AD391" s="563" t="str">
        <f>IF(AND('1C TSspéc6'!$I$17&lt;&gt;0,'1C TSspéc6'!$C$12="OUI"),'1C TSspéc6'!$I$50/'1C TSspéc6'!$I$17,"")</f>
        <v/>
      </c>
      <c r="AE391" s="563" t="str">
        <f>IF(AND('1C TSspéc6'!$I$17&lt;&gt;0,'1C TSspéc6'!$C$12="OUI"),'1C TSspéc6'!$I$51/'1C TSspéc6'!$I$17,"")</f>
        <v/>
      </c>
      <c r="AF391" s="563" t="str">
        <f>IF(AND('1C TSspéc6'!$I$17&lt;&gt;0,'1C TSspéc6'!$C$12="OUI"),'1C TSspéc6'!$I$52/'1C TSspéc6'!$I$17,"")</f>
        <v/>
      </c>
      <c r="AG391" s="563" t="str">
        <f>IF(AND('1C TSspéc6'!$I$17&lt;&gt;0,'1C TSspéc6'!$C$12="OUI"),'1C TSspéc6'!$I$53/'1C TSspéc6'!$I$17,"")</f>
        <v/>
      </c>
      <c r="AH391" s="563" t="str">
        <f>IF(AND('1C TSspéc6'!$I$17&lt;&gt;0,'1C TSspéc6'!$C$12="OUI"),'1C TSspéc6'!$I$54/'1C TSspéc6'!$I$17,"")</f>
        <v/>
      </c>
      <c r="AI391" s="563" t="str">
        <f>IF(AND('1C TSspéc6'!$I$17&lt;&gt;0,'1C TSspéc6'!$C$12="OUI"),'1C TSspéc6'!$I$55/'1C TSspéc6'!$I$17,"")</f>
        <v/>
      </c>
      <c r="AJ391" s="563" t="str">
        <f>IF(AND('1C TSspéc6'!$I$17&lt;&gt;0,'1C TSspéc6'!$C$12="OUI"),'1C TSspéc6'!$I$56/'1C TSspéc6'!$I$17,"")</f>
        <v/>
      </c>
      <c r="AK391" s="563" t="str">
        <f>IF(AND('1C TSspéc6'!$I$17&lt;&gt;0,'1C TSspéc6'!$C$12="OUI"),'1C TSspéc6'!$I$57/'1C TSspéc6'!$I$17,"")</f>
        <v/>
      </c>
      <c r="AL391" s="74">
        <f>IF(AND('1C TSspéc6'!$I$17&lt;&gt;0,'1C TSspéc6'!$C$12="OUI"),N391+AK391,N391)</f>
        <v>0</v>
      </c>
      <c r="AM391" s="432">
        <f t="shared" si="115"/>
        <v>0</v>
      </c>
      <c r="AN391" s="432">
        <f t="shared" si="116"/>
        <v>0</v>
      </c>
      <c r="AO391" s="433" t="str">
        <f>IF(AND('1C TSspéc6'!$I$17&lt;&gt;0,'1C TSspéc6'!$I$30&lt;&gt;0),AM391+AN391,"")</f>
        <v/>
      </c>
      <c r="AP391" s="599" t="str">
        <f>IF(AND('1C TSspéc6'!$I$17&lt;&gt;0,'1C TSspéc6'!$I$30&lt;&gt;0),AM391-AR391,"")</f>
        <v/>
      </c>
      <c r="AQ391" s="610">
        <f t="shared" si="113"/>
        <v>0</v>
      </c>
      <c r="AR391" s="622"/>
      <c r="AS391" s="104"/>
      <c r="AT391" s="211" t="str">
        <f>IF(('1C TSspéc6'!I$17*FICHE!$C$14&lt;J391),"Forfait limité à "&amp;FICHE!$C$14&amp;"€/jour","")</f>
        <v/>
      </c>
      <c r="AU391" s="618"/>
    </row>
    <row r="392" spans="1:47" ht="13.9" customHeight="1">
      <c r="A392" s="316"/>
      <c r="B392" s="346"/>
      <c r="C392" s="877" t="str">
        <f>IF('1C TSspéc6'!J$21&lt;&gt;0,'1C TSspéc6'!$B$16,"")</f>
        <v/>
      </c>
      <c r="D392" s="878"/>
      <c r="E392" s="879"/>
      <c r="F392" s="95" t="str">
        <f>IF(AND($C392='1C TSspéc6'!$B$16,'1C TSspéc6'!$B$20="spécifiques",'1C TSspéc6'!K$21&lt;&gt;""),'1C TSspéc6'!K$25,"")</f>
        <v/>
      </c>
      <c r="G392" s="237"/>
      <c r="H392" s="797">
        <v>0.21</v>
      </c>
      <c r="I392" s="799">
        <v>1</v>
      </c>
      <c r="J392" s="324"/>
      <c r="K392" s="782">
        <f t="shared" si="114"/>
        <v>0</v>
      </c>
      <c r="L392" s="580">
        <f>IF(OR('1C TSspéc6'!$B$12="",'1C TSspéc6'!J$30=0),0,IF(AND('1C TSspéc6'!$B$12&lt;&gt;"",$K$2="Pôle",'1C TSspéc6'!$C$12="OUI"),(('1C TSspéc6'!J$22+'1C TSspéc6'!J$23+'1C TSspéc6'!J$24+'1C TSspéc6'!J$25+'1C TSspéc6'!J$29)/'1C TSspéc6'!J$17),IF(AND('1C TSspéc6'!$B$12&lt;&gt;"",$K$2="Pôle",'1C TSspéc6'!$C$12="NON"),(('1C TSspéc6'!J$22+'1C TSspéc6'!J$23+'1C TSspéc6'!J$24+'1C TSspéc6'!J$25+'1C TSspéc6'!J$29)/'1C TSspéc6'!J$30),IF(AND('1C TSspéc6'!$B$12&lt;&gt;"",$K$2&lt;&gt;"Pôle",'1C TSspéc6'!$C$12="OUI"),(('1C TSspéc6'!J$22+'1C TSspéc6'!J$23+'1C TSspéc6'!J$24+'1C TSspéc6'!J$25+'1C TSspéc6'!J$26+'1C TSspéc6'!J$27+'1C TSspéc6'!J$28+'1C TSspéc6'!J$29)/'1C TSspéc6'!J$17),IF(AND('1C TSspéc6'!$B$12&lt;&gt;"",$K$2&lt;&gt;"Pôle",'1C TSspéc6'!$C$12="NON"),(('1C TSspéc6'!J$22+'1C TSspéc6'!J$23+'1C TSspéc6'!J$24+'1C TSspéc6'!J$25+'1C TSspéc6'!J$26+'1C TSspéc6'!J$27+'1C TSspéc6'!J$28+'1C TSspéc6'!J$29)/'1C TSspéc6'!J$30))))))</f>
        <v>0</v>
      </c>
      <c r="M392" s="580">
        <f>IF(OR('1C TSspéc6'!$B$12="",'1C TSspéc6'!J$30=0),0,IF(AND('1C TSspéc6'!$B$12&lt;&gt;"",$K$2="Pôle",'1C TSspéc6'!$C$12="OUI"),(('1C TSspéc6'!J$26+'1C TSspéc6'!J$27+'1C TSspéc6'!J$28)/'1C TSspéc6'!J$17),IF(AND('1C TSspéc6'!$B$12&lt;&gt;"",$K$2="Pôle",'1C TSspéc6'!$C$12="NON"),(('1C TSspéc6'!J$26+'1C TSspéc6'!J$27+'1C TSspéc6'!J$28)/'1C TSspéc6'!J$30),IF(AND('1C TSspéc6'!$B$12&lt;&gt;"",$K$2&lt;&gt;"Pôle"),0))))</f>
        <v>0</v>
      </c>
      <c r="N392" s="581">
        <f>IF(AND('1C TSspéc6'!$B$12&lt;&gt;0,'1C TSspéc6'!$J$30&lt;&gt;0),L392+M392,0)</f>
        <v>0</v>
      </c>
      <c r="O392" s="562" t="str">
        <f>IF(AND('1C TSspéc6'!$J$17&lt;&gt;0,'1C TSspéc6'!$C$12="OUI"),'1C TSspéc6'!$J$35/'1C TSspéc6'!$J$17,"")</f>
        <v/>
      </c>
      <c r="P392" s="563" t="str">
        <f>IF(AND('1C TSspéc6'!$J$17&lt;&gt;0,'1C TSspéc6'!$C$12="OUI"),'1C TSspéc6'!$J$36/'1C TSspéc6'!$J$17,"")</f>
        <v/>
      </c>
      <c r="Q392" s="563" t="str">
        <f>IF(AND('1C TSspéc6'!$J$17&lt;&gt;0,'1C TSspéc6'!$C$12="OUI"),'1C TSspéc6'!$J$37/'1C TSspéc6'!$J$17,"")</f>
        <v/>
      </c>
      <c r="R392" s="563" t="str">
        <f>IF(AND('1C TSspéc6'!$J$17&lt;&gt;0,'1C TSspéc6'!$C$12="OUI"),'1C TSspéc6'!$J$38/'1C TSspéc6'!$J$17,"")</f>
        <v/>
      </c>
      <c r="S392" s="563" t="str">
        <f>IF(AND('1C TSspéc6'!$J$17&lt;&gt;0,'1C TSspéc6'!$C$12="OUI"),'1C TSspéc6'!$J$39/'1C TSspéc6'!$J$17,"")</f>
        <v/>
      </c>
      <c r="T392" s="563" t="str">
        <f>IF(AND('1C TSspéc6'!$J$17&lt;&gt;0,'1C TSspéc6'!$C$12="OUI"),'1C TSspéc6'!$J$40/'1C TSspéc6'!$J$17,"")</f>
        <v/>
      </c>
      <c r="U392" s="563" t="str">
        <f>IF(AND('1C TSspéc6'!$J$17&lt;&gt;0,'1C TSspéc6'!$C$12="OUI"),'1C TSspéc6'!$J$41/'1C TSspéc6'!$J$17,"")</f>
        <v/>
      </c>
      <c r="V392" s="563" t="str">
        <f>IF(AND('1C TSspéc6'!$J$17&lt;&gt;0,'1C TSspéc6'!$C$12="OUI"),'1C TSspéc6'!$J$42/'1C TSspéc6'!$J$17,"")</f>
        <v/>
      </c>
      <c r="W392" s="563" t="str">
        <f>IF(AND('1C TSspéc6'!$J$17&lt;&gt;0,'1C TSspéc6'!$C$12="OUI"),'1C TSspéc6'!$J$43/'1C TSspéc6'!$J$17,"")</f>
        <v/>
      </c>
      <c r="X392" s="563" t="str">
        <f>IF(AND('1C TSspéc6'!$J$17&lt;&gt;0,'1C TSspéc6'!$C$12="OUI"),'1C TSspéc6'!$J$44/'1C TSspéc6'!$J$17,"")</f>
        <v/>
      </c>
      <c r="Y392" s="563" t="str">
        <f>IF(AND('1C TSspéc6'!$J$17&lt;&gt;0,'1C TSspéc6'!$C$12="OUI"),'1C TSspéc6'!$J$45/'1C TSspéc6'!$J$17,"")</f>
        <v/>
      </c>
      <c r="Z392" s="563" t="str">
        <f>IF(AND('1C TSspéc6'!$J$17&lt;&gt;0,'1C TSspéc6'!$C$12="OUI"),'1C TSspéc6'!$J$46/'1C TSspéc6'!$J$17,"")</f>
        <v/>
      </c>
      <c r="AA392" s="563" t="str">
        <f>IF(AND('1C TSspéc6'!$J$17&lt;&gt;0,'1C TSspéc6'!$C$12="OUI"),'1C TSspéc6'!$J$47/'1C TSspéc6'!$J$17,"")</f>
        <v/>
      </c>
      <c r="AB392" s="563" t="str">
        <f>IF(AND('1C TSspéc6'!$J$17&lt;&gt;0,'1C TSspéc6'!$C$12="OUI"),'1C TSspéc6'!$J$48/'1C TSspéc6'!$J$17,"")</f>
        <v/>
      </c>
      <c r="AC392" s="563" t="str">
        <f>IF(AND('1C TSspéc6'!$J$17&lt;&gt;0,'1C TSspéc6'!$C$12="OUI"),'1C TSspéc6'!$J$49/'1C TSspéc6'!$J$17,"")</f>
        <v/>
      </c>
      <c r="AD392" s="563" t="str">
        <f>IF(AND('1C TSspéc6'!$J$17&lt;&gt;0,'1C TSspéc6'!$C$12="OUI"),'1C TSspéc6'!$J$50/'1C TSspéc6'!$J$17,"")</f>
        <v/>
      </c>
      <c r="AE392" s="563" t="str">
        <f>IF(AND('1C TSspéc6'!$J$17&lt;&gt;0,'1C TSspéc6'!$C$12="OUI"),'1C TSspéc6'!$J$51/'1C TSspéc6'!$J$17,"")</f>
        <v/>
      </c>
      <c r="AF392" s="563" t="str">
        <f>IF(AND('1C TSspéc6'!$J$17&lt;&gt;0,'1C TSspéc6'!$C$12="OUI"),'1C TSspéc6'!$J$52/'1C TSspéc6'!$J$17,"")</f>
        <v/>
      </c>
      <c r="AG392" s="563" t="str">
        <f>IF(AND('1C TSspéc6'!$J$17&lt;&gt;0,'1C TSspéc6'!$C$12="OUI"),'1C TSspéc6'!$J$53/'1C TSspéc6'!$J$17,"")</f>
        <v/>
      </c>
      <c r="AH392" s="563" t="str">
        <f>IF(AND('1C TSspéc6'!$J$17&lt;&gt;0,'1C TSspéc6'!$C$12="OUI"),'1C TSspéc6'!$J$54/'1C TSspéc6'!$J$17,"")</f>
        <v/>
      </c>
      <c r="AI392" s="563" t="str">
        <f>IF(AND('1C TSspéc6'!$J$17&lt;&gt;0,'1C TSspéc6'!$C$12="OUI"),'1C TSspéc6'!$J$55/'1C TSspéc6'!$J$17,"")</f>
        <v/>
      </c>
      <c r="AJ392" s="563" t="str">
        <f>IF(AND('1C TSspéc6'!$J$17&lt;&gt;0,'1C TSspéc6'!$C$12="OUI"),'1C TSspéc6'!$J$56/'1C TSspéc6'!$J$17,"")</f>
        <v/>
      </c>
      <c r="AK392" s="563" t="str">
        <f>IF(AND('1C TSspéc6'!$J$17&lt;&gt;0,'1C TSspéc6'!$C$12="OUI"),'1C TSspéc6'!$J$57/'1C TSspéc6'!$J$17,"")</f>
        <v/>
      </c>
      <c r="AL392" s="74">
        <f>IF(AND('1C TSspéc6'!$J$17&lt;&gt;0,'1C TSspéc6'!$C$12="OUI"),N392+AK392,N392)</f>
        <v>0</v>
      </c>
      <c r="AM392" s="432">
        <f t="shared" si="115"/>
        <v>0</v>
      </c>
      <c r="AN392" s="432">
        <f t="shared" si="116"/>
        <v>0</v>
      </c>
      <c r="AO392" s="433" t="str">
        <f>IF(AND('1C TSspéc6'!$J$17&lt;&gt;0,'1C TSspéc6'!$J$30&lt;&gt;0),AM392+AN392,"")</f>
        <v/>
      </c>
      <c r="AP392" s="599" t="str">
        <f>IF(AND('1C TSspéc6'!$J$17&lt;&gt;0,'1C TSspéc6'!$J$30&lt;&gt;0),AM392-AR392,"")</f>
        <v/>
      </c>
      <c r="AQ392" s="610">
        <f t="shared" si="113"/>
        <v>0</v>
      </c>
      <c r="AR392" s="622"/>
      <c r="AS392" s="104"/>
      <c r="AT392" s="211" t="str">
        <f>IF(('1C TSspéc6'!J$17*FICHE!$C$14&lt;J392),"Forfait limité à "&amp;FICHE!$C$14&amp;"€/jour","")</f>
        <v/>
      </c>
      <c r="AU392" s="618"/>
    </row>
    <row r="393" spans="1:47" ht="13.9" customHeight="1">
      <c r="A393" s="316"/>
      <c r="B393" s="346"/>
      <c r="C393" s="877" t="str">
        <f>IF('1C TSspéc6'!K$21&lt;&gt;0,'1C TSspéc6'!$B$16,"")</f>
        <v/>
      </c>
      <c r="D393" s="878"/>
      <c r="E393" s="879"/>
      <c r="F393" s="95" t="str">
        <f>IF(AND($C393='1C TSspéc6'!$B$16,'1C TSspéc6'!$B$20="spécifiques",'1C TSspéc6'!$K$21&lt;&gt;""),'1C TSspéc6'!$K$25,"")</f>
        <v/>
      </c>
      <c r="G393" s="237"/>
      <c r="H393" s="797">
        <v>0.21</v>
      </c>
      <c r="I393" s="799">
        <v>1</v>
      </c>
      <c r="J393" s="324"/>
      <c r="K393" s="782">
        <f t="shared" si="114"/>
        <v>0</v>
      </c>
      <c r="L393" s="580">
        <f>IF(OR('1C TSspéc6'!$B$12="",'1C TSspéc6'!K$30=0),0,IF(AND('1C TSspéc6'!$B$12&lt;&gt;"",$K$2="Pôle",'1C TSspéc6'!$C$12="OUI"),(('1C TSspéc6'!K$22+'1C TSspéc6'!K$23+'1C TSspéc6'!K$24+'1C TSspéc6'!K$25+'1C TSspéc6'!K$29)/'1C TSspéc6'!K$17),IF(AND('1C TSspéc6'!$B$12&lt;&gt;"",$K$2="Pôle",'1C TSspéc6'!$C$12="NON"),(('1C TSspéc6'!K$22+'1C TSspéc6'!K$23+'1C TSspéc6'!K$24+'1C TSspéc6'!K$25+'1C TSspéc6'!K$29)/'1C TSspéc6'!K$30),IF(AND('1C TSspéc6'!$B$12&lt;&gt;"",$K$2&lt;&gt;"Pôle",'1C TSspéc6'!$C$12="OUI"),(('1C TSspéc6'!K$22+'1C TSspéc6'!K$23+'1C TSspéc6'!K$24+'1C TSspéc6'!K$25+'1C TSspéc6'!K$26+'1C TSspéc6'!K$27+'1C TSspéc6'!K$28+'1C TSspéc6'!K$29)/'1C TSspéc6'!K$17),IF(AND('1C TSspéc6'!$B$12&lt;&gt;"",$K$2&lt;&gt;"Pôle",'1C TSspéc6'!$C$12="NON"),(('1C TSspéc6'!K$22+'1C TSspéc6'!K$23+'1C TSspéc6'!K$24+'1C TSspéc6'!K$25+'1C TSspéc6'!K$26+'1C TSspéc6'!K$27+'1C TSspéc6'!K$28+'1C TSspéc6'!K$29)/'1C TSspéc6'!K$30))))))</f>
        <v>0</v>
      </c>
      <c r="M393" s="580">
        <f>IF(OR('1C TSspéc6'!$B$12="",'1C TSspéc6'!K$30=0),0,IF(AND('1C TSspéc6'!$B$12&lt;&gt;"",$K$2="Pôle",'1C TSspéc6'!$C$12="OUI"),(('1C TSspéc6'!K$26+'1C TSspéc6'!K$27+'1C TSspéc6'!K$28)/'1C TSspéc6'!K$17),IF(AND('1C TSspéc6'!$B$12&lt;&gt;"",$K$2="Pôle",'1C TSspéc6'!$C$12="NON"),(('1C TSspéc6'!K$26+'1C TSspéc6'!K$27+'1C TSspéc6'!K$28)/'1C TSspéc6'!K$30),IF(AND('1C TSspéc6'!$B$12&lt;&gt;"",$K$2&lt;&gt;"Pôle"),0))))</f>
        <v>0</v>
      </c>
      <c r="N393" s="581">
        <f>IF(AND('1C TSspéc6'!$B$12&lt;&gt;0,'1C TSspéc6'!$K$30&lt;&gt;0),L393+M393,0)</f>
        <v>0</v>
      </c>
      <c r="O393" s="562" t="str">
        <f>IF(AND('1C TSspéc6'!$K$17&lt;&gt;0,'1C TSspéc6'!$C$12="OUI"),'1C TSspéc6'!$K$35/'1C TSspéc6'!$K$17,"")</f>
        <v/>
      </c>
      <c r="P393" s="563" t="str">
        <f>IF(AND('1C TSspéc6'!$K$17&lt;&gt;0,'1C TSspéc6'!$C$12="OUI"),'1C TSspéc6'!$K$36/'1C TSspéc6'!$K$17,"")</f>
        <v/>
      </c>
      <c r="Q393" s="563" t="str">
        <f>IF(AND('1C TSspéc6'!$K$17&lt;&gt;0,'1C TSspéc6'!$C$12="OUI"),'1C TSspéc6'!$K$37/'1C TSspéc6'!$K$17,"")</f>
        <v/>
      </c>
      <c r="R393" s="563" t="str">
        <f>IF(AND('1C TSspéc6'!$K$17&lt;&gt;0,'1C TSspéc6'!$C$12="OUI"),'1C TSspéc6'!$K$38/'1C TSspéc6'!$K$17,"")</f>
        <v/>
      </c>
      <c r="S393" s="563" t="str">
        <f>IF(AND('1C TSspéc6'!$K$17&lt;&gt;0,'1C TSspéc6'!$C$12="OUI"),'1C TSspéc6'!$K$39/'1C TSspéc6'!$K$17,"")</f>
        <v/>
      </c>
      <c r="T393" s="563" t="str">
        <f>IF(AND('1C TSspéc6'!$K$17&lt;&gt;0,'1C TSspéc6'!$C$12="OUI"),'1C TSspéc6'!$K$40/'1C TSspéc6'!$K$17,"")</f>
        <v/>
      </c>
      <c r="U393" s="563" t="str">
        <f>IF(AND('1C TSspéc6'!$K$17&lt;&gt;0,'1C TSspéc6'!$C$12="OUI"),'1C TSspéc6'!$K$41/'1C TSspéc6'!$K$17,"")</f>
        <v/>
      </c>
      <c r="V393" s="563" t="str">
        <f>IF(AND('1C TSspéc6'!$K$17&lt;&gt;0,'1C TSspéc6'!$C$12="OUI"),'1C TSspéc6'!$K$42/'1C TSspéc6'!$K$17,"")</f>
        <v/>
      </c>
      <c r="W393" s="563" t="str">
        <f>IF(AND('1C TSspéc6'!$K$17&lt;&gt;0,'1C TSspéc6'!$C$12="OUI"),'1C TSspéc6'!$K$43/'1C TSspéc6'!$K$17,"")</f>
        <v/>
      </c>
      <c r="X393" s="563" t="str">
        <f>IF(AND('1C TSspéc6'!$K$17&lt;&gt;0,'1C TSspéc6'!$C$12="OUI"),'1C TSspéc6'!$K$44/'1C TSspéc6'!$K$17,"")</f>
        <v/>
      </c>
      <c r="Y393" s="563" t="str">
        <f>IF(AND('1C TSspéc6'!$K$17&lt;&gt;0,'1C TSspéc6'!$C$12="OUI"),'1C TSspéc6'!$K$45/'1C TSspéc6'!$K$17,"")</f>
        <v/>
      </c>
      <c r="Z393" s="563" t="str">
        <f>IF(AND('1C TSspéc6'!$K$17&lt;&gt;0,'1C TSspéc6'!$C$12="OUI"),'1C TSspéc6'!$K$46/'1C TSspéc6'!$K$17,"")</f>
        <v/>
      </c>
      <c r="AA393" s="563" t="str">
        <f>IF(AND('1C TSspéc6'!$K$17&lt;&gt;0,'1C TSspéc6'!$C$12="OUI"),'1C TSspéc6'!$K$47/'1C TSspéc6'!$K$17,"")</f>
        <v/>
      </c>
      <c r="AB393" s="563" t="str">
        <f>IF(AND('1C TSspéc6'!$K$17&lt;&gt;0,'1C TSspéc6'!$C$12="OUI"),'1C TSspéc6'!$K$48/'1C TSspéc6'!$K$17,"")</f>
        <v/>
      </c>
      <c r="AC393" s="563" t="str">
        <f>IF(AND('1C TSspéc6'!$K$17&lt;&gt;0,'1C TSspéc6'!$C$12="OUI"),'1C TSspéc6'!$K$49/'1C TSspéc6'!$K$17,"")</f>
        <v/>
      </c>
      <c r="AD393" s="563" t="str">
        <f>IF(AND('1C TSspéc6'!$K$17&lt;&gt;0,'1C TSspéc6'!$C$12="OUI"),'1C TSspéc6'!$K$50/'1C TSspéc6'!$K$17,"")</f>
        <v/>
      </c>
      <c r="AE393" s="563" t="str">
        <f>IF(AND('1C TSspéc6'!$K$17&lt;&gt;0,'1C TSspéc6'!$C$12="OUI"),'1C TSspéc6'!$K$51/'1C TSspéc6'!$K$17,"")</f>
        <v/>
      </c>
      <c r="AF393" s="563" t="str">
        <f>IF(AND('1C TSspéc6'!$K$17&lt;&gt;0,'1C TSspéc6'!$C$12="OUI"),'1C TSspéc6'!$K$52/'1C TSspéc6'!$K$17,"")</f>
        <v/>
      </c>
      <c r="AG393" s="563" t="str">
        <f>IF(AND('1C TSspéc6'!$K$17&lt;&gt;0,'1C TSspéc6'!$C$12="OUI"),'1C TSspéc6'!$K$53/'1C TSspéc6'!$K$17,"")</f>
        <v/>
      </c>
      <c r="AH393" s="563" t="str">
        <f>IF(AND('1C TSspéc6'!$K$17&lt;&gt;0,'1C TSspéc6'!$C$12="OUI"),'1C TSspéc6'!$K$54/'1C TSspéc6'!$K$17,"")</f>
        <v/>
      </c>
      <c r="AI393" s="563" t="str">
        <f>IF(AND('1C TSspéc6'!$K$17&lt;&gt;0,'1C TSspéc6'!$C$12="OUI"),'1C TSspéc6'!$K$55/'1C TSspéc6'!$K$17,"")</f>
        <v/>
      </c>
      <c r="AJ393" s="563" t="str">
        <f>IF(AND('1C TSspéc6'!$K$17&lt;&gt;0,'1C TSspéc6'!$C$12="OUI"),'1C TSspéc6'!$K$56/'1C TSspéc6'!$K$17,"")</f>
        <v/>
      </c>
      <c r="AK393" s="563" t="str">
        <f>IF(AND('1C TSspéc6'!$K$17&lt;&gt;0,'1C TSspéc6'!$C$12="OUI"),'1C TSspéc6'!$K$57/'1C TSspéc6'!$K$17,"")</f>
        <v/>
      </c>
      <c r="AL393" s="74">
        <f>IF(AND('1C TSspéc6'!$K$17&lt;&gt;0,'1C TSspéc6'!$C$12="OUI"),N393+AK393,N393)</f>
        <v>0</v>
      </c>
      <c r="AM393" s="432">
        <f t="shared" si="115"/>
        <v>0</v>
      </c>
      <c r="AN393" s="432">
        <f t="shared" si="116"/>
        <v>0</v>
      </c>
      <c r="AO393" s="433" t="str">
        <f>IF(AND('1C TSspéc6'!$K$17&lt;&gt;0,'1C TSspéc6'!$K$30&lt;&gt;0),AM393+AN393,"")</f>
        <v/>
      </c>
      <c r="AP393" s="599" t="str">
        <f>IF(AND('1C TSspéc6'!$K$17&lt;&gt;0,'1C TSspéc6'!$K$30&lt;&gt;0),AM393-AR393,"")</f>
        <v/>
      </c>
      <c r="AQ393" s="610">
        <f t="shared" si="113"/>
        <v>0</v>
      </c>
      <c r="AR393" s="622"/>
      <c r="AS393" s="104"/>
      <c r="AT393" s="211" t="str">
        <f>IF(('1C TSspéc6'!K$17*FICHE!$C$14&lt;J393),"Forfait limité à "&amp;FICHE!$C$14&amp;"€/jour","")</f>
        <v/>
      </c>
      <c r="AU393" s="618"/>
    </row>
    <row r="394" spans="1:47" ht="13.9" customHeight="1">
      <c r="A394" s="316"/>
      <c r="B394" s="346"/>
      <c r="C394" s="877" t="str">
        <f>IF('1C TSspéc6'!L$21&lt;&gt;0,'1C TSspéc6'!$B$16,"")</f>
        <v/>
      </c>
      <c r="D394" s="878"/>
      <c r="E394" s="879"/>
      <c r="F394" s="95" t="str">
        <f>IF(AND($C394='1C TSspéc6'!$B$16,'1C TSspéc6'!$B$20="spécifiques",'1C TSspéc6'!$L$21&lt;&gt;""),'1C TSspéc6'!$L$25,"")</f>
        <v/>
      </c>
      <c r="G394" s="237"/>
      <c r="H394" s="797">
        <v>0.21</v>
      </c>
      <c r="I394" s="799">
        <v>1</v>
      </c>
      <c r="J394" s="324"/>
      <c r="K394" s="782">
        <f t="shared" si="114"/>
        <v>0</v>
      </c>
      <c r="L394" s="580">
        <f>IF(OR('1C TSspéc6'!$B$12="",'1C TSspéc6'!L$30=0),0,IF(AND('1C TSspéc6'!$B$12&lt;&gt;"",$K$2="Pôle",'1C TSspéc6'!$C$12="OUI"),(('1C TSspéc6'!L$22+'1C TSspéc6'!L$23+'1C TSspéc6'!L$24+'1C TSspéc6'!L$25+'1C TSspéc6'!L$29)/'1C TSspéc6'!L$17),IF(AND('1C TSspéc6'!$B$12&lt;&gt;"",$K$2="Pôle",'1C TSspéc6'!$C$12="NON"),(('1C TSspéc6'!L$22+'1C TSspéc6'!L$23+'1C TSspéc6'!L$24+'1C TSspéc6'!L$25+'1C TSspéc6'!L$29)/'1C TSspéc6'!L$30),IF(AND('1C TSspéc6'!$B$12&lt;&gt;"",$K$2&lt;&gt;"Pôle",'1C TSspéc6'!$C$12="OUI"),(('1C TSspéc6'!L$22+'1C TSspéc6'!L$23+'1C TSspéc6'!L$24+'1C TSspéc6'!L$25+'1C TSspéc6'!L$26+'1C TSspéc6'!L$27+'1C TSspéc6'!L$28+'1C TSspéc6'!L$29)/'1C TSspéc6'!L$17),IF(AND('1C TSspéc6'!$B$12&lt;&gt;"",$K$2&lt;&gt;"Pôle",'1C TSspéc6'!$C$12="NON"),(('1C TSspéc6'!L$22+'1C TSspéc6'!L$23+'1C TSspéc6'!L$24+'1C TSspéc6'!L$25+'1C TSspéc6'!L$26+'1C TSspéc6'!L$27+'1C TSspéc6'!L$28+'1C TSspéc6'!L$29)/'1C TSspéc6'!L$30))))))</f>
        <v>0</v>
      </c>
      <c r="M394" s="580">
        <f>IF(OR('1C TSspéc6'!$B$12="",'1C TSspéc6'!L$30=0),0,IF(AND('1C TSspéc6'!$B$12&lt;&gt;"",$K$2="Pôle",'1C TSspéc6'!$C$12="OUI"),(('1C TSspéc6'!L$26+'1C TSspéc6'!L$27+'1C TSspéc6'!L$28)/'1C TSspéc6'!L$17),IF(AND('1C TSspéc6'!$B$12&lt;&gt;"",$K$2="Pôle",'1C TSspéc6'!$C$12="NON"),(('1C TSspéc6'!L$26+'1C TSspéc6'!L$27+'1C TSspéc6'!L$28)/'1C TSspéc6'!L$30),IF(AND('1C TSspéc6'!$B$12&lt;&gt;"",$K$2&lt;&gt;"Pôle"),0))))</f>
        <v>0</v>
      </c>
      <c r="N394" s="581">
        <f>IF(AND('1C TSspéc6'!$B$12&lt;&gt;0,'1C TSspéc6'!$L$30&lt;&gt;0),L394+M394,0)</f>
        <v>0</v>
      </c>
      <c r="O394" s="562" t="str">
        <f>IF(AND('1C TSspéc6'!$L$17&lt;&gt;0,'1C TSspéc6'!$C$12="OUI"),'1C TSspéc6'!$L$35/'1C TSspéc6'!$L$17,"")</f>
        <v/>
      </c>
      <c r="P394" s="563" t="str">
        <f>IF(AND('1C TSspéc6'!$L$17&lt;&gt;0,'1C TSspéc6'!$C$12="OUI"),'1C TSspéc6'!$L$36/'1C TSspéc6'!$L$17,"")</f>
        <v/>
      </c>
      <c r="Q394" s="563" t="str">
        <f>IF(AND('1C TSspéc6'!$L$17&lt;&gt;0,'1C TSspéc6'!$C$12="OUI"),'1C TSspéc6'!$L$37/'1C TSspéc6'!$L$17,"")</f>
        <v/>
      </c>
      <c r="R394" s="563" t="str">
        <f>IF(AND('1C TSspéc6'!$L$17&lt;&gt;0,'1C TSspéc6'!$C$12="OUI"),'1C TSspéc6'!$L$38/'1C TSspéc6'!$L$17,"")</f>
        <v/>
      </c>
      <c r="S394" s="563" t="str">
        <f>IF(AND('1C TSspéc6'!$L$17&lt;&gt;0,'1C TSspéc6'!$C$12="OUI"),'1C TSspéc6'!$L$39/'1C TSspéc6'!$L$17,"")</f>
        <v/>
      </c>
      <c r="T394" s="563" t="str">
        <f>IF(AND('1C TSspéc6'!$L$17&lt;&gt;0,'1C TSspéc6'!$C$12="OUI"),'1C TSspéc6'!$L$40/'1C TSspéc6'!$L$17,"")</f>
        <v/>
      </c>
      <c r="U394" s="563" t="str">
        <f>IF(AND('1C TSspéc6'!$L$17&lt;&gt;0,'1C TSspéc6'!$C$12="OUI"),'1C TSspéc6'!$L$41/'1C TSspéc6'!$L$17,"")</f>
        <v/>
      </c>
      <c r="V394" s="563" t="str">
        <f>IF(AND('1C TSspéc6'!$L$17&lt;&gt;0,'1C TSspéc6'!$C$12="OUI"),'1C TSspéc6'!$L$42/'1C TSspéc6'!$L$17,"")</f>
        <v/>
      </c>
      <c r="W394" s="563" t="str">
        <f>IF(AND('1C TSspéc6'!$L$17&lt;&gt;0,'1C TSspéc6'!$C$12="OUI"),'1C TSspéc6'!$L$43/'1C TSspéc6'!$L$17,"")</f>
        <v/>
      </c>
      <c r="X394" s="563" t="str">
        <f>IF(AND('1C TSspéc6'!$L$17&lt;&gt;0,'1C TSspéc6'!$C$12="OUI"),'1C TSspéc6'!$L$44/'1C TSspéc6'!$L$17,"")</f>
        <v/>
      </c>
      <c r="Y394" s="563" t="str">
        <f>IF(AND('1C TSspéc6'!$L$17&lt;&gt;0,'1C TSspéc6'!$C$12="OUI"),'1C TSspéc6'!$L$45/'1C TSspéc6'!$L$17,"")</f>
        <v/>
      </c>
      <c r="Z394" s="563" t="str">
        <f>IF(AND('1C TSspéc6'!$L$17&lt;&gt;0,'1C TSspéc6'!$C$12="OUI"),'1C TSspéc6'!$L$46/'1C TSspéc6'!$L$17,"")</f>
        <v/>
      </c>
      <c r="AA394" s="563" t="str">
        <f>IF(AND('1C TSspéc6'!$L$17&lt;&gt;0,'1C TSspéc6'!$C$12="OUI"),'1C TSspéc6'!$L$47/'1C TSspéc6'!$L$17,"")</f>
        <v/>
      </c>
      <c r="AB394" s="563" t="str">
        <f>IF(AND('1C TSspéc6'!$L$17&lt;&gt;0,'1C TSspéc6'!$C$12="OUI"),'1C TSspéc6'!$L$48/'1C TSspéc6'!$L$17,"")</f>
        <v/>
      </c>
      <c r="AC394" s="563" t="str">
        <f>IF(AND('1C TSspéc6'!$L$17&lt;&gt;0,'1C TSspéc6'!$C$12="OUI"),'1C TSspéc6'!$L$49/'1C TSspéc6'!$L$17,"")</f>
        <v/>
      </c>
      <c r="AD394" s="563" t="str">
        <f>IF(AND('1C TSspéc6'!$L$17&lt;&gt;0,'1C TSspéc6'!$C$12="OUI"),'1C TSspéc6'!$L$50/'1C TSspéc6'!$L$17,"")</f>
        <v/>
      </c>
      <c r="AE394" s="563" t="str">
        <f>IF(AND('1C TSspéc6'!$L$17&lt;&gt;0,'1C TSspéc6'!$C$12="OUI"),'1C TSspéc6'!$L$51/'1C TSspéc6'!$L$17,"")</f>
        <v/>
      </c>
      <c r="AF394" s="563" t="str">
        <f>IF(AND('1C TSspéc6'!$L$17&lt;&gt;0,'1C TSspéc6'!$C$12="OUI"),'1C TSspéc6'!$L$52/'1C TSspéc6'!$L$17,"")</f>
        <v/>
      </c>
      <c r="AG394" s="563" t="str">
        <f>IF(AND('1C TSspéc6'!$L$17&lt;&gt;0,'1C TSspéc6'!$C$12="OUI"),'1C TSspéc6'!$L$53/'1C TSspéc6'!$L$17,"")</f>
        <v/>
      </c>
      <c r="AH394" s="563" t="str">
        <f>IF(AND('1C TSspéc6'!$L$17&lt;&gt;0,'1C TSspéc6'!$C$12="OUI"),'1C TSspéc6'!$L$54/'1C TSspéc6'!$L$17,"")</f>
        <v/>
      </c>
      <c r="AI394" s="563" t="str">
        <f>IF(AND('1C TSspéc6'!$L$17&lt;&gt;0,'1C TSspéc6'!$C$12="OUI"),'1C TSspéc6'!$L$55/'1C TSspéc6'!$L$17,"")</f>
        <v/>
      </c>
      <c r="AJ394" s="563" t="str">
        <f>IF(AND('1C TSspéc6'!$L$17&lt;&gt;0,'1C TSspéc6'!$C$12="OUI"),'1C TSspéc6'!$L$56/'1C TSspéc6'!$L$17,"")</f>
        <v/>
      </c>
      <c r="AK394" s="563" t="str">
        <f>IF(AND('1C TSspéc6'!$L$17&lt;&gt;0,'1C TSspéc6'!$C$12="OUI"),'1C TSspéc6'!$L$57/'1C TSspéc6'!$L$17,"")</f>
        <v/>
      </c>
      <c r="AL394" s="74">
        <f>IF(AND('1C TSspéc6'!$L$17&lt;&gt;0,'1C TSspéc6'!$C$12="OUI"),N394+AK394,N394)</f>
        <v>0</v>
      </c>
      <c r="AM394" s="432">
        <f t="shared" si="115"/>
        <v>0</v>
      </c>
      <c r="AN394" s="432">
        <f t="shared" si="116"/>
        <v>0</v>
      </c>
      <c r="AO394" s="433" t="str">
        <f>IF(AND('1C TSspéc6'!$L$17&lt;&gt;0,'1C TSspéc6'!$L$30&lt;&gt;0),AM394+AN394,"")</f>
        <v/>
      </c>
      <c r="AP394" s="599" t="str">
        <f>IF(AND('1C TSspéc6'!$L$17&lt;&gt;0,'1C TSspéc6'!$L$30&lt;&gt;0),AM394-AR394,"")</f>
        <v/>
      </c>
      <c r="AQ394" s="610">
        <f t="shared" si="113"/>
        <v>0</v>
      </c>
      <c r="AR394" s="622"/>
      <c r="AS394" s="104"/>
      <c r="AT394" s="211" t="str">
        <f>IF(('1C TSspéc6'!L$17*FICHE!$C$14&lt;J394),"Forfait limité à "&amp;FICHE!$C$14&amp;"€/jour","")</f>
        <v/>
      </c>
      <c r="AU394" s="618"/>
    </row>
    <row r="395" spans="1:47" ht="13.9" customHeight="1">
      <c r="A395" s="316"/>
      <c r="B395" s="346"/>
      <c r="C395" s="877" t="str">
        <f>IF('1C TSspéc6'!M$21&lt;&gt;0,'1C TSspéc6'!$B$16,"")</f>
        <v/>
      </c>
      <c r="D395" s="878"/>
      <c r="E395" s="879"/>
      <c r="F395" s="95" t="str">
        <f>IF(AND($C395='1C TSspéc6'!$B$16,'1C TSspéc6'!$B$20="spécifiques",'1C TSspéc6'!$M$21&lt;&gt;""),'1C TSspéc6'!$M$25,"")</f>
        <v/>
      </c>
      <c r="G395" s="237"/>
      <c r="H395" s="797">
        <v>0.21</v>
      </c>
      <c r="I395" s="799">
        <v>1</v>
      </c>
      <c r="J395" s="324"/>
      <c r="K395" s="782">
        <f t="shared" si="114"/>
        <v>0</v>
      </c>
      <c r="L395" s="580">
        <f>IF(OR('1C TSspéc6'!$B$12="",'1C TSspéc6'!M$30=0),0,IF(AND('1C TSspéc6'!$B$12&lt;&gt;"",$K$2="Pôle",'1C TSspéc6'!$C$12="OUI"),(('1C TSspéc6'!M$22+'1C TSspéc6'!M$23+'1C TSspéc6'!M$24+'1C TSspéc6'!M$25+'1C TSspéc6'!M$29)/'1C TSspéc6'!M$17),IF(AND('1C TSspéc6'!$B$12&lt;&gt;"",$K$2="Pôle",'1C TSspéc6'!$C$12="NON"),(('1C TSspéc6'!M$22+'1C TSspéc6'!M$23+'1C TSspéc6'!M$24+'1C TSspéc6'!M$25+'1C TSspéc6'!M$29)/'1C TSspéc6'!M$30),IF(AND('1C TSspéc6'!$B$12&lt;&gt;"",$K$2&lt;&gt;"Pôle",'1C TSspéc6'!$C$12="OUI"),(('1C TSspéc6'!M$22+'1C TSspéc6'!M$23+'1C TSspéc6'!M$24+'1C TSspéc6'!M$25+'1C TSspéc6'!M$26+'1C TSspéc6'!M$27+'1C TSspéc6'!M$28+'1C TSspéc6'!M$29)/'1C TSspéc6'!M$17),IF(AND('1C TSspéc6'!$B$12&lt;&gt;"",$K$2&lt;&gt;"Pôle",'1C TSspéc6'!$C$12="NON"),(('1C TSspéc6'!M$22+'1C TSspéc6'!M$23+'1C TSspéc6'!M$24+'1C TSspéc6'!M$25+'1C TSspéc6'!M$26+'1C TSspéc6'!M$27+'1C TSspéc6'!M$28+'1C TSspéc6'!M$29)/'1C TSspéc6'!M$30))))))</f>
        <v>0</v>
      </c>
      <c r="M395" s="580">
        <f>IF(OR('1C TSspéc6'!$B$12="",'1C TSspéc6'!M$30=0),0,IF(AND('1C TSspéc6'!$B$12&lt;&gt;"",$K$2="Pôle",'1C TSspéc6'!$C$12="OUI"),(('1C TSspéc6'!M$26+'1C TSspéc6'!M$27+'1C TSspéc6'!M$28)/'1C TSspéc6'!M$17),IF(AND('1C TSspéc6'!$B$12&lt;&gt;"",$K$2="Pôle",'1C TSspéc6'!$C$12="NON"),(('1C TSspéc6'!M$26+'1C TSspéc6'!M$27+'1C TSspéc6'!M$28)/'1C TSspéc6'!M$30),IF(AND('1C TSspéc6'!$B$12&lt;&gt;"",$K$2&lt;&gt;"Pôle"),0))))</f>
        <v>0</v>
      </c>
      <c r="N395" s="581">
        <f>IF(AND('1C TSspéc6'!$B$12&lt;&gt;0,'1C TSspéc6'!$M$30&lt;&gt;0),L395+M395,0)</f>
        <v>0</v>
      </c>
      <c r="O395" s="562" t="str">
        <f>IF(AND('1C TSspéc6'!$M$17&lt;&gt;0,'1C TSspéc6'!$C$12="OUI"),'1C TSspéc6'!$M$35/'1C TSspéc6'!$M$17,"")</f>
        <v/>
      </c>
      <c r="P395" s="563" t="str">
        <f>IF(AND('1C TSspéc6'!$M$17&lt;&gt;0,'1C TSspéc6'!$C$12="OUI"),'1C TSspéc6'!$M$36/'1C TSspéc6'!$M$17,"")</f>
        <v/>
      </c>
      <c r="Q395" s="563" t="str">
        <f>IF(AND('1C TSspéc6'!$M$17&lt;&gt;0,'1C TSspéc6'!$C$12="OUI"),'1C TSspéc6'!$M$37/'1C TSspéc6'!$M$17,"")</f>
        <v/>
      </c>
      <c r="R395" s="563" t="str">
        <f>IF(AND('1C TSspéc6'!$M$17&lt;&gt;0,'1C TSspéc6'!$C$12="OUI"),'1C TSspéc6'!$M$38/'1C TSspéc6'!$M$17,"")</f>
        <v/>
      </c>
      <c r="S395" s="563" t="str">
        <f>IF(AND('1C TSspéc6'!$M$17&lt;&gt;0,'1C TSspéc6'!$C$12="OUI"),'1C TSspéc6'!$M$39/'1C TSspéc6'!$M$17,"")</f>
        <v/>
      </c>
      <c r="T395" s="563" t="str">
        <f>IF(AND('1C TSspéc6'!$M$17&lt;&gt;0,'1C TSspéc6'!$C$12="OUI"),'1C TSspéc6'!$M$40/'1C TSspéc6'!$M$17,"")</f>
        <v/>
      </c>
      <c r="U395" s="563" t="str">
        <f>IF(AND('1C TSspéc6'!$M$17&lt;&gt;0,'1C TSspéc6'!$C$12="OUI"),'1C TSspéc6'!$M$41/'1C TSspéc6'!$M$17,"")</f>
        <v/>
      </c>
      <c r="V395" s="563" t="str">
        <f>IF(AND('1C TSspéc6'!$M$17&lt;&gt;0,'1C TSspéc6'!$C$12="OUI"),'1C TSspéc6'!$M$42/'1C TSspéc6'!$M$17,"")</f>
        <v/>
      </c>
      <c r="W395" s="563" t="str">
        <f>IF(AND('1C TSspéc6'!$M$17&lt;&gt;0,'1C TSspéc6'!$C$12="OUI"),'1C TSspéc6'!$M$43/'1C TSspéc6'!$M$17,"")</f>
        <v/>
      </c>
      <c r="X395" s="563" t="str">
        <f>IF(AND('1C TSspéc6'!$M$17&lt;&gt;0,'1C TSspéc6'!$C$12="OUI"),'1C TSspéc6'!$M$44/'1C TSspéc6'!$M$17,"")</f>
        <v/>
      </c>
      <c r="Y395" s="563" t="str">
        <f>IF(AND('1C TSspéc6'!$M$17&lt;&gt;0,'1C TSspéc6'!$C$12="OUI"),'1C TSspéc6'!$M$45/'1C TSspéc6'!$M$17,"")</f>
        <v/>
      </c>
      <c r="Z395" s="563" t="str">
        <f>IF(AND('1C TSspéc6'!$M$17&lt;&gt;0,'1C TSspéc6'!$C$12="OUI"),'1C TSspéc6'!$M$46/'1C TSspéc6'!$M$17,"")</f>
        <v/>
      </c>
      <c r="AA395" s="563" t="str">
        <f>IF(AND('1C TSspéc6'!$M$17&lt;&gt;0,'1C TSspéc6'!$C$12="OUI"),'1C TSspéc6'!$M$47/'1C TSspéc6'!$M$17,"")</f>
        <v/>
      </c>
      <c r="AB395" s="563" t="str">
        <f>IF(AND('1C TSspéc6'!$M$17&lt;&gt;0,'1C TSspéc6'!$C$12="OUI"),'1C TSspéc6'!$M$48/'1C TSspéc6'!$M$17,"")</f>
        <v/>
      </c>
      <c r="AC395" s="563" t="str">
        <f>IF(AND('1C TSspéc6'!$M$17&lt;&gt;0,'1C TSspéc6'!$C$12="OUI"),'1C TSspéc6'!$M$49/'1C TSspéc6'!$M$17,"")</f>
        <v/>
      </c>
      <c r="AD395" s="563" t="str">
        <f>IF(AND('1C TSspéc6'!$M$17&lt;&gt;0,'1C TSspéc6'!$C$12="OUI"),'1C TSspéc6'!$M$50/'1C TSspéc6'!$M$17,"")</f>
        <v/>
      </c>
      <c r="AE395" s="563" t="str">
        <f>IF(AND('1C TSspéc6'!$M$17&lt;&gt;0,'1C TSspéc6'!$C$12="OUI"),'1C TSspéc6'!$M$51/'1C TSspéc6'!$M$17,"")</f>
        <v/>
      </c>
      <c r="AF395" s="563" t="str">
        <f>IF(AND('1C TSspéc6'!$M$17&lt;&gt;0,'1C TSspéc6'!$C$12="OUI"),'1C TSspéc6'!$M$52/'1C TSspéc6'!$M$17,"")</f>
        <v/>
      </c>
      <c r="AG395" s="563" t="str">
        <f>IF(AND('1C TSspéc6'!$M$17&lt;&gt;0,'1C TSspéc6'!$C$12="OUI"),'1C TSspéc6'!$M$53/'1C TSspéc6'!$M$17,"")</f>
        <v/>
      </c>
      <c r="AH395" s="563" t="str">
        <f>IF(AND('1C TSspéc6'!$M$17&lt;&gt;0,'1C TSspéc6'!$C$12="OUI"),'1C TSspéc6'!$M$54/'1C TSspéc6'!$M$17,"")</f>
        <v/>
      </c>
      <c r="AI395" s="563" t="str">
        <f>IF(AND('1C TSspéc6'!$M$17&lt;&gt;0,'1C TSspéc6'!$C$12="OUI"),'1C TSspéc6'!$M$55/'1C TSspéc6'!$M$17,"")</f>
        <v/>
      </c>
      <c r="AJ395" s="563" t="str">
        <f>IF(AND('1C TSspéc6'!$M$17&lt;&gt;0,'1C TSspéc6'!$C$12="OUI"),'1C TSspéc6'!$M$56/'1C TSspéc6'!$M$17,"")</f>
        <v/>
      </c>
      <c r="AK395" s="563" t="str">
        <f>IF(AND('1C TSspéc6'!$M$17&lt;&gt;0,'1C TSspéc6'!$C$12="OUI"),'1C TSspéc6'!$M$57/'1C TSspéc6'!$M$17,"")</f>
        <v/>
      </c>
      <c r="AL395" s="74">
        <f>IF(AND('1C TSspéc6'!$M$17&lt;&gt;0,'1C TSspéc6'!$C$12="OUI"),N395+AK395,N395)</f>
        <v>0</v>
      </c>
      <c r="AM395" s="432">
        <f t="shared" si="115"/>
        <v>0</v>
      </c>
      <c r="AN395" s="432">
        <f t="shared" si="116"/>
        <v>0</v>
      </c>
      <c r="AO395" s="433" t="str">
        <f>IF(AND('1C TSspéc6'!$M$17&lt;&gt;0,'1C TSspéc6'!$M$30&lt;&gt;0),AM395+AN395,"")</f>
        <v/>
      </c>
      <c r="AP395" s="599" t="str">
        <f>IF(AND('1C TSspéc6'!$M$17&lt;&gt;0,'1C TSspéc6'!$M$30&lt;&gt;0),AM395-AR395,"")</f>
        <v/>
      </c>
      <c r="AQ395" s="610">
        <f t="shared" si="113"/>
        <v>0</v>
      </c>
      <c r="AR395" s="622"/>
      <c r="AS395" s="104"/>
      <c r="AT395" s="211" t="str">
        <f>IF(('1C TSspéc6'!M$17*FICHE!$C$14&lt;J395),"Forfait limité à "&amp;FICHE!$C$14&amp;"€/jour","")</f>
        <v/>
      </c>
      <c r="AU395" s="618"/>
    </row>
    <row r="396" spans="1:47" s="358" customFormat="1" ht="13.9" customHeight="1">
      <c r="A396" s="398"/>
      <c r="B396" s="399"/>
      <c r="C396" s="880" t="str">
        <f>IF('1C TSspéc6'!N$21&lt;&gt;0,'1C TSspéc6'!$B$16,"")</f>
        <v/>
      </c>
      <c r="D396" s="881"/>
      <c r="E396" s="882"/>
      <c r="F396" s="213" t="str">
        <f>IF(AND($C396='1C TSspéc6'!$B$16,'1C TSspéc6'!$B$20="spécifiques",'1C TSspéc6'!$N$21&lt;&gt;""),'1C TSspéc6'!$N$25,"")</f>
        <v/>
      </c>
      <c r="G396" s="238"/>
      <c r="H396" s="819">
        <v>0.21</v>
      </c>
      <c r="I396" s="820">
        <v>1</v>
      </c>
      <c r="J396" s="400"/>
      <c r="K396" s="821">
        <f t="shared" si="114"/>
        <v>0</v>
      </c>
      <c r="L396" s="584">
        <f>IF(OR('1C TSspéc6'!$B$12="",'1C TSspéc6'!N$30=0),0,IF(AND('1C TSspéc6'!$B$12&lt;&gt;"",$K$2="Pôle",'1C TSspéc6'!$C$12="OUI"),(('1C TSspéc6'!N$22+'1C TSspéc6'!N$23+'1C TSspéc6'!N$24+'1C TSspéc6'!N$25+'1C TSspéc6'!N$29)/'1C TSspéc6'!N$17),IF(AND('1C TSspéc6'!$B$12&lt;&gt;"",$K$2="Pôle",'1C TSspéc6'!$C$12="NON"),(('1C TSspéc6'!N$22+'1C TSspéc6'!N$23+'1C TSspéc6'!N$24+'1C TSspéc6'!N$25+'1C TSspéc6'!N$29)/'1C TSspéc6'!N$30),IF(AND('1C TSspéc6'!$B$12&lt;&gt;"",$K$2&lt;&gt;"Pôle",'1C TSspéc6'!$C$12="OUI"),(('1C TSspéc6'!N$22+'1C TSspéc6'!N$23+'1C TSspéc6'!N$24+'1C TSspéc6'!N$25+'1C TSspéc6'!N$26+'1C TSspéc6'!N$27+'1C TSspéc6'!N$28+'1C TSspéc6'!N$29)/'1C TSspéc6'!N$17),IF(AND('1C TSspéc6'!$B$12&lt;&gt;"",$K$2&lt;&gt;"Pôle",'1C TSspéc6'!$C$12="NON"),(('1C TSspéc6'!N$22+'1C TSspéc6'!N$23+'1C TSspéc6'!N$24+'1C TSspéc6'!N$25+'1C TSspéc6'!N$26+'1C TSspéc6'!N$27+'1C TSspéc6'!N$28+'1C TSspéc6'!N$29)/'1C TSspéc6'!N$30))))))</f>
        <v>0</v>
      </c>
      <c r="M396" s="584">
        <f>IF(OR('1C TSspéc6'!$B$12="",'1C TSspéc6'!N$30=0),0,IF(AND('1C TSspéc6'!$B$12&lt;&gt;"",$K$2="Pôle",'1C TSspéc6'!$C$12="OUI"),(('1C TSspéc6'!N$26+'1C TSspéc6'!N$27+'1C TSspéc6'!N$28)/'1C TSspéc6'!N$17),IF(AND('1C TSspéc6'!$B$12&lt;&gt;"",$K$2="Pôle",'1C TSspéc6'!$C$12="NON"),(('1C TSspéc6'!N$26+'1C TSspéc6'!N$27+'1C TSspéc6'!N$28)/'1C TSspéc6'!N$30),IF(AND('1C TSspéc6'!$B$12&lt;&gt;"",$K$2&lt;&gt;"Pôle"),0))))</f>
        <v>0</v>
      </c>
      <c r="N396" s="585">
        <f>IF(AND('1C TSspéc6'!$B$12&lt;&gt;0,'1C TSspéc6'!$N$30&lt;&gt;0),L396+M396,0)</f>
        <v>0</v>
      </c>
      <c r="O396" s="598" t="str">
        <f>IF(AND('1C TSspéc6'!$N$17&lt;&gt;0,'1C TSspéc6'!$C$12="OUI"),'1C TSspéc6'!$N$35/'1C TSspéc6'!$N$17,"")</f>
        <v/>
      </c>
      <c r="P396" s="565" t="str">
        <f>IF(AND('1C TSspéc6'!$N$17&lt;&gt;0,'1C TSspéc6'!$C$12="OUI"),'1C TSspéc6'!$N$36/'1C TSspéc6'!$N$17,"")</f>
        <v/>
      </c>
      <c r="Q396" s="565" t="str">
        <f>IF(AND('1C TSspéc6'!$N$17&lt;&gt;0,'1C TSspéc6'!$C$12="OUI"),'1C TSspéc6'!$N$37/'1C TSspéc6'!$N$17,"")</f>
        <v/>
      </c>
      <c r="R396" s="565" t="str">
        <f>IF(AND('1C TSspéc6'!$N$17&lt;&gt;0,'1C TSspéc6'!$C$12="OUI"),'1C TSspéc6'!$N$38/'1C TSspéc6'!$N$17,"")</f>
        <v/>
      </c>
      <c r="S396" s="565" t="str">
        <f>IF(AND('1C TSspéc6'!$N$17&lt;&gt;0,'1C TSspéc6'!$C$12="OUI"),'1C TSspéc6'!$N$39/'1C TSspéc6'!$N$17,"")</f>
        <v/>
      </c>
      <c r="T396" s="565" t="str">
        <f>IF(AND('1C TSspéc6'!$N$17&lt;&gt;0,'1C TSspéc6'!$C$12="OUI"),'1C TSspéc6'!$N$40/'1C TSspéc6'!$N$17,"")</f>
        <v/>
      </c>
      <c r="U396" s="565" t="str">
        <f>IF(AND('1C TSspéc6'!$N$17&lt;&gt;0,'1C TSspéc6'!$C$12="OUI"),'1C TSspéc6'!$N$41/'1C TSspéc6'!$N$17,"")</f>
        <v/>
      </c>
      <c r="V396" s="565" t="str">
        <f>IF(AND('1C TSspéc6'!$N$17&lt;&gt;0,'1C TSspéc6'!$C$12="OUI"),'1C TSspéc6'!$N$42/'1C TSspéc6'!$N$17,"")</f>
        <v/>
      </c>
      <c r="W396" s="565" t="str">
        <f>IF(AND('1C TSspéc6'!$N$17&lt;&gt;0,'1C TSspéc6'!$C$12="OUI"),'1C TSspéc6'!$N$43/'1C TSspéc6'!$N$17,"")</f>
        <v/>
      </c>
      <c r="X396" s="565" t="str">
        <f>IF(AND('1C TSspéc6'!$N$17&lt;&gt;0,'1C TSspéc6'!$C$12="OUI"),'1C TSspéc6'!$N$44/'1C TSspéc6'!$N$17,"")</f>
        <v/>
      </c>
      <c r="Y396" s="565" t="str">
        <f>IF(AND('1C TSspéc6'!$N$17&lt;&gt;0,'1C TSspéc6'!$C$12="OUI"),'1C TSspéc6'!$N$45/'1C TSspéc6'!$N$17,"")</f>
        <v/>
      </c>
      <c r="Z396" s="565" t="str">
        <f>IF(AND('1C TSspéc6'!$N$17&lt;&gt;0,'1C TSspéc6'!$C$12="OUI"),'1C TSspéc6'!$N$46/'1C TSspéc6'!$N$17,"")</f>
        <v/>
      </c>
      <c r="AA396" s="565" t="str">
        <f>IF(AND('1C TSspéc6'!$N$17&lt;&gt;0,'1C TSspéc6'!$C$12="OUI"),'1C TSspéc6'!$N$47/'1C TSspéc6'!$N$17,"")</f>
        <v/>
      </c>
      <c r="AB396" s="565" t="str">
        <f>IF(AND('1C TSspéc6'!$N$17&lt;&gt;0,'1C TSspéc6'!$C$12="OUI"),'1C TSspéc6'!$N$48/'1C TSspéc6'!$N$17,"")</f>
        <v/>
      </c>
      <c r="AC396" s="565" t="str">
        <f>IF(AND('1C TSspéc6'!$N$17&lt;&gt;0,'1C TSspéc6'!$C$12="OUI"),'1C TSspéc6'!$N$49/'1C TSspéc6'!$N$17,"")</f>
        <v/>
      </c>
      <c r="AD396" s="565" t="str">
        <f>IF(AND('1C TSspéc6'!$N$17&lt;&gt;0,'1C TSspéc6'!$C$12="OUI"),'1C TSspéc6'!$N$50/'1C TSspéc6'!$N$17,"")</f>
        <v/>
      </c>
      <c r="AE396" s="565" t="str">
        <f>IF(AND('1C TSspéc6'!$N$17&lt;&gt;0,'1C TSspéc6'!$C$12="OUI"),'1C TSspéc6'!$N$51/'1C TSspéc6'!$N$17,"")</f>
        <v/>
      </c>
      <c r="AF396" s="565" t="str">
        <f>IF(AND('1C TSspéc6'!$N$17&lt;&gt;0,'1C TSspéc6'!$C$12="OUI"),'1C TSspéc6'!$N$52/'1C TSspéc6'!$N$17,"")</f>
        <v/>
      </c>
      <c r="AG396" s="565" t="str">
        <f>IF(AND('1C TSspéc6'!$N$17&lt;&gt;0,'1C TSspéc6'!$C$12="OUI"),'1C TSspéc6'!$N$53/'1C TSspéc6'!$N$17,"")</f>
        <v/>
      </c>
      <c r="AH396" s="565" t="str">
        <f>IF(AND('1C TSspéc6'!$N$17&lt;&gt;0,'1C TSspéc6'!$C$12="OUI"),'1C TSspéc6'!$N$54/'1C TSspéc6'!$N$17,"")</f>
        <v/>
      </c>
      <c r="AI396" s="565" t="str">
        <f>IF(AND('1C TSspéc6'!$N$17&lt;&gt;0,'1C TSspéc6'!$C$12="OUI"),'1C TSspéc6'!$N$55/'1C TSspéc6'!$N$17,"")</f>
        <v/>
      </c>
      <c r="AJ396" s="565" t="str">
        <f>IF(AND('1C TSspéc6'!$N$17&lt;&gt;0,'1C TSspéc6'!$C$12="OUI"),'1C TSspéc6'!$N$56/'1C TSspéc6'!$N$17,"")</f>
        <v/>
      </c>
      <c r="AK396" s="565" t="str">
        <f>IF(AND('1C TSspéc6'!$N$17&lt;&gt;0,'1C TSspéc6'!$C$12="OUI"),'1C TSspéc6'!$N$57/'1C TSspéc6'!$N$17,"")</f>
        <v/>
      </c>
      <c r="AL396" s="214">
        <f>IF(AND('1C TSspéc6'!$N$17&lt;&gt;0,'1C TSspéc6'!$C$12="OUI"),N396+AK396,N396)</f>
        <v>0</v>
      </c>
      <c r="AM396" s="434">
        <f t="shared" si="115"/>
        <v>0</v>
      </c>
      <c r="AN396" s="434">
        <f t="shared" si="116"/>
        <v>0</v>
      </c>
      <c r="AO396" s="435" t="str">
        <f>IF(AND('1C TSspéc6'!$N$17&lt;&gt;0,'1C TSspéc6'!$N$30&lt;&gt;0),AM396+AN396,"")</f>
        <v/>
      </c>
      <c r="AP396" s="600" t="str">
        <f>IF(AND('1C TSspéc6'!$N$17&lt;&gt;0,'1C TSspéc6'!$N$30&lt;&gt;0),AM396-AR396,"")</f>
        <v/>
      </c>
      <c r="AQ396" s="655">
        <f t="shared" si="113"/>
        <v>0</v>
      </c>
      <c r="AR396" s="623"/>
      <c r="AS396" s="215"/>
      <c r="AT396" s="822" t="str">
        <f>IF(('1C TSspéc6'!N$17*FICHE!$C$14&lt;J396),"Forfait limité à "&amp;FICHE!$C$14&amp;"€/jour","")</f>
        <v/>
      </c>
      <c r="AU396" s="656"/>
    </row>
    <row r="397" spans="1:47" ht="13.9" customHeight="1">
      <c r="A397" s="316"/>
      <c r="B397" s="346"/>
      <c r="C397" s="883" t="str">
        <f>IF('1C TSspéc7'!C$21&lt;&gt;0,'1C TSspéc7'!$B$16,"")</f>
        <v/>
      </c>
      <c r="D397" s="884"/>
      <c r="E397" s="885"/>
      <c r="F397" s="208" t="str">
        <f>IF(AND($C397='1C TSspéc7'!$B$16,'1C TSspéc7'!$B$20="spécifiques",'1C TSspéc7'!$C$21&lt;&gt;""),'1C TSspéc7'!$C$25,"")</f>
        <v/>
      </c>
      <c r="G397" s="239"/>
      <c r="H397" s="816">
        <v>0.21</v>
      </c>
      <c r="I397" s="817">
        <v>1</v>
      </c>
      <c r="J397" s="324"/>
      <c r="K397" s="818">
        <f t="shared" si="114"/>
        <v>0</v>
      </c>
      <c r="L397" s="582">
        <f>IF(OR('1C TSspéc7'!$B$12="",'1C TSspéc7'!C$30=0),0,IF(AND('1C TSspéc7'!$B$12&lt;&gt;"",$K$2="Pôle",'1C TSspéc7'!$C$12="OUI"),(('1C TSspéc7'!C$22+'1C TSspéc7'!C$23+'1C TSspéc7'!C$24+'1C TSspéc7'!C$25+'1C TSspéc7'!C$29)/'1C TSspéc7'!C$17),IF(AND('1C TSspéc7'!$B$12&lt;&gt;"",$K$2="Pôle",'1C TSspéc7'!$C$12="NON"),(('1C TSspéc7'!C$22+'1C TSspéc7'!C$23+'1C TSspéc7'!C$24+'1C TSspéc7'!C$25+'1C TSspéc7'!C$29)/'1C TSspéc7'!C$30),IF(AND('1C TSspéc7'!$B$12&lt;&gt;"",$K$2&lt;&gt;"Pôle",'1C TSspéc7'!$C$12="OUI"),(('1C TSspéc7'!C$22+'1C TSspéc7'!C$23+'1C TSspéc7'!C$24+'1C TSspéc7'!C$25+'1C TSspéc7'!C$26+'1C TSspéc7'!C$27+'1C TSspéc7'!C$28+'1C TSspéc7'!C$29)/'1C TSspéc7'!C$17),IF(AND('1C TSspéc7'!$B$12&lt;&gt;"",$K$2&lt;&gt;"Pôle",'1C TSspéc7'!$C$12="NON"),(('1C TSspéc7'!C$22+'1C TSspéc7'!C$23+'1C TSspéc7'!C$24+'1C TSspéc7'!C$25+'1C TSspéc7'!C$26+'1C TSspéc7'!C$27+'1C TSspéc7'!C$28+'1C TSspéc7'!C$29)/'1C TSspéc7'!C$30))))))</f>
        <v>0</v>
      </c>
      <c r="M397" s="582">
        <f>IF(OR('1C TSspéc7'!$B$12="",'1C TSspéc7'!C$30=0),0,IF(AND('1C TSspéc7'!$B$12&lt;&gt;"",$K$2="Pôle",'1C TSspéc7'!$C$12="OUI"),(('1C TSspéc7'!C$26+'1C TSspéc7'!C$27+'1C TSspéc7'!C$28)/'1C TSspéc7'!C$17),IF(AND('1C TSspéc7'!$B$12&lt;&gt;"",$K$2="Pôle",'1C TSspéc7'!$C$12="NON"),(('1C TSspéc7'!C$26+'1C TSspéc7'!C$27+'1C TSspéc7'!C$28)/'1C TSspéc7'!C$30),IF(AND('1C TSspéc7'!$B$12&lt;&gt;"",$K$2&lt;&gt;"Pôle"),0))))</f>
        <v>0</v>
      </c>
      <c r="N397" s="583">
        <f>IF(AND('1C TSspéc7'!$B$12&lt;&gt;0,'1C TSspéc7'!$C$30&lt;&gt;0),L397+M397,0)</f>
        <v>0</v>
      </c>
      <c r="O397" s="566" t="str">
        <f>IF(AND('1C TSspéc7'!$C$17&lt;&gt;0,'1C TSspéc7'!$C$12="OUI"),'1C TSspéc7'!$C$35/'1C TSspéc7'!$C$17,"")</f>
        <v/>
      </c>
      <c r="P397" s="567" t="str">
        <f>IF(AND('1C TSspéc7'!$C$17&lt;&gt;0,'1C TSspéc7'!$C$12="OUI"),'1C TSspéc7'!$C$36/'1C TSspéc7'!$C$17,"")</f>
        <v/>
      </c>
      <c r="Q397" s="567" t="str">
        <f>IF(AND('1C TSspéc7'!$C$17&lt;&gt;0,'1C TSspéc7'!$C$12="OUI"),'1C TSspéc7'!$C$37/'1C TSspéc7'!$C$17,"")</f>
        <v/>
      </c>
      <c r="R397" s="567" t="str">
        <f>IF(AND('1C TSspéc7'!$C$17&lt;&gt;0,'1C TSspéc7'!$C$12="OUI"),'1C TSspéc7'!$C$38/'1C TSspéc7'!$C$17,"")</f>
        <v/>
      </c>
      <c r="S397" s="567" t="str">
        <f>IF(AND('1C TSspéc7'!$C$17&lt;&gt;0,'1C TSspéc7'!$C$12="OUI"),'1C TSspéc7'!$C$39/'1C TSspéc7'!$C$17,"")</f>
        <v/>
      </c>
      <c r="T397" s="567" t="str">
        <f>IF(AND('1C TSspéc7'!$C$17&lt;&gt;0,'1C TSspéc7'!$C$12="OUI"),'1C TSspéc7'!$C$40/'1C TSspéc7'!$C$17,"")</f>
        <v/>
      </c>
      <c r="U397" s="567" t="str">
        <f>IF(AND('1C TSspéc7'!$C$17&lt;&gt;0,'1C TSspéc7'!$C$12="OUI"),'1C TSspéc7'!$C$41/'1C TSspéc7'!$C$17,"")</f>
        <v/>
      </c>
      <c r="V397" s="567" t="str">
        <f>IF(AND('1C TSspéc7'!$C$17&lt;&gt;0,'1C TSspéc7'!$C$12="OUI"),'1C TSspéc7'!$C$42/'1C TSspéc7'!$C$17,"")</f>
        <v/>
      </c>
      <c r="W397" s="567" t="str">
        <f>IF(AND('1C TSspéc7'!$C$17&lt;&gt;0,'1C TSspéc7'!$C$12="OUI"),'1C TSspéc7'!$C$43/'1C TSspéc7'!$C$17,"")</f>
        <v/>
      </c>
      <c r="X397" s="567" t="str">
        <f>IF(AND('1C TSspéc7'!$C$17&lt;&gt;0,'1C TSspéc7'!$C$12="OUI"),'1C TSspéc7'!$C$44/'1C TSspéc7'!$C$17,"")</f>
        <v/>
      </c>
      <c r="Y397" s="567" t="str">
        <f>IF(AND('1C TSspéc7'!$C$17&lt;&gt;0,'1C TSspéc7'!$C$12="OUI"),'1C TSspéc7'!$C$45/'1C TSspéc7'!$C$17,"")</f>
        <v/>
      </c>
      <c r="Z397" s="567" t="str">
        <f>IF(AND('1C TSspéc7'!$C$17&lt;&gt;0,'1C TSspéc7'!$C$12="OUI"),'1C TSspéc7'!$C$46/'1C TSspéc7'!$C$17,"")</f>
        <v/>
      </c>
      <c r="AA397" s="567" t="str">
        <f>IF(AND('1C TSspéc7'!$C$17&lt;&gt;0,'1C TSspéc7'!$C$12="OUI"),'1C TSspéc7'!$C$47/'1C TSspéc7'!$C$17,"")</f>
        <v/>
      </c>
      <c r="AB397" s="567" t="str">
        <f>IF(AND('1C TSspéc7'!$C$17&lt;&gt;0,'1C TSspéc7'!$C$12="OUI"),'1C TSspéc7'!$C$48/'1C TSspéc7'!$C$17,"")</f>
        <v/>
      </c>
      <c r="AC397" s="567" t="str">
        <f>IF(AND('1C TSspéc7'!$C$17&lt;&gt;0,'1C TSspéc7'!$C$12="OUI"),'1C TSspéc7'!$C$49/'1C TSspéc7'!$C$17,"")</f>
        <v/>
      </c>
      <c r="AD397" s="567" t="str">
        <f>IF(AND('1C TSspéc7'!$C$17&lt;&gt;0,'1C TSspéc7'!$C$12="OUI"),'1C TSspéc7'!$C$50/'1C TSspéc7'!$C$17,"")</f>
        <v/>
      </c>
      <c r="AE397" s="567" t="str">
        <f>IF(AND('1C TSspéc7'!$C$17&lt;&gt;0,'1C TSspéc7'!$C$12="OUI"),'1C TSspéc7'!$C$51/'1C TSspéc7'!$C$17,"")</f>
        <v/>
      </c>
      <c r="AF397" s="567" t="str">
        <f>IF(AND('1C TSspéc7'!$C$17&lt;&gt;0,'1C TSspéc7'!$C$12="OUI"),'1C TSspéc7'!$C$52/'1C TSspéc7'!$C$17,"")</f>
        <v/>
      </c>
      <c r="AG397" s="567" t="str">
        <f>IF(AND('1C TSspéc7'!$C$17&lt;&gt;0,'1C TSspéc7'!$C$12="OUI"),'1C TSspéc7'!$C$53/'1C TSspéc7'!$C$17,"")</f>
        <v/>
      </c>
      <c r="AH397" s="567" t="str">
        <f>IF(AND('1C TSspéc7'!$C$17&lt;&gt;0,'1C TSspéc7'!$C$12="OUI"),'1C TSspéc7'!$C$54/'1C TSspéc7'!$C$17,"")</f>
        <v/>
      </c>
      <c r="AI397" s="567" t="str">
        <f>IF(AND('1C TSspéc7'!$C$17&lt;&gt;0,'1C TSspéc7'!$C$12="OUI"),'1C TSspéc7'!$C$55/'1C TSspéc7'!$C$17,"")</f>
        <v/>
      </c>
      <c r="AJ397" s="567" t="str">
        <f>IF(AND('1C TSspéc7'!$C$17&lt;&gt;0,'1C TSspéc7'!$C$12="OUI"),'1C TSspéc7'!$C$56/'1C TSspéc7'!$C$17,"")</f>
        <v/>
      </c>
      <c r="AK397" s="567" t="str">
        <f>IF(AND('1C TSspéc7'!$C$17&lt;&gt;0,'1C TSspéc7'!$C$12="OUI"),'1C TSspéc7'!$C$57/'1C TSspéc7'!$C$17,"")</f>
        <v/>
      </c>
      <c r="AL397" s="74">
        <f>IF(AND('1C TSspéc7'!$C$17&lt;&gt;0,'1C TSspéc7'!$C$12="OUI"),N397+AK397,N397)</f>
        <v>0</v>
      </c>
      <c r="AM397" s="436">
        <f t="shared" si="115"/>
        <v>0</v>
      </c>
      <c r="AN397" s="436">
        <f t="shared" si="116"/>
        <v>0</v>
      </c>
      <c r="AO397" s="437" t="str">
        <f>IF(AND('1C TSspéc7'!$C$17&lt;&gt;0,'1C TSspéc7'!$C$30&lt;&gt;0),AM397+AN397,"")</f>
        <v/>
      </c>
      <c r="AP397" s="601" t="str">
        <f>IF(AND('1C TSspéc7'!$C$17&lt;&gt;0,'1C TSspéc7'!$C$30&lt;&gt;0),AM397-AR397,"")</f>
        <v/>
      </c>
      <c r="AQ397" s="610">
        <f>IF(M397=0,0,AN397-AS397)</f>
        <v>0</v>
      </c>
      <c r="AR397" s="624"/>
      <c r="AS397" s="210"/>
      <c r="AT397" s="211" t="str">
        <f>IF(('1C TSspéc7'!C$17*FICHE!$C$14&lt;J397),"Forfait limité à "&amp;FICHE!$C$14&amp;"€/jour","")</f>
        <v/>
      </c>
      <c r="AU397" s="617"/>
    </row>
    <row r="398" spans="1:47" ht="13.9" customHeight="1">
      <c r="A398" s="316"/>
      <c r="B398" s="346"/>
      <c r="C398" s="877" t="str">
        <f>IF('1C TSspéc7'!D$21&lt;&gt;0,'1C TSspéc7'!$B$16,"")</f>
        <v/>
      </c>
      <c r="D398" s="878"/>
      <c r="E398" s="879"/>
      <c r="F398" s="95" t="str">
        <f>IF(AND($C398='1C TSspéc7'!$B$16,'1C TSspéc7'!$B$20="spécifiques",'1C TSspéc7'!$D$21&lt;&gt;""),'1C TSspéc7'!$D$25,"")</f>
        <v/>
      </c>
      <c r="G398" s="237"/>
      <c r="H398" s="797">
        <v>0.21</v>
      </c>
      <c r="I398" s="799">
        <v>1</v>
      </c>
      <c r="J398" s="324"/>
      <c r="K398" s="782">
        <f t="shared" si="114"/>
        <v>0</v>
      </c>
      <c r="L398" s="580">
        <f>IF(OR('1C TSspéc7'!$B$12="",'1C TSspéc7'!D$30=0),0,IF(AND('1C TSspéc7'!$B$12&lt;&gt;"",$K$2="Pôle",'1C TSspéc7'!$C$12="OUI"),(('1C TSspéc7'!D$22+'1C TSspéc7'!D$23+'1C TSspéc7'!D$24+'1C TSspéc7'!D$25+'1C TSspéc7'!D$29)/'1C TSspéc7'!D$17),IF(AND('1C TSspéc7'!$B$12&lt;&gt;"",$K$2="Pôle",'1C TSspéc7'!$C$12="NON"),(('1C TSspéc7'!D$22+'1C TSspéc7'!D$23+'1C TSspéc7'!D$24+'1C TSspéc7'!D$25+'1C TSspéc7'!D$29)/'1C TSspéc7'!D$30),IF(AND('1C TSspéc7'!$B$12&lt;&gt;"",$K$2&lt;&gt;"Pôle",'1C TSspéc7'!$C$12="OUI"),(('1C TSspéc7'!D$22+'1C TSspéc7'!D$23+'1C TSspéc7'!D$24+'1C TSspéc7'!D$25+'1C TSspéc7'!D$26+'1C TSspéc7'!D$27+'1C TSspéc7'!D$28+'1C TSspéc7'!D$29)/'1C TSspéc7'!D$17),IF(AND('1C TSspéc7'!$B$12&lt;&gt;"",$K$2&lt;&gt;"Pôle",'1C TSspéc7'!$C$12="NON"),(('1C TSspéc7'!D$22+'1C TSspéc7'!D$23+'1C TSspéc7'!D$24+'1C TSspéc7'!D$25+'1C TSspéc7'!D$26+'1C TSspéc7'!D$27+'1C TSspéc7'!D$28+'1C TSspéc7'!D$29)/'1C TSspéc7'!D$30))))))</f>
        <v>0</v>
      </c>
      <c r="M398" s="580">
        <f>IF(OR('1C TSspéc7'!$B$12="",'1C TSspéc7'!D$30=0),0,IF(AND('1C TSspéc7'!$B$12&lt;&gt;"",$K$2="Pôle",'1C TSspéc7'!$C$12="OUI"),(('1C TSspéc7'!D$26+'1C TSspéc7'!D$27+'1C TSspéc7'!D$28)/'1C TSspéc7'!D$17),IF(AND('1C TSspéc7'!$B$12&lt;&gt;"",$K$2="Pôle",'1C TSspéc7'!$C$12="NON"),(('1C TSspéc7'!D$26+'1C TSspéc7'!D$27+'1C TSspéc7'!D$28)/'1C TSspéc7'!D$30),IF(AND('1C TSspéc7'!$B$12&lt;&gt;"",$K$2&lt;&gt;"Pôle"),0))))</f>
        <v>0</v>
      </c>
      <c r="N398" s="581">
        <f>IF(AND('1C TSspéc7'!$B$12&lt;&gt;0,'1C TSspéc7'!$D$30&lt;&gt;0),L398+M398,0)</f>
        <v>0</v>
      </c>
      <c r="O398" s="562" t="str">
        <f>IF(AND('1C TSspéc7'!$D$17&lt;&gt;0,'1C TSspéc7'!$C$12="OUI"),'1C TSspéc7'!$D$35/'1C TSspéc7'!$D$17,"")</f>
        <v/>
      </c>
      <c r="P398" s="563" t="str">
        <f>IF(AND('1C TSspéc7'!$D$17&lt;&gt;0,'1C TSspéc7'!$C$12="OUI"),'1C TSspéc7'!$D$36/'1C TSspéc7'!$D$17,"")</f>
        <v/>
      </c>
      <c r="Q398" s="563" t="str">
        <f>IF(AND('1C TSspéc7'!$D$17&lt;&gt;0,'1C TSspéc7'!$C$12="OUI"),'1C TSspéc7'!$D$37/'1C TSspéc7'!$D$17,"")</f>
        <v/>
      </c>
      <c r="R398" s="563" t="str">
        <f>IF(AND('1C TSspéc7'!$D$17&lt;&gt;0,'1C TSspéc7'!$C$12="OUI"),'1C TSspéc7'!$D$38/'1C TSspéc7'!$D$17,"")</f>
        <v/>
      </c>
      <c r="S398" s="563" t="str">
        <f>IF(AND('1C TSspéc7'!$D$17&lt;&gt;0,'1C TSspéc7'!$C$12="OUI"),'1C TSspéc7'!$D$39/'1C TSspéc7'!$D$17,"")</f>
        <v/>
      </c>
      <c r="T398" s="563" t="str">
        <f>IF(AND('1C TSspéc7'!$D$17&lt;&gt;0,'1C TSspéc7'!$C$12="OUI"),'1C TSspéc7'!$D$40/'1C TSspéc7'!$D$17,"")</f>
        <v/>
      </c>
      <c r="U398" s="563" t="str">
        <f>IF(AND('1C TSspéc7'!$D$17&lt;&gt;0,'1C TSspéc7'!$C$12="OUI"),'1C TSspéc7'!$D$41/'1C TSspéc7'!$D$17,"")</f>
        <v/>
      </c>
      <c r="V398" s="563" t="str">
        <f>IF(AND('1C TSspéc7'!$D$17&lt;&gt;0,'1C TSspéc7'!$C$12="OUI"),'1C TSspéc7'!$D$42/'1C TSspéc7'!$D$17,"")</f>
        <v/>
      </c>
      <c r="W398" s="563" t="str">
        <f>IF(AND('1C TSspéc7'!$D$17&lt;&gt;0,'1C TSspéc7'!$C$12="OUI"),'1C TSspéc7'!$D$43/'1C TSspéc7'!$D$17,"")</f>
        <v/>
      </c>
      <c r="X398" s="563" t="str">
        <f>IF(AND('1C TSspéc7'!$D$17&lt;&gt;0,'1C TSspéc7'!$C$12="OUI"),'1C TSspéc7'!$D$44/'1C TSspéc7'!$D$17,"")</f>
        <v/>
      </c>
      <c r="Y398" s="563" t="str">
        <f>IF(AND('1C TSspéc7'!$D$17&lt;&gt;0,'1C TSspéc7'!$C$12="OUI"),'1C TSspéc7'!$D$45/'1C TSspéc7'!$D$17,"")</f>
        <v/>
      </c>
      <c r="Z398" s="563" t="str">
        <f>IF(AND('1C TSspéc7'!$D$17&lt;&gt;0,'1C TSspéc7'!$C$12="OUI"),'1C TSspéc7'!$D$46/'1C TSspéc7'!$D$17,"")</f>
        <v/>
      </c>
      <c r="AA398" s="563" t="str">
        <f>IF(AND('1C TSspéc7'!$D$17&lt;&gt;0,'1C TSspéc7'!$C$12="OUI"),'1C TSspéc7'!$D$47/'1C TSspéc7'!$D$17,"")</f>
        <v/>
      </c>
      <c r="AB398" s="563" t="str">
        <f>IF(AND('1C TSspéc7'!$D$17&lt;&gt;0,'1C TSspéc7'!$C$12="OUI"),'1C TSspéc7'!$D$48/'1C TSspéc7'!$D$17,"")</f>
        <v/>
      </c>
      <c r="AC398" s="563" t="str">
        <f>IF(AND('1C TSspéc7'!$D$17&lt;&gt;0,'1C TSspéc7'!$C$12="OUI"),'1C TSspéc7'!$D$49/'1C TSspéc7'!$D$17,"")</f>
        <v/>
      </c>
      <c r="AD398" s="563" t="str">
        <f>IF(AND('1C TSspéc7'!$D$17&lt;&gt;0,'1C TSspéc7'!$C$12="OUI"),'1C TSspéc7'!$D$50/'1C TSspéc7'!$D$17,"")</f>
        <v/>
      </c>
      <c r="AE398" s="563" t="str">
        <f>IF(AND('1C TSspéc7'!$D$17&lt;&gt;0,'1C TSspéc7'!$C$12="OUI"),'1C TSspéc7'!$D$51/'1C TSspéc7'!$D$17,"")</f>
        <v/>
      </c>
      <c r="AF398" s="563" t="str">
        <f>IF(AND('1C TSspéc7'!$D$17&lt;&gt;0,'1C TSspéc7'!$C$12="OUI"),'1C TSspéc7'!$D$52/'1C TSspéc7'!$D$17,"")</f>
        <v/>
      </c>
      <c r="AG398" s="563" t="str">
        <f>IF(AND('1C TSspéc7'!$D$17&lt;&gt;0,'1C TSspéc7'!$C$12="OUI"),'1C TSspéc7'!$D$53/'1C TSspéc7'!$D$17,"")</f>
        <v/>
      </c>
      <c r="AH398" s="563" t="str">
        <f>IF(AND('1C TSspéc7'!$D$17&lt;&gt;0,'1C TSspéc7'!$C$12="OUI"),'1C TSspéc7'!$D$54/'1C TSspéc7'!$D$17,"")</f>
        <v/>
      </c>
      <c r="AI398" s="563" t="str">
        <f>IF(AND('1C TSspéc7'!$D$17&lt;&gt;0,'1C TSspéc7'!$C$12="OUI"),'1C TSspéc7'!$D$55/'1C TSspéc7'!$D$17,"")</f>
        <v/>
      </c>
      <c r="AJ398" s="563" t="str">
        <f>IF(AND('1C TSspéc7'!$D$17&lt;&gt;0,'1C TSspéc7'!$C$12="OUI"),'1C TSspéc7'!$D$56/'1C TSspéc7'!$D$17,"")</f>
        <v/>
      </c>
      <c r="AK398" s="563" t="str">
        <f>IF(AND('1C TSspéc7'!$D$17&lt;&gt;0,'1C TSspéc7'!$C$12="OUI"),'1C TSspéc7'!$D$57/'1C TSspéc7'!$D$17,"")</f>
        <v/>
      </c>
      <c r="AL398" s="74">
        <f>IF(AND('1C TSspéc7'!$D$17&lt;&gt;0,'1C TSspéc7'!$C$12="OUI"),N398+AK398,N398)</f>
        <v>0</v>
      </c>
      <c r="AM398" s="432">
        <f t="shared" si="115"/>
        <v>0</v>
      </c>
      <c r="AN398" s="432">
        <f t="shared" si="116"/>
        <v>0</v>
      </c>
      <c r="AO398" s="433" t="str">
        <f>IF(AND('1C TSspéc7'!$D$17&lt;&gt;0,'1C TSspéc7'!$D$30&lt;&gt;0),AM398+AN398,"")</f>
        <v/>
      </c>
      <c r="AP398" s="599" t="str">
        <f>IF(AND('1C TSspéc7'!$D$17&lt;&gt;0,'1C TSspéc7'!$D$30&lt;&gt;0),AM398-AR398,"")</f>
        <v/>
      </c>
      <c r="AQ398" s="610">
        <f t="shared" ref="AQ398:AQ408" si="117">IF(M398=0,0,AN398-AS398)</f>
        <v>0</v>
      </c>
      <c r="AR398" s="622"/>
      <c r="AS398" s="104"/>
      <c r="AT398" s="211" t="str">
        <f>IF(('1C TSspéc7'!D$17*FICHE!$C$14&lt;J398),"Forfait limité à "&amp;FICHE!$C$14&amp;"€/jour","")</f>
        <v/>
      </c>
      <c r="AU398" s="618"/>
    </row>
    <row r="399" spans="1:47" ht="13.9" customHeight="1">
      <c r="A399" s="316"/>
      <c r="B399" s="346"/>
      <c r="C399" s="877" t="str">
        <f>IF('1C TSspéc7'!E$21&lt;&gt;0,'1C TSspéc7'!$B$16,"")</f>
        <v/>
      </c>
      <c r="D399" s="878"/>
      <c r="E399" s="879"/>
      <c r="F399" s="95" t="str">
        <f>IF(AND($C399='1C TSspéc7'!$B$16,'1C TSspéc7'!$B$20="spécifiques",'1C TSspéc7'!$E$21&lt;&gt;""),'1C TSspéc7'!$E$25,"")</f>
        <v/>
      </c>
      <c r="G399" s="237"/>
      <c r="H399" s="797">
        <v>0.21</v>
      </c>
      <c r="I399" s="799">
        <v>1</v>
      </c>
      <c r="J399" s="324"/>
      <c r="K399" s="782">
        <f t="shared" si="114"/>
        <v>0</v>
      </c>
      <c r="L399" s="580">
        <f>IF(OR('1C TSspéc7'!$B$12="",'1C TSspéc7'!E$30=0),0,IF(AND('1C TSspéc7'!$B$12&lt;&gt;"",$K$2="Pôle",'1C TSspéc7'!$C$12="OUI"),(('1C TSspéc7'!E$22+'1C TSspéc7'!E$23+'1C TSspéc7'!E$24+'1C TSspéc7'!E$25+'1C TSspéc7'!E$29)/'1C TSspéc7'!E$17),IF(AND('1C TSspéc7'!$B$12&lt;&gt;"",$K$2="Pôle",'1C TSspéc7'!$C$12="NON"),(('1C TSspéc7'!E$22+'1C TSspéc7'!E$23+'1C TSspéc7'!E$24+'1C TSspéc7'!E$25+'1C TSspéc7'!E$29)/'1C TSspéc7'!E$30),IF(AND('1C TSspéc7'!$B$12&lt;&gt;"",$K$2&lt;&gt;"Pôle",'1C TSspéc7'!$C$12="OUI"),(('1C TSspéc7'!E$22+'1C TSspéc7'!E$23+'1C TSspéc7'!E$24+'1C TSspéc7'!E$25+'1C TSspéc7'!E$26+'1C TSspéc7'!E$27+'1C TSspéc7'!E$28+'1C TSspéc7'!E$29)/'1C TSspéc7'!E$17),IF(AND('1C TSspéc7'!$B$12&lt;&gt;"",$K$2&lt;&gt;"Pôle",'1C TSspéc7'!$C$12="NON"),(('1C TSspéc7'!E$22+'1C TSspéc7'!E$23+'1C TSspéc7'!E$24+'1C TSspéc7'!E$25+'1C TSspéc7'!E$26+'1C TSspéc7'!E$27+'1C TSspéc7'!E$28+'1C TSspéc7'!E$29)/'1C TSspéc7'!E$30))))))</f>
        <v>0</v>
      </c>
      <c r="M399" s="580">
        <f>IF(OR('1C TSspéc7'!$B$12="",'1C TSspéc7'!E$30=0),0,IF(AND('1C TSspéc7'!$B$12&lt;&gt;"",$K$2="Pôle",'1C TSspéc7'!$C$12="OUI"),(('1C TSspéc7'!E$26+'1C TSspéc7'!E$27+'1C TSspéc7'!E$28)/'1C TSspéc7'!E$17),IF(AND('1C TSspéc7'!$B$12&lt;&gt;"",$K$2="Pôle",'1C TSspéc7'!$C$12="NON"),(('1C TSspéc7'!E$26+'1C TSspéc7'!E$27+'1C TSspéc7'!E$28)/'1C TSspéc7'!E$30),IF(AND('1C TSspéc7'!$B$12&lt;&gt;"",$K$2&lt;&gt;"Pôle"),0))))</f>
        <v>0</v>
      </c>
      <c r="N399" s="581">
        <f>IF(AND('1C TSspéc7'!$B$12&lt;&gt;0,'1C TSspéc7'!$E$30&lt;&gt;0),L399+M399,0)</f>
        <v>0</v>
      </c>
      <c r="O399" s="562" t="str">
        <f>IF(AND('1C TSspéc7'!$E$17&lt;&gt;0,'1C TSspéc7'!$C$12="OUI"),'1C TSspéc7'!$E$35/'1C TSspéc7'!$E$17,"")</f>
        <v/>
      </c>
      <c r="P399" s="563" t="str">
        <f>IF(AND('1C TSspéc7'!$E$17&lt;&gt;0,'1C TSspéc7'!$C$12="OUI"),'1C TSspéc7'!$E$36/'1C TSspéc7'!$E$17,"")</f>
        <v/>
      </c>
      <c r="Q399" s="563" t="str">
        <f>IF(AND('1C TSspéc7'!$E$17&lt;&gt;0,'1C TSspéc7'!$C$12="OUI"),'1C TSspéc7'!$E$37/'1C TSspéc7'!$E$17,"")</f>
        <v/>
      </c>
      <c r="R399" s="563" t="str">
        <f>IF(AND('1C TSspéc7'!$E$17&lt;&gt;0,'1C TSspéc7'!$C$12="OUI"),'1C TSspéc7'!$E$38/'1C TSspéc7'!$E$17,"")</f>
        <v/>
      </c>
      <c r="S399" s="563" t="str">
        <f>IF(AND('1C TSspéc7'!$E$17&lt;&gt;0,'1C TSspéc7'!$C$12="OUI"),'1C TSspéc7'!$E$39/'1C TSspéc7'!$E$17,"")</f>
        <v/>
      </c>
      <c r="T399" s="563" t="str">
        <f>IF(AND('1C TSspéc7'!$E$17&lt;&gt;0,'1C TSspéc7'!$C$12="OUI"),'1C TSspéc7'!$E$40/'1C TSspéc7'!$E$17,"")</f>
        <v/>
      </c>
      <c r="U399" s="563" t="str">
        <f>IF(AND('1C TSspéc7'!$E$17&lt;&gt;0,'1C TSspéc7'!$C$12="OUI"),'1C TSspéc7'!$E$41/'1C TSspéc7'!$E$17,"")</f>
        <v/>
      </c>
      <c r="V399" s="563" t="str">
        <f>IF(AND('1C TSspéc7'!$E$17&lt;&gt;0,'1C TSspéc7'!$C$12="OUI"),'1C TSspéc7'!$E$42/'1C TSspéc7'!$E$17,"")</f>
        <v/>
      </c>
      <c r="W399" s="563" t="str">
        <f>IF(AND('1C TSspéc7'!$E$17&lt;&gt;0,'1C TSspéc7'!$C$12="OUI"),'1C TSspéc7'!$E$43/'1C TSspéc7'!$E$17,"")</f>
        <v/>
      </c>
      <c r="X399" s="563" t="str">
        <f>IF(AND('1C TSspéc7'!$E$17&lt;&gt;0,'1C TSspéc7'!$C$12="OUI"),'1C TSspéc7'!$E$44/'1C TSspéc7'!$E$17,"")</f>
        <v/>
      </c>
      <c r="Y399" s="563" t="str">
        <f>IF(AND('1C TSspéc7'!$E$17&lt;&gt;0,'1C TSspéc7'!$C$12="OUI"),'1C TSspéc7'!$E$45/'1C TSspéc7'!$E$17,"")</f>
        <v/>
      </c>
      <c r="Z399" s="563" t="str">
        <f>IF(AND('1C TSspéc7'!$E$17&lt;&gt;0,'1C TSspéc7'!$C$12="OUI"),'1C TSspéc7'!$E$46/'1C TSspéc7'!$E$17,"")</f>
        <v/>
      </c>
      <c r="AA399" s="563" t="str">
        <f>IF(AND('1C TSspéc7'!$E$17&lt;&gt;0,'1C TSspéc7'!$C$12="OUI"),'1C TSspéc7'!$E$47/'1C TSspéc7'!$E$17,"")</f>
        <v/>
      </c>
      <c r="AB399" s="563" t="str">
        <f>IF(AND('1C TSspéc7'!$E$17&lt;&gt;0,'1C TSspéc7'!$C$12="OUI"),'1C TSspéc7'!$E$48/'1C TSspéc7'!$E$17,"")</f>
        <v/>
      </c>
      <c r="AC399" s="563" t="str">
        <f>IF(AND('1C TSspéc7'!$E$17&lt;&gt;0,'1C TSspéc7'!$C$12="OUI"),'1C TSspéc7'!$E$49/'1C TSspéc7'!$E$17,"")</f>
        <v/>
      </c>
      <c r="AD399" s="563" t="str">
        <f>IF(AND('1C TSspéc7'!$E$17&lt;&gt;0,'1C TSspéc7'!$C$12="OUI"),'1C TSspéc7'!$E$50/'1C TSspéc7'!$E$17,"")</f>
        <v/>
      </c>
      <c r="AE399" s="563" t="str">
        <f>IF(AND('1C TSspéc7'!$E$17&lt;&gt;0,'1C TSspéc7'!$C$12="OUI"),'1C TSspéc7'!$E$51/'1C TSspéc7'!$E$17,"")</f>
        <v/>
      </c>
      <c r="AF399" s="563" t="str">
        <f>IF(AND('1C TSspéc7'!$E$17&lt;&gt;0,'1C TSspéc7'!$C$12="OUI"),'1C TSspéc7'!$E$52/'1C TSspéc7'!$E$17,"")</f>
        <v/>
      </c>
      <c r="AG399" s="563" t="str">
        <f>IF(AND('1C TSspéc7'!$E$17&lt;&gt;0,'1C TSspéc7'!$C$12="OUI"),'1C TSspéc7'!$E$53/'1C TSspéc7'!$E$17,"")</f>
        <v/>
      </c>
      <c r="AH399" s="563" t="str">
        <f>IF(AND('1C TSspéc7'!$E$17&lt;&gt;0,'1C TSspéc7'!$C$12="OUI"),'1C TSspéc7'!$E$54/'1C TSspéc7'!$E$17,"")</f>
        <v/>
      </c>
      <c r="AI399" s="563" t="str">
        <f>IF(AND('1C TSspéc7'!$E$17&lt;&gt;0,'1C TSspéc7'!$C$12="OUI"),'1C TSspéc7'!$E$55/'1C TSspéc7'!$E$17,"")</f>
        <v/>
      </c>
      <c r="AJ399" s="563" t="str">
        <f>IF(AND('1C TSspéc7'!$E$17&lt;&gt;0,'1C TSspéc7'!$C$12="OUI"),'1C TSspéc7'!$E$56/'1C TSspéc7'!$E$17,"")</f>
        <v/>
      </c>
      <c r="AK399" s="563" t="str">
        <f>IF(AND('1C TSspéc7'!$E$17&lt;&gt;0,'1C TSspéc7'!$C$12="OUI"),'1C TSspéc7'!$E$57/'1C TSspéc7'!$E$17,"")</f>
        <v/>
      </c>
      <c r="AL399" s="74">
        <f>IF(AND('1C TSspéc7'!$E$17&lt;&gt;0,'1C TSspéc7'!$C$12="OUI"),N399+AK399,N399)</f>
        <v>0</v>
      </c>
      <c r="AM399" s="432">
        <f t="shared" si="115"/>
        <v>0</v>
      </c>
      <c r="AN399" s="432">
        <f t="shared" si="116"/>
        <v>0</v>
      </c>
      <c r="AO399" s="433" t="str">
        <f>IF(AND('1C TSspéc7'!$E$17&lt;&gt;0,'1C TSspéc7'!$E$30&lt;&gt;0),AM399+AN399,"")</f>
        <v/>
      </c>
      <c r="AP399" s="599" t="str">
        <f>IF(AND('1C TSspéc7'!$E$17&lt;&gt;0,'1C TSspéc7'!$E$30&lt;&gt;0),AM399-AR399,"")</f>
        <v/>
      </c>
      <c r="AQ399" s="610">
        <f t="shared" si="117"/>
        <v>0</v>
      </c>
      <c r="AR399" s="622"/>
      <c r="AS399" s="104"/>
      <c r="AT399" s="211" t="str">
        <f>IF(('1C TSspéc7'!E$17*FICHE!$C$14&lt;J399),"Forfait limité à "&amp;FICHE!$C$14&amp;"€/jour","")</f>
        <v/>
      </c>
      <c r="AU399" s="618"/>
    </row>
    <row r="400" spans="1:47" ht="13.9" customHeight="1">
      <c r="A400" s="316"/>
      <c r="B400" s="346"/>
      <c r="C400" s="877" t="str">
        <f>IF('1C TSspéc7'!F$21&lt;&gt;0,'1C TSspéc7'!$B$16,"")</f>
        <v/>
      </c>
      <c r="D400" s="878"/>
      <c r="E400" s="879"/>
      <c r="F400" s="95" t="str">
        <f>IF(AND($C400='1C TSspéc7'!$B$16,'1C TSspéc7'!$B$20="spécifiques",'1C TSspéc7'!$F$21&lt;&gt;""),'1C TSspéc7'!$F$25,"")</f>
        <v/>
      </c>
      <c r="G400" s="237"/>
      <c r="H400" s="797">
        <v>0.21</v>
      </c>
      <c r="I400" s="799">
        <v>1</v>
      </c>
      <c r="J400" s="324"/>
      <c r="K400" s="782">
        <f t="shared" si="114"/>
        <v>0</v>
      </c>
      <c r="L400" s="580">
        <f>IF(OR('1C TSspéc7'!$B$12="",'1C TSspéc7'!F$30=0),0,IF(AND('1C TSspéc7'!$B$12&lt;&gt;"",$K$2="Pôle",'1C TSspéc7'!$C$12="OUI"),(('1C TSspéc7'!F$22+'1C TSspéc7'!F$23+'1C TSspéc7'!F$24+'1C TSspéc7'!F$25+'1C TSspéc7'!F$29)/'1C TSspéc7'!F$17),IF(AND('1C TSspéc7'!$B$12&lt;&gt;"",$K$2="Pôle",'1C TSspéc7'!$C$12="NON"),(('1C TSspéc7'!F$22+'1C TSspéc7'!F$23+'1C TSspéc7'!F$24+'1C TSspéc7'!F$25+'1C TSspéc7'!F$29)/'1C TSspéc7'!F$30),IF(AND('1C TSspéc7'!$B$12&lt;&gt;"",$K$2&lt;&gt;"Pôle",'1C TSspéc7'!$C$12="OUI"),(('1C TSspéc7'!F$22+'1C TSspéc7'!F$23+'1C TSspéc7'!F$24+'1C TSspéc7'!F$25+'1C TSspéc7'!F$26+'1C TSspéc7'!F$27+'1C TSspéc7'!F$28+'1C TSspéc7'!F$29)/'1C TSspéc7'!F$17),IF(AND('1C TSspéc7'!$B$12&lt;&gt;"",$K$2&lt;&gt;"Pôle",'1C TSspéc7'!$C$12="NON"),(('1C TSspéc7'!F$22+'1C TSspéc7'!F$23+'1C TSspéc7'!F$24+'1C TSspéc7'!F$25+'1C TSspéc7'!F$26+'1C TSspéc7'!F$27+'1C TSspéc7'!F$28+'1C TSspéc7'!F$29)/'1C TSspéc7'!F$30))))))</f>
        <v>0</v>
      </c>
      <c r="M400" s="580">
        <f>IF(OR('1C TSspéc7'!$B$12="",'1C TSspéc7'!F$30=0),0,IF(AND('1C TSspéc7'!$B$12&lt;&gt;"",$K$2="Pôle",'1C TSspéc7'!$C$12="OUI"),(('1C TSspéc7'!F$26+'1C TSspéc7'!F$27+'1C TSspéc7'!F$28)/'1C TSspéc7'!F$17),IF(AND('1C TSspéc7'!$B$12&lt;&gt;"",$K$2="Pôle",'1C TSspéc7'!$C$12="NON"),(('1C TSspéc7'!F$26+'1C TSspéc7'!F$27+'1C TSspéc7'!F$28)/'1C TSspéc7'!F$30),IF(AND('1C TSspéc7'!$B$12&lt;&gt;"",$K$2&lt;&gt;"Pôle"),0))))</f>
        <v>0</v>
      </c>
      <c r="N400" s="581">
        <f>IF(AND('1C TSspéc7'!$B$12&lt;&gt;0,'1C TSspéc7'!$F$30&lt;&gt;0),L400+M400,0)</f>
        <v>0</v>
      </c>
      <c r="O400" s="562" t="str">
        <f>IF(AND('1C TSspéc7'!$F$17&lt;&gt;0,'1C TSspéc7'!$C$12="OUI"),'1C TSspéc7'!$F$35/'1C TSspéc7'!$F$17,"")</f>
        <v/>
      </c>
      <c r="P400" s="563" t="str">
        <f>IF(AND('1C TSspéc7'!$F$17&lt;&gt;0,'1C TSspéc7'!$C$12="OUI"),'1C TSspéc7'!$F$36/'1C TSspéc7'!$F$17,"")</f>
        <v/>
      </c>
      <c r="Q400" s="563" t="str">
        <f>IF(AND('1C TSspéc7'!$F$17&lt;&gt;0,'1C TSspéc7'!$C$12="OUI"),'1C TSspéc7'!$F$37/'1C TSspéc7'!$F$17,"")</f>
        <v/>
      </c>
      <c r="R400" s="563" t="str">
        <f>IF(AND('1C TSspéc7'!$F$17&lt;&gt;0,'1C TSspéc7'!$C$12="OUI"),'1C TSspéc7'!$F$38/'1C TSspéc7'!$F$17,"")</f>
        <v/>
      </c>
      <c r="S400" s="563" t="str">
        <f>IF(AND('1C TSspéc7'!$F$17&lt;&gt;0,'1C TSspéc7'!$C$12="OUI"),'1C TSspéc7'!$F$39/'1C TSspéc7'!$F$17,"")</f>
        <v/>
      </c>
      <c r="T400" s="563" t="str">
        <f>IF(AND('1C TSspéc7'!$F$17&lt;&gt;0,'1C TSspéc7'!$C$12="OUI"),'1C TSspéc7'!$F$40/'1C TSspéc7'!$F$17,"")</f>
        <v/>
      </c>
      <c r="U400" s="563" t="str">
        <f>IF(AND('1C TSspéc7'!$F$17&lt;&gt;0,'1C TSspéc7'!$C$12="OUI"),'1C TSspéc7'!$F$41/'1C TSspéc7'!$F$17,"")</f>
        <v/>
      </c>
      <c r="V400" s="563" t="str">
        <f>IF(AND('1C TSspéc7'!$F$17&lt;&gt;0,'1C TSspéc7'!$C$12="OUI"),'1C TSspéc7'!$F$42/'1C TSspéc7'!$F$17,"")</f>
        <v/>
      </c>
      <c r="W400" s="563" t="str">
        <f>IF(AND('1C TSspéc7'!$F$17&lt;&gt;0,'1C TSspéc7'!$C$12="OUI"),'1C TSspéc7'!$F$43/'1C TSspéc7'!$F$17,"")</f>
        <v/>
      </c>
      <c r="X400" s="563" t="str">
        <f>IF(AND('1C TSspéc7'!$F$17&lt;&gt;0,'1C TSspéc7'!$C$12="OUI"),'1C TSspéc7'!$F$44/'1C TSspéc7'!$F$17,"")</f>
        <v/>
      </c>
      <c r="Y400" s="563" t="str">
        <f>IF(AND('1C TSspéc7'!$F$17&lt;&gt;0,'1C TSspéc7'!$C$12="OUI"),'1C TSspéc7'!$F$45/'1C TSspéc7'!$F$17,"")</f>
        <v/>
      </c>
      <c r="Z400" s="563" t="str">
        <f>IF(AND('1C TSspéc7'!$F$17&lt;&gt;0,'1C TSspéc7'!$C$12="OUI"),'1C TSspéc7'!$F$46/'1C TSspéc7'!$F$17,"")</f>
        <v/>
      </c>
      <c r="AA400" s="563" t="str">
        <f>IF(AND('1C TSspéc7'!$F$17&lt;&gt;0,'1C TSspéc7'!$C$12="OUI"),'1C TSspéc7'!$F$47/'1C TSspéc7'!$F$17,"")</f>
        <v/>
      </c>
      <c r="AB400" s="563" t="str">
        <f>IF(AND('1C TSspéc7'!$F$17&lt;&gt;0,'1C TSspéc7'!$C$12="OUI"),'1C TSspéc7'!$F$48/'1C TSspéc7'!$F$17,"")</f>
        <v/>
      </c>
      <c r="AC400" s="563" t="str">
        <f>IF(AND('1C TSspéc7'!$F$17&lt;&gt;0,'1C TSspéc7'!$C$12="OUI"),'1C TSspéc7'!$F$49/'1C TSspéc7'!$F$17,"")</f>
        <v/>
      </c>
      <c r="AD400" s="563" t="str">
        <f>IF(AND('1C TSspéc7'!$F$17&lt;&gt;0,'1C TSspéc7'!$C$12="OUI"),'1C TSspéc7'!$F$50/'1C TSspéc7'!$F$17,"")</f>
        <v/>
      </c>
      <c r="AE400" s="563" t="str">
        <f>IF(AND('1C TSspéc7'!$F$17&lt;&gt;0,'1C TSspéc7'!$C$12="OUI"),'1C TSspéc7'!$F$51/'1C TSspéc7'!$F$17,"")</f>
        <v/>
      </c>
      <c r="AF400" s="563" t="str">
        <f>IF(AND('1C TSspéc7'!$F$17&lt;&gt;0,'1C TSspéc7'!$C$12="OUI"),'1C TSspéc7'!$F$52/'1C TSspéc7'!$F$17,"")</f>
        <v/>
      </c>
      <c r="AG400" s="563" t="str">
        <f>IF(AND('1C TSspéc7'!$F$17&lt;&gt;0,'1C TSspéc7'!$C$12="OUI"),'1C TSspéc7'!$F$53/'1C TSspéc7'!$F$17,"")</f>
        <v/>
      </c>
      <c r="AH400" s="563" t="str">
        <f>IF(AND('1C TSspéc7'!$F$17&lt;&gt;0,'1C TSspéc7'!$C$12="OUI"),'1C TSspéc7'!$F$54/'1C TSspéc7'!$F$17,"")</f>
        <v/>
      </c>
      <c r="AI400" s="563" t="str">
        <f>IF(AND('1C TSspéc7'!$F$17&lt;&gt;0,'1C TSspéc7'!$C$12="OUI"),'1C TSspéc7'!$F$55/'1C TSspéc7'!$F$17,"")</f>
        <v/>
      </c>
      <c r="AJ400" s="563" t="str">
        <f>IF(AND('1C TSspéc7'!$F$17&lt;&gt;0,'1C TSspéc7'!$C$12="OUI"),'1C TSspéc7'!$F$56/'1C TSspéc7'!$F$17,"")</f>
        <v/>
      </c>
      <c r="AK400" s="563" t="str">
        <f>IF(AND('1C TSspéc7'!$F$17&lt;&gt;0,'1C TSspéc7'!$C$12="OUI"),'1C TSspéc7'!$F$57/'1C TSspéc7'!$F$17,"")</f>
        <v/>
      </c>
      <c r="AL400" s="74">
        <f>IF(AND('1C TSspéc7'!$F$17&lt;&gt;0,'1C TSspéc7'!$C$12="OUI"),N400+AK400,N400)</f>
        <v>0</v>
      </c>
      <c r="AM400" s="432">
        <f t="shared" si="115"/>
        <v>0</v>
      </c>
      <c r="AN400" s="432">
        <f t="shared" si="116"/>
        <v>0</v>
      </c>
      <c r="AO400" s="433" t="str">
        <f>IF(AND('1C TSspéc7'!$F$17&lt;&gt;0,'1C TSspéc7'!$F$30&lt;&gt;0),AM400+AN400,"")</f>
        <v/>
      </c>
      <c r="AP400" s="599" t="str">
        <f>IF(AND('1C TSspéc7'!$F$17&lt;&gt;0,'1C TSspéc7'!$F$30&lt;&gt;0),AM400-AR400,"")</f>
        <v/>
      </c>
      <c r="AQ400" s="610">
        <f t="shared" si="117"/>
        <v>0</v>
      </c>
      <c r="AR400" s="622"/>
      <c r="AS400" s="104"/>
      <c r="AT400" s="211" t="str">
        <f>IF(('1C TSspéc7'!F$17*FICHE!$C$14&lt;J400),"Forfait limité à "&amp;FICHE!$C$14&amp;"€/jour","")</f>
        <v/>
      </c>
      <c r="AU400" s="618"/>
    </row>
    <row r="401" spans="1:47" ht="13.9" customHeight="1">
      <c r="A401" s="316"/>
      <c r="B401" s="346"/>
      <c r="C401" s="877" t="str">
        <f>IF('1C TSspéc7'!G$21&lt;&gt;0,'1C TSspéc7'!$B$16,"")</f>
        <v/>
      </c>
      <c r="D401" s="878"/>
      <c r="E401" s="879"/>
      <c r="F401" s="95" t="str">
        <f>IF(AND($C401='1C TSspéc7'!$B$16,'1C TSspéc7'!$B$20="spécifiques",'1C TSspéc7'!$G$21&lt;&gt;""),'1C TSspéc7'!$G$25,"")</f>
        <v/>
      </c>
      <c r="G401" s="237"/>
      <c r="H401" s="797">
        <v>0.21</v>
      </c>
      <c r="I401" s="799">
        <v>1</v>
      </c>
      <c r="J401" s="324"/>
      <c r="K401" s="782">
        <f t="shared" si="114"/>
        <v>0</v>
      </c>
      <c r="L401" s="580">
        <f>IF(OR('1C TSspéc7'!$B$12="",'1C TSspéc7'!G$30=0),0,IF(AND('1C TSspéc7'!$B$12&lt;&gt;"",$K$2="Pôle",'1C TSspéc7'!$C$12="OUI"),(('1C TSspéc7'!G$22+'1C TSspéc7'!G$23+'1C TSspéc7'!G$24+'1C TSspéc7'!G$25+'1C TSspéc7'!G$29)/'1C TSspéc7'!G$17),IF(AND('1C TSspéc7'!$B$12&lt;&gt;"",$K$2="Pôle",'1C TSspéc7'!$C$12="NON"),(('1C TSspéc7'!G$22+'1C TSspéc7'!G$23+'1C TSspéc7'!G$24+'1C TSspéc7'!G$25+'1C TSspéc7'!G$29)/'1C TSspéc7'!G$30),IF(AND('1C TSspéc7'!$B$12&lt;&gt;"",$K$2&lt;&gt;"Pôle",'1C TSspéc7'!$C$12="OUI"),(('1C TSspéc7'!G$22+'1C TSspéc7'!G$23+'1C TSspéc7'!G$24+'1C TSspéc7'!G$25+'1C TSspéc7'!G$26+'1C TSspéc7'!G$27+'1C TSspéc7'!G$28+'1C TSspéc7'!G$29)/'1C TSspéc7'!G$17),IF(AND('1C TSspéc7'!$B$12&lt;&gt;"",$K$2&lt;&gt;"Pôle",'1C TSspéc7'!$C$12="NON"),(('1C TSspéc7'!G$22+'1C TSspéc7'!G$23+'1C TSspéc7'!G$24+'1C TSspéc7'!G$25+'1C TSspéc7'!G$26+'1C TSspéc7'!G$27+'1C TSspéc7'!G$28+'1C TSspéc7'!G$29)/'1C TSspéc7'!G$30))))))</f>
        <v>0</v>
      </c>
      <c r="M401" s="580">
        <f>IF(OR('1C TSspéc7'!$B$12="",'1C TSspéc7'!G$30=0),0,IF(AND('1C TSspéc7'!$B$12&lt;&gt;"",$K$2="Pôle",'1C TSspéc7'!$C$12="OUI"),(('1C TSspéc7'!G$26+'1C TSspéc7'!G$27+'1C TSspéc7'!G$28)/'1C TSspéc7'!G$17),IF(AND('1C TSspéc7'!$B$12&lt;&gt;"",$K$2="Pôle",'1C TSspéc7'!$C$12="NON"),(('1C TSspéc7'!G$26+'1C TSspéc7'!G$27+'1C TSspéc7'!G$28)/'1C TSspéc7'!G$30),IF(AND('1C TSspéc7'!$B$12&lt;&gt;"",$K$2&lt;&gt;"Pôle"),0))))</f>
        <v>0</v>
      </c>
      <c r="N401" s="581">
        <f>IF(AND('1C TSspéc7'!$B$12&lt;&gt;0,'1C TSspéc7'!$G$30&lt;&gt;0),L401+M401,0)</f>
        <v>0</v>
      </c>
      <c r="O401" s="562" t="str">
        <f>IF(AND('1C TSspéc7'!$G$17&lt;&gt;0,'1C TSspéc7'!$C$12="OUI"),'1C TSspéc7'!$G$35/'1C TSspéc7'!$G$17,"")</f>
        <v/>
      </c>
      <c r="P401" s="563" t="str">
        <f>IF(AND('1C TSspéc7'!$G$17&lt;&gt;0,'1C TSspéc7'!$C$12="OUI"),'1C TSspéc7'!$G$36/'1C TSspéc7'!$G$17,"")</f>
        <v/>
      </c>
      <c r="Q401" s="563" t="str">
        <f>IF(AND('1C TSspéc7'!$G$17&lt;&gt;0,'1C TSspéc7'!$C$12="OUI"),'1C TSspéc7'!$G$37/'1C TSspéc7'!$G$17,"")</f>
        <v/>
      </c>
      <c r="R401" s="563" t="str">
        <f>IF(AND('1C TSspéc7'!$G$17&lt;&gt;0,'1C TSspéc7'!$C$12="OUI"),'1C TSspéc7'!$G$38/'1C TSspéc7'!$G$17,"")</f>
        <v/>
      </c>
      <c r="S401" s="563" t="str">
        <f>IF(AND('1C TSspéc7'!$G$17&lt;&gt;0,'1C TSspéc7'!$C$12="OUI"),'1C TSspéc7'!$G$39/'1C TSspéc7'!$G$17,"")</f>
        <v/>
      </c>
      <c r="T401" s="563" t="str">
        <f>IF(AND('1C TSspéc7'!$G$17&lt;&gt;0,'1C TSspéc7'!$C$12="OUI"),'1C TSspéc7'!$G$40/'1C TSspéc7'!$G$17,"")</f>
        <v/>
      </c>
      <c r="U401" s="563" t="str">
        <f>IF(AND('1C TSspéc7'!$G$17&lt;&gt;0,'1C TSspéc7'!$C$12="OUI"),'1C TSspéc7'!$G$41/'1C TSspéc7'!$G$17,"")</f>
        <v/>
      </c>
      <c r="V401" s="563" t="str">
        <f>IF(AND('1C TSspéc7'!$G$17&lt;&gt;0,'1C TSspéc7'!$C$12="OUI"),'1C TSspéc7'!$G$42/'1C TSspéc7'!$G$17,"")</f>
        <v/>
      </c>
      <c r="W401" s="563" t="str">
        <f>IF(AND('1C TSspéc7'!$G$17&lt;&gt;0,'1C TSspéc7'!$C$12="OUI"),'1C TSspéc7'!$G$43/'1C TSspéc7'!$G$17,"")</f>
        <v/>
      </c>
      <c r="X401" s="563" t="str">
        <f>IF(AND('1C TSspéc7'!$G$17&lt;&gt;0,'1C TSspéc7'!$C$12="OUI"),'1C TSspéc7'!$G$44/'1C TSspéc7'!$G$17,"")</f>
        <v/>
      </c>
      <c r="Y401" s="563" t="str">
        <f>IF(AND('1C TSspéc7'!$G$17&lt;&gt;0,'1C TSspéc7'!$C$12="OUI"),'1C TSspéc7'!$G$45/'1C TSspéc7'!$G$17,"")</f>
        <v/>
      </c>
      <c r="Z401" s="563" t="str">
        <f>IF(AND('1C TSspéc7'!$G$17&lt;&gt;0,'1C TSspéc7'!$C$12="OUI"),'1C TSspéc7'!$G$46/'1C TSspéc7'!$G$17,"")</f>
        <v/>
      </c>
      <c r="AA401" s="563" t="str">
        <f>IF(AND('1C TSspéc7'!$G$17&lt;&gt;0,'1C TSspéc7'!$C$12="OUI"),'1C TSspéc7'!$G$47/'1C TSspéc7'!$G$17,"")</f>
        <v/>
      </c>
      <c r="AB401" s="563" t="str">
        <f>IF(AND('1C TSspéc7'!$G$17&lt;&gt;0,'1C TSspéc7'!$C$12="OUI"),'1C TSspéc7'!$G$48/'1C TSspéc7'!$G$17,"")</f>
        <v/>
      </c>
      <c r="AC401" s="563" t="str">
        <f>IF(AND('1C TSspéc7'!$G$17&lt;&gt;0,'1C TSspéc7'!$C$12="OUI"),'1C TSspéc7'!$G$49/'1C TSspéc7'!$G$17,"")</f>
        <v/>
      </c>
      <c r="AD401" s="563" t="str">
        <f>IF(AND('1C TSspéc7'!$G$17&lt;&gt;0,'1C TSspéc7'!$C$12="OUI"),'1C TSspéc7'!$G$50/'1C TSspéc7'!$G$17,"")</f>
        <v/>
      </c>
      <c r="AE401" s="563" t="str">
        <f>IF(AND('1C TSspéc7'!$G$17&lt;&gt;0,'1C TSspéc7'!$C$12="OUI"),'1C TSspéc7'!$G$51/'1C TSspéc7'!$G$17,"")</f>
        <v/>
      </c>
      <c r="AF401" s="563" t="str">
        <f>IF(AND('1C TSspéc7'!$G$17&lt;&gt;0,'1C TSspéc7'!$C$12="OUI"),'1C TSspéc7'!$G$52/'1C TSspéc7'!$G$17,"")</f>
        <v/>
      </c>
      <c r="AG401" s="563" t="str">
        <f>IF(AND('1C TSspéc7'!$G$17&lt;&gt;0,'1C TSspéc7'!$C$12="OUI"),'1C TSspéc7'!$G$53/'1C TSspéc7'!$G$17,"")</f>
        <v/>
      </c>
      <c r="AH401" s="563" t="str">
        <f>IF(AND('1C TSspéc7'!$G$17&lt;&gt;0,'1C TSspéc7'!$C$12="OUI"),'1C TSspéc7'!$G$54/'1C TSspéc7'!$G$17,"")</f>
        <v/>
      </c>
      <c r="AI401" s="563" t="str">
        <f>IF(AND('1C TSspéc7'!$G$17&lt;&gt;0,'1C TSspéc7'!$C$12="OUI"),'1C TSspéc7'!$G$55/'1C TSspéc7'!$G$17,"")</f>
        <v/>
      </c>
      <c r="AJ401" s="563" t="str">
        <f>IF(AND('1C TSspéc7'!$G$17&lt;&gt;0,'1C TSspéc7'!$C$12="OUI"),'1C TSspéc7'!$G$56/'1C TSspéc7'!$G$17,"")</f>
        <v/>
      </c>
      <c r="AK401" s="563" t="str">
        <f>IF(AND('1C TSspéc7'!$G$17&lt;&gt;0,'1C TSspéc7'!$C$12="OUI"),'1C TSspéc7'!$G$57/'1C TSspéc7'!$G$17,"")</f>
        <v/>
      </c>
      <c r="AL401" s="74">
        <f>IF(AND('1C TSspéc7'!$G$17&lt;&gt;0,'1C TSspéc7'!$C$12="OUI"),N401+AK401,N401)</f>
        <v>0</v>
      </c>
      <c r="AM401" s="432">
        <f t="shared" si="115"/>
        <v>0</v>
      </c>
      <c r="AN401" s="432">
        <f t="shared" si="116"/>
        <v>0</v>
      </c>
      <c r="AO401" s="433" t="str">
        <f>IF(AND('1C TSspéc7'!$G$17&lt;&gt;0,'1C TSspéc7'!$G$30&lt;&gt;0),AM401+AN401,"")</f>
        <v/>
      </c>
      <c r="AP401" s="599" t="str">
        <f>IF(AND('1C TSspéc7'!$G$17&lt;&gt;0,'1C TSspéc7'!$G$30&lt;&gt;0),AM401-AR401,"")</f>
        <v/>
      </c>
      <c r="AQ401" s="610">
        <f t="shared" si="117"/>
        <v>0</v>
      </c>
      <c r="AR401" s="622"/>
      <c r="AS401" s="104"/>
      <c r="AT401" s="211" t="str">
        <f>IF(('1C TSspéc7'!G$17*FICHE!$C$14&lt;J401),"Forfait limité à "&amp;FICHE!$C$14&amp;"€/jour","")</f>
        <v/>
      </c>
      <c r="AU401" s="618"/>
    </row>
    <row r="402" spans="1:47" ht="13.9" customHeight="1">
      <c r="A402" s="316"/>
      <c r="B402" s="346"/>
      <c r="C402" s="877" t="str">
        <f>IF('1C TSspéc7'!H$21&lt;&gt;0,'1C TSspéc7'!$B$16,"")</f>
        <v/>
      </c>
      <c r="D402" s="878"/>
      <c r="E402" s="879"/>
      <c r="F402" s="95" t="str">
        <f>IF(AND($C402='1C TSspéc7'!$B$16,'1C TSspéc7'!$B$20="spécifiques",'1C TSspéc7'!$H$21&lt;&gt;""),'1C TSspéc7'!$H$25,"")</f>
        <v/>
      </c>
      <c r="G402" s="237"/>
      <c r="H402" s="797">
        <v>0.21</v>
      </c>
      <c r="I402" s="799">
        <v>1</v>
      </c>
      <c r="J402" s="324"/>
      <c r="K402" s="782">
        <f t="shared" si="114"/>
        <v>0</v>
      </c>
      <c r="L402" s="580">
        <f>IF(OR('1C TSspéc7'!$B$12="",'1C TSspéc7'!H$30=0),0,IF(AND('1C TSspéc7'!$B$12&lt;&gt;"",$K$2="Pôle",'1C TSspéc7'!$C$12="OUI"),(('1C TSspéc7'!H$22+'1C TSspéc7'!H$23+'1C TSspéc7'!H$24+'1C TSspéc7'!H$25+'1C TSspéc7'!H$29)/'1C TSspéc7'!H$17),IF(AND('1C TSspéc7'!$B$12&lt;&gt;"",$K$2="Pôle",'1C TSspéc7'!$C$12="NON"),(('1C TSspéc7'!H$22+'1C TSspéc7'!H$23+'1C TSspéc7'!H$24+'1C TSspéc7'!H$25+'1C TSspéc7'!H$29)/'1C TSspéc7'!H$30),IF(AND('1C TSspéc7'!$B$12&lt;&gt;"",$K$2&lt;&gt;"Pôle",'1C TSspéc7'!$C$12="OUI"),(('1C TSspéc7'!H$22+'1C TSspéc7'!H$23+'1C TSspéc7'!H$24+'1C TSspéc7'!H$25+'1C TSspéc7'!H$26+'1C TSspéc7'!H$27+'1C TSspéc7'!H$28+'1C TSspéc7'!H$29)/'1C TSspéc7'!H$17),IF(AND('1C TSspéc7'!$B$12&lt;&gt;"",$K$2&lt;&gt;"Pôle",'1C TSspéc7'!$C$12="NON"),(('1C TSspéc7'!H$22+'1C TSspéc7'!H$23+'1C TSspéc7'!H$24+'1C TSspéc7'!H$25+'1C TSspéc7'!H$26+'1C TSspéc7'!H$27+'1C TSspéc7'!H$28+'1C TSspéc7'!H$29)/'1C TSspéc7'!H$30))))))</f>
        <v>0</v>
      </c>
      <c r="M402" s="580">
        <f>IF(OR('1C TSspéc7'!$B$12="",'1C TSspéc7'!H$30=0),0,IF(AND('1C TSspéc7'!$B$12&lt;&gt;"",$K$2="Pôle",'1C TSspéc7'!$C$12="OUI"),(('1C TSspéc7'!H$26+'1C TSspéc7'!H$27+'1C TSspéc7'!H$28)/'1C TSspéc7'!H$17),IF(AND('1C TSspéc7'!$B$12&lt;&gt;"",$K$2="Pôle",'1C TSspéc7'!$C$12="NON"),(('1C TSspéc7'!H$26+'1C TSspéc7'!H$27+'1C TSspéc7'!H$28)/'1C TSspéc7'!H$30),IF(AND('1C TSspéc7'!$B$12&lt;&gt;"",$K$2&lt;&gt;"Pôle"),0))))</f>
        <v>0</v>
      </c>
      <c r="N402" s="581">
        <f>IF(AND('1C TSspéc7'!$B$12&lt;&gt;0,'1C TSspéc7'!$H$30&lt;&gt;0),L402+M402,0)</f>
        <v>0</v>
      </c>
      <c r="O402" s="562" t="str">
        <f>IF(AND('1C TSspéc7'!$H$17&lt;&gt;0,'1C TSspéc7'!$C$12="OUI"),'1C TSspéc7'!$H$35/'1C TSspéc7'!$H$17,"")</f>
        <v/>
      </c>
      <c r="P402" s="563" t="str">
        <f>IF(AND('1C TSspéc7'!$H$17&lt;&gt;0,'1C TSspéc7'!$C$12="OUI"),'1C TSspéc7'!$H$36/'1C TSspéc7'!$H$17,"")</f>
        <v/>
      </c>
      <c r="Q402" s="563" t="str">
        <f>IF(AND('1C TSspéc7'!$H$17&lt;&gt;0,'1C TSspéc7'!$C$12="OUI"),'1C TSspéc7'!$H$37/'1C TSspéc7'!$H$17,"")</f>
        <v/>
      </c>
      <c r="R402" s="563" t="str">
        <f>IF(AND('1C TSspéc7'!$H$17&lt;&gt;0,'1C TSspéc7'!$C$12="OUI"),'1C TSspéc7'!$H$38/'1C TSspéc7'!$H$17,"")</f>
        <v/>
      </c>
      <c r="S402" s="563" t="str">
        <f>IF(AND('1C TSspéc7'!$H$17&lt;&gt;0,'1C TSspéc7'!$C$12="OUI"),'1C TSspéc7'!$H$39/'1C TSspéc7'!$H$17,"")</f>
        <v/>
      </c>
      <c r="T402" s="563" t="str">
        <f>IF(AND('1C TSspéc7'!$H$17&lt;&gt;0,'1C TSspéc7'!$C$12="OUI"),'1C TSspéc7'!$H$40/'1C TSspéc7'!$H$17,"")</f>
        <v/>
      </c>
      <c r="U402" s="563" t="str">
        <f>IF(AND('1C TSspéc7'!$H$17&lt;&gt;0,'1C TSspéc7'!$C$12="OUI"),'1C TSspéc7'!$H$41/'1C TSspéc7'!$H$17,"")</f>
        <v/>
      </c>
      <c r="V402" s="563" t="str">
        <f>IF(AND('1C TSspéc7'!$H$17&lt;&gt;0,'1C TSspéc7'!$C$12="OUI"),'1C TSspéc7'!$H$42/'1C TSspéc7'!$H$17,"")</f>
        <v/>
      </c>
      <c r="W402" s="563" t="str">
        <f>IF(AND('1C TSspéc7'!$H$17&lt;&gt;0,'1C TSspéc7'!$C$12="OUI"),'1C TSspéc7'!$H$43/'1C TSspéc7'!$H$17,"")</f>
        <v/>
      </c>
      <c r="X402" s="563" t="str">
        <f>IF(AND('1C TSspéc7'!$H$17&lt;&gt;0,'1C TSspéc7'!$C$12="OUI"),'1C TSspéc7'!$H$44/'1C TSspéc7'!$H$17,"")</f>
        <v/>
      </c>
      <c r="Y402" s="563" t="str">
        <f>IF(AND('1C TSspéc7'!$H$17&lt;&gt;0,'1C TSspéc7'!$C$12="OUI"),'1C TSspéc7'!$H$45/'1C TSspéc7'!$H$17,"")</f>
        <v/>
      </c>
      <c r="Z402" s="563" t="str">
        <f>IF(AND('1C TSspéc7'!$H$17&lt;&gt;0,'1C TSspéc7'!$C$12="OUI"),'1C TSspéc7'!$H$46/'1C TSspéc7'!$H$17,"")</f>
        <v/>
      </c>
      <c r="AA402" s="563" t="str">
        <f>IF(AND('1C TSspéc7'!$H$17&lt;&gt;0,'1C TSspéc7'!$C$12="OUI"),'1C TSspéc7'!$H$47/'1C TSspéc7'!$H$17,"")</f>
        <v/>
      </c>
      <c r="AB402" s="563" t="str">
        <f>IF(AND('1C TSspéc7'!$H$17&lt;&gt;0,'1C TSspéc7'!$C$12="OUI"),'1C TSspéc7'!$H$48/'1C TSspéc7'!$H$17,"")</f>
        <v/>
      </c>
      <c r="AC402" s="563" t="str">
        <f>IF(AND('1C TSspéc7'!$H$17&lt;&gt;0,'1C TSspéc7'!$C$12="OUI"),'1C TSspéc7'!$H$49/'1C TSspéc7'!$H$17,"")</f>
        <v/>
      </c>
      <c r="AD402" s="563" t="str">
        <f>IF(AND('1C TSspéc7'!$H$17&lt;&gt;0,'1C TSspéc7'!$C$12="OUI"),'1C TSspéc7'!$H$50/'1C TSspéc7'!$H$17,"")</f>
        <v/>
      </c>
      <c r="AE402" s="563" t="str">
        <f>IF(AND('1C TSspéc7'!$H$17&lt;&gt;0,'1C TSspéc7'!$C$12="OUI"),'1C TSspéc7'!$H$51/'1C TSspéc7'!$H$17,"")</f>
        <v/>
      </c>
      <c r="AF402" s="563" t="str">
        <f>IF(AND('1C TSspéc7'!$H$17&lt;&gt;0,'1C TSspéc7'!$C$12="OUI"),'1C TSspéc7'!$H$52/'1C TSspéc7'!$H$17,"")</f>
        <v/>
      </c>
      <c r="AG402" s="563" t="str">
        <f>IF(AND('1C TSspéc7'!$H$17&lt;&gt;0,'1C TSspéc7'!$C$12="OUI"),'1C TSspéc7'!$H$53/'1C TSspéc7'!$H$17,"")</f>
        <v/>
      </c>
      <c r="AH402" s="563" t="str">
        <f>IF(AND('1C TSspéc7'!$H$17&lt;&gt;0,'1C TSspéc7'!$C$12="OUI"),'1C TSspéc7'!$H$54/'1C TSspéc7'!$H$17,"")</f>
        <v/>
      </c>
      <c r="AI402" s="563" t="str">
        <f>IF(AND('1C TSspéc7'!$H$17&lt;&gt;0,'1C TSspéc7'!$C$12="OUI"),'1C TSspéc7'!$H$55/'1C TSspéc7'!$H$17,"")</f>
        <v/>
      </c>
      <c r="AJ402" s="563" t="str">
        <f>IF(AND('1C TSspéc7'!$H$17&lt;&gt;0,'1C TSspéc7'!$C$12="OUI"),'1C TSspéc7'!$H$56/'1C TSspéc7'!$H$17,"")</f>
        <v/>
      </c>
      <c r="AK402" s="563" t="str">
        <f>IF(AND('1C TSspéc7'!$H$17&lt;&gt;0,'1C TSspéc7'!$C$12="OUI"),'1C TSspéc7'!$H$57/'1C TSspéc7'!$H$17,"")</f>
        <v/>
      </c>
      <c r="AL402" s="74">
        <f>IF(AND('1C TSspéc7'!$H$17&lt;&gt;0,'1C TSspéc7'!$C$12="OUI"),N402+AK402,N402)</f>
        <v>0</v>
      </c>
      <c r="AM402" s="432">
        <f t="shared" si="115"/>
        <v>0</v>
      </c>
      <c r="AN402" s="432">
        <f t="shared" si="116"/>
        <v>0</v>
      </c>
      <c r="AO402" s="433" t="str">
        <f>IF(AND('1C TSspéc7'!$H$17&lt;&gt;0,'1C TSspéc7'!$H$30&lt;&gt;0),AM402+AN402,"")</f>
        <v/>
      </c>
      <c r="AP402" s="599" t="str">
        <f>IF(AND('1C TSspéc7'!$H$17&lt;&gt;0,'1C TSspéc7'!$H$30&lt;&gt;0),AM402-AR402,"")</f>
        <v/>
      </c>
      <c r="AQ402" s="610">
        <f t="shared" si="117"/>
        <v>0</v>
      </c>
      <c r="AR402" s="622"/>
      <c r="AS402" s="104"/>
      <c r="AT402" s="211" t="str">
        <f>IF(('1C TSspéc7'!H$17*FICHE!$C$14&lt;J402),"Forfait limité à "&amp;FICHE!$C$14&amp;"€/jour","")</f>
        <v/>
      </c>
      <c r="AU402" s="618"/>
    </row>
    <row r="403" spans="1:47" ht="13.9" customHeight="1">
      <c r="A403" s="316"/>
      <c r="B403" s="346"/>
      <c r="C403" s="877" t="str">
        <f>IF('1C TSspéc7'!I$21&lt;&gt;0,'1C TSspéc7'!$B$16,"")</f>
        <v/>
      </c>
      <c r="D403" s="878"/>
      <c r="E403" s="879"/>
      <c r="F403" s="95" t="str">
        <f>IF(AND($C403='1C TSspéc7'!$B$16,'1C TSspéc7'!$B$20="spécifiques",'1C TSspéc7'!$I$21&lt;&gt;""),'1C TSspéc7'!$I$25,"")</f>
        <v/>
      </c>
      <c r="G403" s="237"/>
      <c r="H403" s="797">
        <v>0.21</v>
      </c>
      <c r="I403" s="799">
        <v>1</v>
      </c>
      <c r="J403" s="324"/>
      <c r="K403" s="782">
        <f t="shared" si="114"/>
        <v>0</v>
      </c>
      <c r="L403" s="580">
        <f>IF(OR('1C TSspéc7'!$B$12="",'1C TSspéc7'!I$30=0),0,IF(AND('1C TSspéc7'!$B$12&lt;&gt;"",$K$2="Pôle",'1C TSspéc7'!$C$12="OUI"),(('1C TSspéc7'!I$22+'1C TSspéc7'!I$23+'1C TSspéc7'!I$24+'1C TSspéc7'!I$25+'1C TSspéc7'!I$29)/'1C TSspéc7'!I$17),IF(AND('1C TSspéc7'!$B$12&lt;&gt;"",$K$2="Pôle",'1C TSspéc7'!$C$12="NON"),(('1C TSspéc7'!I$22+'1C TSspéc7'!I$23+'1C TSspéc7'!I$24+'1C TSspéc7'!I$25+'1C TSspéc7'!I$29)/'1C TSspéc7'!I$30),IF(AND('1C TSspéc7'!$B$12&lt;&gt;"",$K$2&lt;&gt;"Pôle",'1C TSspéc7'!$C$12="OUI"),(('1C TSspéc7'!I$22+'1C TSspéc7'!I$23+'1C TSspéc7'!I$24+'1C TSspéc7'!I$25+'1C TSspéc7'!I$26+'1C TSspéc7'!I$27+'1C TSspéc7'!I$28+'1C TSspéc7'!I$29)/'1C TSspéc7'!I$17),IF(AND('1C TSspéc7'!$B$12&lt;&gt;"",$K$2&lt;&gt;"Pôle",'1C TSspéc7'!$C$12="NON"),(('1C TSspéc7'!I$22+'1C TSspéc7'!I$23+'1C TSspéc7'!I$24+'1C TSspéc7'!I$25+'1C TSspéc7'!I$26+'1C TSspéc7'!I$27+'1C TSspéc7'!I$28+'1C TSspéc7'!I$29)/'1C TSspéc7'!I$30))))))</f>
        <v>0</v>
      </c>
      <c r="M403" s="580">
        <f>IF(OR('1C TSspéc7'!$B$12="",'1C TSspéc7'!I$30=0),0,IF(AND('1C TSspéc7'!$B$12&lt;&gt;"",$K$2="Pôle",'1C TSspéc7'!$C$12="OUI"),(('1C TSspéc7'!I$26+'1C TSspéc7'!I$27+'1C TSspéc7'!I$28)/'1C TSspéc7'!I$17),IF(AND('1C TSspéc7'!$B$12&lt;&gt;"",$K$2="Pôle",'1C TSspéc7'!$C$12="NON"),(('1C TSspéc7'!I$26+'1C TSspéc7'!I$27+'1C TSspéc7'!I$28)/'1C TSspéc7'!I$30),IF(AND('1C TSspéc7'!$B$12&lt;&gt;"",$K$2&lt;&gt;"Pôle"),0))))</f>
        <v>0</v>
      </c>
      <c r="N403" s="581">
        <f>IF(AND('1C TSspéc7'!$B$12&lt;&gt;0,'1C TSspéc7'!$I$30&lt;&gt;0),L403+M403,0)</f>
        <v>0</v>
      </c>
      <c r="O403" s="562" t="str">
        <f>IF(AND('1C TSspéc7'!$I$17&lt;&gt;0,'1C TSspéc7'!$C$12="OUI"),'1C TSspéc7'!$I$35/'1C TSspéc7'!$I$17,"")</f>
        <v/>
      </c>
      <c r="P403" s="563" t="str">
        <f>IF(AND('1C TSspéc7'!$I$17&lt;&gt;0,'1C TSspéc7'!$C$12="OUI"),'1C TSspéc7'!$I$36/'1C TSspéc7'!$I$17,"")</f>
        <v/>
      </c>
      <c r="Q403" s="563" t="str">
        <f>IF(AND('1C TSspéc7'!$I$17&lt;&gt;0,'1C TSspéc7'!$C$12="OUI"),'1C TSspéc7'!$I$37/'1C TSspéc7'!$I$17,"")</f>
        <v/>
      </c>
      <c r="R403" s="563" t="str">
        <f>IF(AND('1C TSspéc7'!$I$17&lt;&gt;0,'1C TSspéc7'!$C$12="OUI"),'1C TSspéc7'!$I$38/'1C TSspéc7'!$I$17,"")</f>
        <v/>
      </c>
      <c r="S403" s="563" t="str">
        <f>IF(AND('1C TSspéc7'!$I$17&lt;&gt;0,'1C TSspéc7'!$C$12="OUI"),'1C TSspéc7'!$I$39/'1C TSspéc7'!$I$17,"")</f>
        <v/>
      </c>
      <c r="T403" s="563" t="str">
        <f>IF(AND('1C TSspéc7'!$I$17&lt;&gt;0,'1C TSspéc7'!$C$12="OUI"),'1C TSspéc7'!$I$40/'1C TSspéc7'!$I$17,"")</f>
        <v/>
      </c>
      <c r="U403" s="563" t="str">
        <f>IF(AND('1C TSspéc7'!$I$17&lt;&gt;0,'1C TSspéc7'!$C$12="OUI"),'1C TSspéc7'!$I$41/'1C TSspéc7'!$I$17,"")</f>
        <v/>
      </c>
      <c r="V403" s="563" t="str">
        <f>IF(AND('1C TSspéc7'!$I$17&lt;&gt;0,'1C TSspéc7'!$C$12="OUI"),'1C TSspéc7'!$I$42/'1C TSspéc7'!$I$17,"")</f>
        <v/>
      </c>
      <c r="W403" s="563" t="str">
        <f>IF(AND('1C TSspéc7'!$I$17&lt;&gt;0,'1C TSspéc7'!$C$12="OUI"),'1C TSspéc7'!$I$43/'1C TSspéc7'!$I$17,"")</f>
        <v/>
      </c>
      <c r="X403" s="563" t="str">
        <f>IF(AND('1C TSspéc7'!$I$17&lt;&gt;0,'1C TSspéc7'!$C$12="OUI"),'1C TSspéc7'!$I$44/'1C TSspéc7'!$I$17,"")</f>
        <v/>
      </c>
      <c r="Y403" s="563" t="str">
        <f>IF(AND('1C TSspéc7'!$I$17&lt;&gt;0,'1C TSspéc7'!$C$12="OUI"),'1C TSspéc7'!$I$45/'1C TSspéc7'!$I$17,"")</f>
        <v/>
      </c>
      <c r="Z403" s="563" t="str">
        <f>IF(AND('1C TSspéc7'!$I$17&lt;&gt;0,'1C TSspéc7'!$C$12="OUI"),'1C TSspéc7'!$I$46/'1C TSspéc7'!$I$17,"")</f>
        <v/>
      </c>
      <c r="AA403" s="563" t="str">
        <f>IF(AND('1C TSspéc7'!$I$17&lt;&gt;0,'1C TSspéc7'!$C$12="OUI"),'1C TSspéc7'!$I$47/'1C TSspéc7'!$I$17,"")</f>
        <v/>
      </c>
      <c r="AB403" s="563" t="str">
        <f>IF(AND('1C TSspéc7'!$I$17&lt;&gt;0,'1C TSspéc7'!$C$12="OUI"),'1C TSspéc7'!$I$48/'1C TSspéc7'!$I$17,"")</f>
        <v/>
      </c>
      <c r="AC403" s="563" t="str">
        <f>IF(AND('1C TSspéc7'!$I$17&lt;&gt;0,'1C TSspéc7'!$C$12="OUI"),'1C TSspéc7'!$I$49/'1C TSspéc7'!$I$17,"")</f>
        <v/>
      </c>
      <c r="AD403" s="563" t="str">
        <f>IF(AND('1C TSspéc7'!$I$17&lt;&gt;0,'1C TSspéc7'!$C$12="OUI"),'1C TSspéc7'!$I$50/'1C TSspéc7'!$I$17,"")</f>
        <v/>
      </c>
      <c r="AE403" s="563" t="str">
        <f>IF(AND('1C TSspéc7'!$I$17&lt;&gt;0,'1C TSspéc7'!$C$12="OUI"),'1C TSspéc7'!$I$51/'1C TSspéc7'!$I$17,"")</f>
        <v/>
      </c>
      <c r="AF403" s="563" t="str">
        <f>IF(AND('1C TSspéc7'!$I$17&lt;&gt;0,'1C TSspéc7'!$C$12="OUI"),'1C TSspéc7'!$I$52/'1C TSspéc7'!$I$17,"")</f>
        <v/>
      </c>
      <c r="AG403" s="563" t="str">
        <f>IF(AND('1C TSspéc7'!$I$17&lt;&gt;0,'1C TSspéc7'!$C$12="OUI"),'1C TSspéc7'!$I$53/'1C TSspéc7'!$I$17,"")</f>
        <v/>
      </c>
      <c r="AH403" s="563" t="str">
        <f>IF(AND('1C TSspéc7'!$I$17&lt;&gt;0,'1C TSspéc7'!$C$12="OUI"),'1C TSspéc7'!$I$54/'1C TSspéc7'!$I$17,"")</f>
        <v/>
      </c>
      <c r="AI403" s="563" t="str">
        <f>IF(AND('1C TSspéc7'!$I$17&lt;&gt;0,'1C TSspéc7'!$C$12="OUI"),'1C TSspéc7'!$I$55/'1C TSspéc7'!$I$17,"")</f>
        <v/>
      </c>
      <c r="AJ403" s="563" t="str">
        <f>IF(AND('1C TSspéc7'!$I$17&lt;&gt;0,'1C TSspéc7'!$C$12="OUI"),'1C TSspéc7'!$I$56/'1C TSspéc7'!$I$17,"")</f>
        <v/>
      </c>
      <c r="AK403" s="563" t="str">
        <f>IF(AND('1C TSspéc7'!$I$17&lt;&gt;0,'1C TSspéc7'!$C$12="OUI"),'1C TSspéc7'!$I$57/'1C TSspéc7'!$I$17,"")</f>
        <v/>
      </c>
      <c r="AL403" s="74">
        <f>IF(AND('1C TSspéc7'!$I$17&lt;&gt;0,'1C TSspéc7'!$C$12="OUI"),N403+AK403,N403)</f>
        <v>0</v>
      </c>
      <c r="AM403" s="432">
        <f t="shared" si="115"/>
        <v>0</v>
      </c>
      <c r="AN403" s="432">
        <f t="shared" si="116"/>
        <v>0</v>
      </c>
      <c r="AO403" s="433" t="str">
        <f>IF(AND('1C TSspéc7'!$I$17&lt;&gt;0,'1C TSspéc7'!$I$30&lt;&gt;0),AM403+AN403,"")</f>
        <v/>
      </c>
      <c r="AP403" s="599" t="str">
        <f>IF(AND('1C TSspéc7'!$I$17&lt;&gt;0,'1C TSspéc7'!$I$30&lt;&gt;0),AM403-AR403,"")</f>
        <v/>
      </c>
      <c r="AQ403" s="610">
        <f t="shared" si="117"/>
        <v>0</v>
      </c>
      <c r="AR403" s="622"/>
      <c r="AS403" s="104"/>
      <c r="AT403" s="211" t="str">
        <f>IF(('1C TSspéc7'!I$17*FICHE!$C$14&lt;J403),"Forfait limité à "&amp;FICHE!$C$14&amp;"€/jour","")</f>
        <v/>
      </c>
      <c r="AU403" s="618"/>
    </row>
    <row r="404" spans="1:47" ht="13.9" customHeight="1">
      <c r="A404" s="316"/>
      <c r="B404" s="346"/>
      <c r="C404" s="877" t="str">
        <f>IF('1C TSspéc7'!J$21&lt;&gt;0,'1C TSspéc7'!$B$16,"")</f>
        <v/>
      </c>
      <c r="D404" s="878"/>
      <c r="E404" s="879"/>
      <c r="F404" s="95" t="str">
        <f>IF(AND($C404='1C TSspéc7'!$B$16,'1C TSspéc7'!$B$20="spécifiques",'1C TSspéc7'!K$21&lt;&gt;""),'1C TSspéc7'!K$25,"")</f>
        <v/>
      </c>
      <c r="G404" s="237"/>
      <c r="H404" s="797">
        <v>0.21</v>
      </c>
      <c r="I404" s="799">
        <v>1</v>
      </c>
      <c r="J404" s="324"/>
      <c r="K404" s="782">
        <f t="shared" si="114"/>
        <v>0</v>
      </c>
      <c r="L404" s="580">
        <f>IF(OR('1C TSspéc7'!$B$12="",'1C TSspéc7'!J$30=0),0,IF(AND('1C TSspéc7'!$B$12&lt;&gt;"",$K$2="Pôle",'1C TSspéc7'!$C$12="OUI"),(('1C TSspéc7'!J$22+'1C TSspéc7'!J$23+'1C TSspéc7'!J$24+'1C TSspéc7'!J$25+'1C TSspéc7'!J$29)/'1C TSspéc7'!J$17),IF(AND('1C TSspéc7'!$B$12&lt;&gt;"",$K$2="Pôle",'1C TSspéc7'!$C$12="NON"),(('1C TSspéc7'!J$22+'1C TSspéc7'!J$23+'1C TSspéc7'!J$24+'1C TSspéc7'!J$25+'1C TSspéc7'!J$29)/'1C TSspéc7'!J$30),IF(AND('1C TSspéc7'!$B$12&lt;&gt;"",$K$2&lt;&gt;"Pôle",'1C TSspéc7'!$C$12="OUI"),(('1C TSspéc7'!J$22+'1C TSspéc7'!J$23+'1C TSspéc7'!J$24+'1C TSspéc7'!J$25+'1C TSspéc7'!J$26+'1C TSspéc7'!J$27+'1C TSspéc7'!J$28+'1C TSspéc7'!J$29)/'1C TSspéc7'!J$17),IF(AND('1C TSspéc7'!$B$12&lt;&gt;"",$K$2&lt;&gt;"Pôle",'1C TSspéc7'!$C$12="NON"),(('1C TSspéc7'!J$22+'1C TSspéc7'!J$23+'1C TSspéc7'!J$24+'1C TSspéc7'!J$25+'1C TSspéc7'!J$26+'1C TSspéc7'!J$27+'1C TSspéc7'!J$28+'1C TSspéc7'!J$29)/'1C TSspéc7'!J$30))))))</f>
        <v>0</v>
      </c>
      <c r="M404" s="580">
        <f>IF(OR('1C TSspéc7'!$B$12="",'1C TSspéc7'!J$30=0),0,IF(AND('1C TSspéc7'!$B$12&lt;&gt;"",$K$2="Pôle",'1C TSspéc7'!$C$12="OUI"),(('1C TSspéc7'!J$26+'1C TSspéc7'!J$27+'1C TSspéc7'!J$28)/'1C TSspéc7'!J$17),IF(AND('1C TSspéc7'!$B$12&lt;&gt;"",$K$2="Pôle",'1C TSspéc7'!$C$12="NON"),(('1C TSspéc7'!J$26+'1C TSspéc7'!J$27+'1C TSspéc7'!J$28)/'1C TSspéc7'!J$30),IF(AND('1C TSspéc7'!$B$12&lt;&gt;"",$K$2&lt;&gt;"Pôle"),0))))</f>
        <v>0</v>
      </c>
      <c r="N404" s="581">
        <f>IF(AND('1C TSspéc7'!$B$12&lt;&gt;0,'1C TSspéc7'!$J$30&lt;&gt;0),L404+M404,0)</f>
        <v>0</v>
      </c>
      <c r="O404" s="562" t="str">
        <f>IF(AND('1C TSspéc7'!$J$17&lt;&gt;0,'1C TSspéc7'!$C$12="OUI"),'1C TSspéc7'!$J$35/'1C TSspéc7'!$J$17,"")</f>
        <v/>
      </c>
      <c r="P404" s="563" t="str">
        <f>IF(AND('1C TSspéc7'!$J$17&lt;&gt;0,'1C TSspéc7'!$C$12="OUI"),'1C TSspéc7'!$J$36/'1C TSspéc7'!$J$17,"")</f>
        <v/>
      </c>
      <c r="Q404" s="563" t="str">
        <f>IF(AND('1C TSspéc7'!$J$17&lt;&gt;0,'1C TSspéc7'!$C$12="OUI"),'1C TSspéc7'!$J$37/'1C TSspéc7'!$J$17,"")</f>
        <v/>
      </c>
      <c r="R404" s="563" t="str">
        <f>IF(AND('1C TSspéc7'!$J$17&lt;&gt;0,'1C TSspéc7'!$C$12="OUI"),'1C TSspéc7'!$J$38/'1C TSspéc7'!$J$17,"")</f>
        <v/>
      </c>
      <c r="S404" s="563" t="str">
        <f>IF(AND('1C TSspéc7'!$J$17&lt;&gt;0,'1C TSspéc7'!$C$12="OUI"),'1C TSspéc7'!$J$39/'1C TSspéc7'!$J$17,"")</f>
        <v/>
      </c>
      <c r="T404" s="563" t="str">
        <f>IF(AND('1C TSspéc7'!$J$17&lt;&gt;0,'1C TSspéc7'!$C$12="OUI"),'1C TSspéc7'!$J$40/'1C TSspéc7'!$J$17,"")</f>
        <v/>
      </c>
      <c r="U404" s="563" t="str">
        <f>IF(AND('1C TSspéc7'!$J$17&lt;&gt;0,'1C TSspéc7'!$C$12="OUI"),'1C TSspéc7'!$J$41/'1C TSspéc7'!$J$17,"")</f>
        <v/>
      </c>
      <c r="V404" s="563" t="str">
        <f>IF(AND('1C TSspéc7'!$J$17&lt;&gt;0,'1C TSspéc7'!$C$12="OUI"),'1C TSspéc7'!$J$42/'1C TSspéc7'!$J$17,"")</f>
        <v/>
      </c>
      <c r="W404" s="563" t="str">
        <f>IF(AND('1C TSspéc7'!$J$17&lt;&gt;0,'1C TSspéc7'!$C$12="OUI"),'1C TSspéc7'!$J$43/'1C TSspéc7'!$J$17,"")</f>
        <v/>
      </c>
      <c r="X404" s="563" t="str">
        <f>IF(AND('1C TSspéc7'!$J$17&lt;&gt;0,'1C TSspéc7'!$C$12="OUI"),'1C TSspéc7'!$J$44/'1C TSspéc7'!$J$17,"")</f>
        <v/>
      </c>
      <c r="Y404" s="563" t="str">
        <f>IF(AND('1C TSspéc7'!$J$17&lt;&gt;0,'1C TSspéc7'!$C$12="OUI"),'1C TSspéc7'!$J$45/'1C TSspéc7'!$J$17,"")</f>
        <v/>
      </c>
      <c r="Z404" s="563" t="str">
        <f>IF(AND('1C TSspéc7'!$J$17&lt;&gt;0,'1C TSspéc7'!$C$12="OUI"),'1C TSspéc7'!$J$46/'1C TSspéc7'!$J$17,"")</f>
        <v/>
      </c>
      <c r="AA404" s="563" t="str">
        <f>IF(AND('1C TSspéc7'!$J$17&lt;&gt;0,'1C TSspéc7'!$C$12="OUI"),'1C TSspéc7'!$J$47/'1C TSspéc7'!$J$17,"")</f>
        <v/>
      </c>
      <c r="AB404" s="563" t="str">
        <f>IF(AND('1C TSspéc7'!$J$17&lt;&gt;0,'1C TSspéc7'!$C$12="OUI"),'1C TSspéc7'!$J$48/'1C TSspéc7'!$J$17,"")</f>
        <v/>
      </c>
      <c r="AC404" s="563" t="str">
        <f>IF(AND('1C TSspéc7'!$J$17&lt;&gt;0,'1C TSspéc7'!$C$12="OUI"),'1C TSspéc7'!$J$49/'1C TSspéc7'!$J$17,"")</f>
        <v/>
      </c>
      <c r="AD404" s="563" t="str">
        <f>IF(AND('1C TSspéc7'!$J$17&lt;&gt;0,'1C TSspéc7'!$C$12="OUI"),'1C TSspéc7'!$J$50/'1C TSspéc7'!$J$17,"")</f>
        <v/>
      </c>
      <c r="AE404" s="563" t="str">
        <f>IF(AND('1C TSspéc7'!$J$17&lt;&gt;0,'1C TSspéc7'!$C$12="OUI"),'1C TSspéc7'!$J$51/'1C TSspéc7'!$J$17,"")</f>
        <v/>
      </c>
      <c r="AF404" s="563" t="str">
        <f>IF(AND('1C TSspéc7'!$J$17&lt;&gt;0,'1C TSspéc7'!$C$12="OUI"),'1C TSspéc7'!$J$52/'1C TSspéc7'!$J$17,"")</f>
        <v/>
      </c>
      <c r="AG404" s="563" t="str">
        <f>IF(AND('1C TSspéc7'!$J$17&lt;&gt;0,'1C TSspéc7'!$C$12="OUI"),'1C TSspéc7'!$J$53/'1C TSspéc7'!$J$17,"")</f>
        <v/>
      </c>
      <c r="AH404" s="563" t="str">
        <f>IF(AND('1C TSspéc7'!$J$17&lt;&gt;0,'1C TSspéc7'!$C$12="OUI"),'1C TSspéc7'!$J$54/'1C TSspéc7'!$J$17,"")</f>
        <v/>
      </c>
      <c r="AI404" s="563" t="str">
        <f>IF(AND('1C TSspéc7'!$J$17&lt;&gt;0,'1C TSspéc7'!$C$12="OUI"),'1C TSspéc7'!$J$55/'1C TSspéc7'!$J$17,"")</f>
        <v/>
      </c>
      <c r="AJ404" s="563" t="str">
        <f>IF(AND('1C TSspéc7'!$J$17&lt;&gt;0,'1C TSspéc7'!$C$12="OUI"),'1C TSspéc7'!$J$56/'1C TSspéc7'!$J$17,"")</f>
        <v/>
      </c>
      <c r="AK404" s="563" t="str">
        <f>IF(AND('1C TSspéc7'!$J$17&lt;&gt;0,'1C TSspéc7'!$C$12="OUI"),'1C TSspéc7'!$J$57/'1C TSspéc7'!$J$17,"")</f>
        <v/>
      </c>
      <c r="AL404" s="74">
        <f>IF(AND('1C TSspéc7'!$J$17&lt;&gt;0,'1C TSspéc7'!$C$12="OUI"),N404+AK404,N404)</f>
        <v>0</v>
      </c>
      <c r="AM404" s="432">
        <f t="shared" si="115"/>
        <v>0</v>
      </c>
      <c r="AN404" s="432">
        <f t="shared" si="116"/>
        <v>0</v>
      </c>
      <c r="AO404" s="433" t="str">
        <f>IF(AND('1C TSspéc7'!$J$17&lt;&gt;0,'1C TSspéc7'!$J$30&lt;&gt;0),AM404+AN404,"")</f>
        <v/>
      </c>
      <c r="AP404" s="599" t="str">
        <f>IF(AND('1C TSspéc7'!$J$17&lt;&gt;0,'1C TSspéc7'!$J$30&lt;&gt;0),AM404-AR404,"")</f>
        <v/>
      </c>
      <c r="AQ404" s="610">
        <f t="shared" si="117"/>
        <v>0</v>
      </c>
      <c r="AR404" s="622"/>
      <c r="AS404" s="104"/>
      <c r="AT404" s="211" t="str">
        <f>IF(('1C TSspéc7'!J$17*FICHE!$C$14&lt;J404),"Forfait limité à "&amp;FICHE!$C$14&amp;"€/jour","")</f>
        <v/>
      </c>
      <c r="AU404" s="618"/>
    </row>
    <row r="405" spans="1:47" ht="13.9" customHeight="1">
      <c r="A405" s="316"/>
      <c r="B405" s="346"/>
      <c r="C405" s="877" t="str">
        <f>IF('1C TSspéc7'!K$21&lt;&gt;0,'1C TSspéc7'!$B$16,"")</f>
        <v/>
      </c>
      <c r="D405" s="878"/>
      <c r="E405" s="879"/>
      <c r="F405" s="95" t="str">
        <f>IF(AND($C405='1C TSspéc7'!$B$16,'1C TSspéc7'!$B$20="spécifiques",'1C TSspéc7'!$K$21&lt;&gt;""),'1C TSspéc7'!$K$25,"")</f>
        <v/>
      </c>
      <c r="G405" s="237"/>
      <c r="H405" s="797">
        <v>0.21</v>
      </c>
      <c r="I405" s="799">
        <v>1</v>
      </c>
      <c r="J405" s="324"/>
      <c r="K405" s="782">
        <f t="shared" si="114"/>
        <v>0</v>
      </c>
      <c r="L405" s="580">
        <f>IF(OR('1C TSspéc7'!$B$12="",'1C TSspéc7'!K$30=0),0,IF(AND('1C TSspéc7'!$B$12&lt;&gt;"",$K$2="Pôle",'1C TSspéc7'!$C$12="OUI"),(('1C TSspéc7'!K$22+'1C TSspéc7'!K$23+'1C TSspéc7'!K$24+'1C TSspéc7'!K$25+'1C TSspéc7'!K$29)/'1C TSspéc7'!K$17),IF(AND('1C TSspéc7'!$B$12&lt;&gt;"",$K$2="Pôle",'1C TSspéc7'!$C$12="NON"),(('1C TSspéc7'!K$22+'1C TSspéc7'!K$23+'1C TSspéc7'!K$24+'1C TSspéc7'!K$25+'1C TSspéc7'!K$29)/'1C TSspéc7'!K$30),IF(AND('1C TSspéc7'!$B$12&lt;&gt;"",$K$2&lt;&gt;"Pôle",'1C TSspéc7'!$C$12="OUI"),(('1C TSspéc7'!K$22+'1C TSspéc7'!K$23+'1C TSspéc7'!K$24+'1C TSspéc7'!K$25+'1C TSspéc7'!K$26+'1C TSspéc7'!K$27+'1C TSspéc7'!K$28+'1C TSspéc7'!K$29)/'1C TSspéc7'!K$17),IF(AND('1C TSspéc7'!$B$12&lt;&gt;"",$K$2&lt;&gt;"Pôle",'1C TSspéc7'!$C$12="NON"),(('1C TSspéc7'!K$22+'1C TSspéc7'!K$23+'1C TSspéc7'!K$24+'1C TSspéc7'!K$25+'1C TSspéc7'!K$26+'1C TSspéc7'!K$27+'1C TSspéc7'!K$28+'1C TSspéc7'!K$29)/'1C TSspéc7'!K$30))))))</f>
        <v>0</v>
      </c>
      <c r="M405" s="580">
        <f>IF(OR('1C TSspéc7'!$B$12="",'1C TSspéc7'!K$30=0),0,IF(AND('1C TSspéc7'!$B$12&lt;&gt;"",$K$2="Pôle",'1C TSspéc7'!$C$12="OUI"),(('1C TSspéc7'!K$26+'1C TSspéc7'!K$27+'1C TSspéc7'!K$28)/'1C TSspéc7'!K$17),IF(AND('1C TSspéc7'!$B$12&lt;&gt;"",$K$2="Pôle",'1C TSspéc7'!$C$12="NON"),(('1C TSspéc7'!K$26+'1C TSspéc7'!K$27+'1C TSspéc7'!K$28)/'1C TSspéc7'!K$30),IF(AND('1C TSspéc7'!$B$12&lt;&gt;"",$K$2&lt;&gt;"Pôle"),0))))</f>
        <v>0</v>
      </c>
      <c r="N405" s="581">
        <f>IF(AND('1C TSspéc7'!$B$12&lt;&gt;0,'1C TSspéc7'!$K$30&lt;&gt;0),L405+M405,0)</f>
        <v>0</v>
      </c>
      <c r="O405" s="562" t="str">
        <f>IF(AND('1C TSspéc7'!$K$17&lt;&gt;0,'1C TSspéc7'!$C$12="OUI"),'1C TSspéc7'!$K$35/'1C TSspéc7'!$K$17,"")</f>
        <v/>
      </c>
      <c r="P405" s="563" t="str">
        <f>IF(AND('1C TSspéc7'!$K$17&lt;&gt;0,'1C TSspéc7'!$C$12="OUI"),'1C TSspéc7'!$K$36/'1C TSspéc7'!$K$17,"")</f>
        <v/>
      </c>
      <c r="Q405" s="563" t="str">
        <f>IF(AND('1C TSspéc7'!$K$17&lt;&gt;0,'1C TSspéc7'!$C$12="OUI"),'1C TSspéc7'!$K$37/'1C TSspéc7'!$K$17,"")</f>
        <v/>
      </c>
      <c r="R405" s="563" t="str">
        <f>IF(AND('1C TSspéc7'!$K$17&lt;&gt;0,'1C TSspéc7'!$C$12="OUI"),'1C TSspéc7'!$K$38/'1C TSspéc7'!$K$17,"")</f>
        <v/>
      </c>
      <c r="S405" s="563" t="str">
        <f>IF(AND('1C TSspéc7'!$K$17&lt;&gt;0,'1C TSspéc7'!$C$12="OUI"),'1C TSspéc7'!$K$39/'1C TSspéc7'!$K$17,"")</f>
        <v/>
      </c>
      <c r="T405" s="563" t="str">
        <f>IF(AND('1C TSspéc7'!$K$17&lt;&gt;0,'1C TSspéc7'!$C$12="OUI"),'1C TSspéc7'!$K$40/'1C TSspéc7'!$K$17,"")</f>
        <v/>
      </c>
      <c r="U405" s="563" t="str">
        <f>IF(AND('1C TSspéc7'!$K$17&lt;&gt;0,'1C TSspéc7'!$C$12="OUI"),'1C TSspéc7'!$K$41/'1C TSspéc7'!$K$17,"")</f>
        <v/>
      </c>
      <c r="V405" s="563" t="str">
        <f>IF(AND('1C TSspéc7'!$K$17&lt;&gt;0,'1C TSspéc7'!$C$12="OUI"),'1C TSspéc7'!$K$42/'1C TSspéc7'!$K$17,"")</f>
        <v/>
      </c>
      <c r="W405" s="563" t="str">
        <f>IF(AND('1C TSspéc7'!$K$17&lt;&gt;0,'1C TSspéc7'!$C$12="OUI"),'1C TSspéc7'!$K$43/'1C TSspéc7'!$K$17,"")</f>
        <v/>
      </c>
      <c r="X405" s="563" t="str">
        <f>IF(AND('1C TSspéc7'!$K$17&lt;&gt;0,'1C TSspéc7'!$C$12="OUI"),'1C TSspéc7'!$K$44/'1C TSspéc7'!$K$17,"")</f>
        <v/>
      </c>
      <c r="Y405" s="563" t="str">
        <f>IF(AND('1C TSspéc7'!$K$17&lt;&gt;0,'1C TSspéc7'!$C$12="OUI"),'1C TSspéc7'!$K$45/'1C TSspéc7'!$K$17,"")</f>
        <v/>
      </c>
      <c r="Z405" s="563" t="str">
        <f>IF(AND('1C TSspéc7'!$K$17&lt;&gt;0,'1C TSspéc7'!$C$12="OUI"),'1C TSspéc7'!$K$46/'1C TSspéc7'!$K$17,"")</f>
        <v/>
      </c>
      <c r="AA405" s="563" t="str">
        <f>IF(AND('1C TSspéc7'!$K$17&lt;&gt;0,'1C TSspéc7'!$C$12="OUI"),'1C TSspéc7'!$K$47/'1C TSspéc7'!$K$17,"")</f>
        <v/>
      </c>
      <c r="AB405" s="563" t="str">
        <f>IF(AND('1C TSspéc7'!$K$17&lt;&gt;0,'1C TSspéc7'!$C$12="OUI"),'1C TSspéc7'!$K$48/'1C TSspéc7'!$K$17,"")</f>
        <v/>
      </c>
      <c r="AC405" s="563" t="str">
        <f>IF(AND('1C TSspéc7'!$K$17&lt;&gt;0,'1C TSspéc7'!$C$12="OUI"),'1C TSspéc7'!$K$49/'1C TSspéc7'!$K$17,"")</f>
        <v/>
      </c>
      <c r="AD405" s="563" t="str">
        <f>IF(AND('1C TSspéc7'!$K$17&lt;&gt;0,'1C TSspéc7'!$C$12="OUI"),'1C TSspéc7'!$K$50/'1C TSspéc7'!$K$17,"")</f>
        <v/>
      </c>
      <c r="AE405" s="563" t="str">
        <f>IF(AND('1C TSspéc7'!$K$17&lt;&gt;0,'1C TSspéc7'!$C$12="OUI"),'1C TSspéc7'!$K$51/'1C TSspéc7'!$K$17,"")</f>
        <v/>
      </c>
      <c r="AF405" s="563" t="str">
        <f>IF(AND('1C TSspéc7'!$K$17&lt;&gt;0,'1C TSspéc7'!$C$12="OUI"),'1C TSspéc7'!$K$52/'1C TSspéc7'!$K$17,"")</f>
        <v/>
      </c>
      <c r="AG405" s="563" t="str">
        <f>IF(AND('1C TSspéc7'!$K$17&lt;&gt;0,'1C TSspéc7'!$C$12="OUI"),'1C TSspéc7'!$K$53/'1C TSspéc7'!$K$17,"")</f>
        <v/>
      </c>
      <c r="AH405" s="563" t="str">
        <f>IF(AND('1C TSspéc7'!$K$17&lt;&gt;0,'1C TSspéc7'!$C$12="OUI"),'1C TSspéc7'!$K$54/'1C TSspéc7'!$K$17,"")</f>
        <v/>
      </c>
      <c r="AI405" s="563" t="str">
        <f>IF(AND('1C TSspéc7'!$K$17&lt;&gt;0,'1C TSspéc7'!$C$12="OUI"),'1C TSspéc7'!$K$55/'1C TSspéc7'!$K$17,"")</f>
        <v/>
      </c>
      <c r="AJ405" s="563" t="str">
        <f>IF(AND('1C TSspéc7'!$K$17&lt;&gt;0,'1C TSspéc7'!$C$12="OUI"),'1C TSspéc7'!$K$56/'1C TSspéc7'!$K$17,"")</f>
        <v/>
      </c>
      <c r="AK405" s="563" t="str">
        <f>IF(AND('1C TSspéc7'!$K$17&lt;&gt;0,'1C TSspéc7'!$C$12="OUI"),'1C TSspéc7'!$K$57/'1C TSspéc7'!$K$17,"")</f>
        <v/>
      </c>
      <c r="AL405" s="74">
        <f>IF(AND('1C TSspéc7'!$K$17&lt;&gt;0,'1C TSspéc7'!$C$12="OUI"),N405+AK405,N405)</f>
        <v>0</v>
      </c>
      <c r="AM405" s="432">
        <f t="shared" si="115"/>
        <v>0</v>
      </c>
      <c r="AN405" s="432">
        <f t="shared" si="116"/>
        <v>0</v>
      </c>
      <c r="AO405" s="433" t="str">
        <f>IF(AND('1C TSspéc7'!$K$17&lt;&gt;0,'1C TSspéc7'!$K$30&lt;&gt;0),AM405+AN405,"")</f>
        <v/>
      </c>
      <c r="AP405" s="599" t="str">
        <f>IF(AND('1C TSspéc7'!$K$17&lt;&gt;0,'1C TSspéc7'!$K$30&lt;&gt;0),AM405-AR405,"")</f>
        <v/>
      </c>
      <c r="AQ405" s="610">
        <f t="shared" si="117"/>
        <v>0</v>
      </c>
      <c r="AR405" s="622"/>
      <c r="AS405" s="104"/>
      <c r="AT405" s="211" t="str">
        <f>IF(('1C TSspéc7'!K$17*FICHE!$C$14&lt;J405),"Forfait limité à "&amp;FICHE!$C$14&amp;"€/jour","")</f>
        <v/>
      </c>
      <c r="AU405" s="618"/>
    </row>
    <row r="406" spans="1:47" ht="13.9" customHeight="1">
      <c r="A406" s="316"/>
      <c r="B406" s="346"/>
      <c r="C406" s="877" t="str">
        <f>IF('1C TSspéc7'!L$21&lt;&gt;0,'1C TSspéc7'!$B$16,"")</f>
        <v/>
      </c>
      <c r="D406" s="878"/>
      <c r="E406" s="879"/>
      <c r="F406" s="95" t="str">
        <f>IF(AND($C406='1C TSspéc7'!$B$16,'1C TSspéc7'!$B$20="spécifiques",'1C TSspéc7'!$L$21&lt;&gt;""),'1C TSspéc7'!$L$25,"")</f>
        <v/>
      </c>
      <c r="G406" s="237"/>
      <c r="H406" s="797">
        <v>0.21</v>
      </c>
      <c r="I406" s="799">
        <v>1</v>
      </c>
      <c r="J406" s="324"/>
      <c r="K406" s="782">
        <f t="shared" si="114"/>
        <v>0</v>
      </c>
      <c r="L406" s="580">
        <f>IF(OR('1C TSspéc7'!$B$12="",'1C TSspéc7'!L$30=0),0,IF(AND('1C TSspéc7'!$B$12&lt;&gt;"",$K$2="Pôle",'1C TSspéc7'!$C$12="OUI"),(('1C TSspéc7'!L$22+'1C TSspéc7'!L$23+'1C TSspéc7'!L$24+'1C TSspéc7'!L$25+'1C TSspéc7'!L$29)/'1C TSspéc7'!L$17),IF(AND('1C TSspéc7'!$B$12&lt;&gt;"",$K$2="Pôle",'1C TSspéc7'!$C$12="NON"),(('1C TSspéc7'!L$22+'1C TSspéc7'!L$23+'1C TSspéc7'!L$24+'1C TSspéc7'!L$25+'1C TSspéc7'!L$29)/'1C TSspéc7'!L$30),IF(AND('1C TSspéc7'!$B$12&lt;&gt;"",$K$2&lt;&gt;"Pôle",'1C TSspéc7'!$C$12="OUI"),(('1C TSspéc7'!L$22+'1C TSspéc7'!L$23+'1C TSspéc7'!L$24+'1C TSspéc7'!L$25+'1C TSspéc7'!L$26+'1C TSspéc7'!L$27+'1C TSspéc7'!L$28+'1C TSspéc7'!L$29)/'1C TSspéc7'!L$17),IF(AND('1C TSspéc7'!$B$12&lt;&gt;"",$K$2&lt;&gt;"Pôle",'1C TSspéc7'!$C$12="NON"),(('1C TSspéc7'!L$22+'1C TSspéc7'!L$23+'1C TSspéc7'!L$24+'1C TSspéc7'!L$25+'1C TSspéc7'!L$26+'1C TSspéc7'!L$27+'1C TSspéc7'!L$28+'1C TSspéc7'!L$29)/'1C TSspéc7'!L$30))))))</f>
        <v>0</v>
      </c>
      <c r="M406" s="580">
        <f>IF(OR('1C TSspéc7'!$B$12="",'1C TSspéc7'!L$30=0),0,IF(AND('1C TSspéc7'!$B$12&lt;&gt;"",$K$2="Pôle",'1C TSspéc7'!$C$12="OUI"),(('1C TSspéc7'!L$26+'1C TSspéc7'!L$27+'1C TSspéc7'!L$28)/'1C TSspéc7'!L$17),IF(AND('1C TSspéc7'!$B$12&lt;&gt;"",$K$2="Pôle",'1C TSspéc7'!$C$12="NON"),(('1C TSspéc7'!L$26+'1C TSspéc7'!L$27+'1C TSspéc7'!L$28)/'1C TSspéc7'!L$30),IF(AND('1C TSspéc7'!$B$12&lt;&gt;"",$K$2&lt;&gt;"Pôle"),0))))</f>
        <v>0</v>
      </c>
      <c r="N406" s="581">
        <f>IF(AND('1C TSspéc7'!$B$12&lt;&gt;0,'1C TSspéc7'!$L$30&lt;&gt;0),L406+M406,0)</f>
        <v>0</v>
      </c>
      <c r="O406" s="562" t="str">
        <f>IF(AND('1C TSspéc7'!$L$17&lt;&gt;0,'1C TSspéc7'!$C$12="OUI"),'1C TSspéc7'!$L$35/'1C TSspéc7'!$L$17,"")</f>
        <v/>
      </c>
      <c r="P406" s="563" t="str">
        <f>IF(AND('1C TSspéc7'!$L$17&lt;&gt;0,'1C TSspéc7'!$C$12="OUI"),'1C TSspéc7'!$L$36/'1C TSspéc7'!$L$17,"")</f>
        <v/>
      </c>
      <c r="Q406" s="563" t="str">
        <f>IF(AND('1C TSspéc7'!$L$17&lt;&gt;0,'1C TSspéc7'!$C$12="OUI"),'1C TSspéc7'!$L$37/'1C TSspéc7'!$L$17,"")</f>
        <v/>
      </c>
      <c r="R406" s="563" t="str">
        <f>IF(AND('1C TSspéc7'!$L$17&lt;&gt;0,'1C TSspéc7'!$C$12="OUI"),'1C TSspéc7'!$L$38/'1C TSspéc7'!$L$17,"")</f>
        <v/>
      </c>
      <c r="S406" s="563" t="str">
        <f>IF(AND('1C TSspéc7'!$L$17&lt;&gt;0,'1C TSspéc7'!$C$12="OUI"),'1C TSspéc7'!$L$39/'1C TSspéc7'!$L$17,"")</f>
        <v/>
      </c>
      <c r="T406" s="563" t="str">
        <f>IF(AND('1C TSspéc7'!$L$17&lt;&gt;0,'1C TSspéc7'!$C$12="OUI"),'1C TSspéc7'!$L$40/'1C TSspéc7'!$L$17,"")</f>
        <v/>
      </c>
      <c r="U406" s="563" t="str">
        <f>IF(AND('1C TSspéc7'!$L$17&lt;&gt;0,'1C TSspéc7'!$C$12="OUI"),'1C TSspéc7'!$L$41/'1C TSspéc7'!$L$17,"")</f>
        <v/>
      </c>
      <c r="V406" s="563" t="str">
        <f>IF(AND('1C TSspéc7'!$L$17&lt;&gt;0,'1C TSspéc7'!$C$12="OUI"),'1C TSspéc7'!$L$42/'1C TSspéc7'!$L$17,"")</f>
        <v/>
      </c>
      <c r="W406" s="563" t="str">
        <f>IF(AND('1C TSspéc7'!$L$17&lt;&gt;0,'1C TSspéc7'!$C$12="OUI"),'1C TSspéc7'!$L$43/'1C TSspéc7'!$L$17,"")</f>
        <v/>
      </c>
      <c r="X406" s="563" t="str">
        <f>IF(AND('1C TSspéc7'!$L$17&lt;&gt;0,'1C TSspéc7'!$C$12="OUI"),'1C TSspéc7'!$L$44/'1C TSspéc7'!$L$17,"")</f>
        <v/>
      </c>
      <c r="Y406" s="563" t="str">
        <f>IF(AND('1C TSspéc7'!$L$17&lt;&gt;0,'1C TSspéc7'!$C$12="OUI"),'1C TSspéc7'!$L$45/'1C TSspéc7'!$L$17,"")</f>
        <v/>
      </c>
      <c r="Z406" s="563" t="str">
        <f>IF(AND('1C TSspéc7'!$L$17&lt;&gt;0,'1C TSspéc7'!$C$12="OUI"),'1C TSspéc7'!$L$46/'1C TSspéc7'!$L$17,"")</f>
        <v/>
      </c>
      <c r="AA406" s="563" t="str">
        <f>IF(AND('1C TSspéc7'!$L$17&lt;&gt;0,'1C TSspéc7'!$C$12="OUI"),'1C TSspéc7'!$L$47/'1C TSspéc7'!$L$17,"")</f>
        <v/>
      </c>
      <c r="AB406" s="563" t="str">
        <f>IF(AND('1C TSspéc7'!$L$17&lt;&gt;0,'1C TSspéc7'!$C$12="OUI"),'1C TSspéc7'!$L$48/'1C TSspéc7'!$L$17,"")</f>
        <v/>
      </c>
      <c r="AC406" s="563" t="str">
        <f>IF(AND('1C TSspéc7'!$L$17&lt;&gt;0,'1C TSspéc7'!$C$12="OUI"),'1C TSspéc7'!$L$49/'1C TSspéc7'!$L$17,"")</f>
        <v/>
      </c>
      <c r="AD406" s="563" t="str">
        <f>IF(AND('1C TSspéc7'!$L$17&lt;&gt;0,'1C TSspéc7'!$C$12="OUI"),'1C TSspéc7'!$L$50/'1C TSspéc7'!$L$17,"")</f>
        <v/>
      </c>
      <c r="AE406" s="563" t="str">
        <f>IF(AND('1C TSspéc7'!$L$17&lt;&gt;0,'1C TSspéc7'!$C$12="OUI"),'1C TSspéc7'!$L$51/'1C TSspéc7'!$L$17,"")</f>
        <v/>
      </c>
      <c r="AF406" s="563" t="str">
        <f>IF(AND('1C TSspéc7'!$L$17&lt;&gt;0,'1C TSspéc7'!$C$12="OUI"),'1C TSspéc7'!$L$52/'1C TSspéc7'!$L$17,"")</f>
        <v/>
      </c>
      <c r="AG406" s="563" t="str">
        <f>IF(AND('1C TSspéc7'!$L$17&lt;&gt;0,'1C TSspéc7'!$C$12="OUI"),'1C TSspéc7'!$L$53/'1C TSspéc7'!$L$17,"")</f>
        <v/>
      </c>
      <c r="AH406" s="563" t="str">
        <f>IF(AND('1C TSspéc7'!$L$17&lt;&gt;0,'1C TSspéc7'!$C$12="OUI"),'1C TSspéc7'!$L$54/'1C TSspéc7'!$L$17,"")</f>
        <v/>
      </c>
      <c r="AI406" s="563" t="str">
        <f>IF(AND('1C TSspéc7'!$L$17&lt;&gt;0,'1C TSspéc7'!$C$12="OUI"),'1C TSspéc7'!$L$55/'1C TSspéc7'!$L$17,"")</f>
        <v/>
      </c>
      <c r="AJ406" s="563" t="str">
        <f>IF(AND('1C TSspéc7'!$L$17&lt;&gt;0,'1C TSspéc7'!$C$12="OUI"),'1C TSspéc7'!$L$56/'1C TSspéc7'!$L$17,"")</f>
        <v/>
      </c>
      <c r="AK406" s="563" t="str">
        <f>IF(AND('1C TSspéc7'!$L$17&lt;&gt;0,'1C TSspéc7'!$C$12="OUI"),'1C TSspéc7'!$L$57/'1C TSspéc7'!$L$17,"")</f>
        <v/>
      </c>
      <c r="AL406" s="74">
        <f>IF(AND('1C TSspéc7'!$L$17&lt;&gt;0,'1C TSspéc7'!$C$12="OUI"),N406+AK406,N406)</f>
        <v>0</v>
      </c>
      <c r="AM406" s="432">
        <f t="shared" si="115"/>
        <v>0</v>
      </c>
      <c r="AN406" s="432">
        <f t="shared" si="116"/>
        <v>0</v>
      </c>
      <c r="AO406" s="433" t="str">
        <f>IF(AND('1C TSspéc7'!$L$17&lt;&gt;0,'1C TSspéc7'!$L$30&lt;&gt;0),AM406+AN406,"")</f>
        <v/>
      </c>
      <c r="AP406" s="599" t="str">
        <f>IF(AND('1C TSspéc7'!$L$17&lt;&gt;0,'1C TSspéc7'!$L$30&lt;&gt;0),AM406-AR406,"")</f>
        <v/>
      </c>
      <c r="AQ406" s="610">
        <f t="shared" si="117"/>
        <v>0</v>
      </c>
      <c r="AR406" s="622"/>
      <c r="AS406" s="104"/>
      <c r="AT406" s="211" t="str">
        <f>IF(('1C TSspéc7'!L$17*FICHE!$C$14&lt;J406),"Forfait limité à "&amp;FICHE!$C$14&amp;"€/jour","")</f>
        <v/>
      </c>
      <c r="AU406" s="618"/>
    </row>
    <row r="407" spans="1:47" ht="13.9" customHeight="1">
      <c r="A407" s="316"/>
      <c r="B407" s="346"/>
      <c r="C407" s="877" t="str">
        <f>IF('1C TSspéc7'!M$21&lt;&gt;0,'1C TSspéc7'!$B$16,"")</f>
        <v/>
      </c>
      <c r="D407" s="878"/>
      <c r="E407" s="879"/>
      <c r="F407" s="95" t="str">
        <f>IF(AND($C407='1C TSspéc7'!$B$16,'1C TSspéc7'!$B$20="spécifiques",'1C TSspéc7'!$M$21&lt;&gt;""),'1C TSspéc7'!$M$25,"")</f>
        <v/>
      </c>
      <c r="G407" s="237"/>
      <c r="H407" s="797">
        <v>0.21</v>
      </c>
      <c r="I407" s="799">
        <v>1</v>
      </c>
      <c r="J407" s="324"/>
      <c r="K407" s="782">
        <f t="shared" si="114"/>
        <v>0</v>
      </c>
      <c r="L407" s="580">
        <f>IF(OR('1C TSspéc7'!$B$12="",'1C TSspéc7'!M$30=0),0,IF(AND('1C TSspéc7'!$B$12&lt;&gt;"",$K$2="Pôle",'1C TSspéc7'!$C$12="OUI"),(('1C TSspéc7'!M$22+'1C TSspéc7'!M$23+'1C TSspéc7'!M$24+'1C TSspéc7'!M$25+'1C TSspéc7'!M$29)/'1C TSspéc7'!M$17),IF(AND('1C TSspéc7'!$B$12&lt;&gt;"",$K$2="Pôle",'1C TSspéc7'!$C$12="NON"),(('1C TSspéc7'!M$22+'1C TSspéc7'!M$23+'1C TSspéc7'!M$24+'1C TSspéc7'!M$25+'1C TSspéc7'!M$29)/'1C TSspéc7'!M$30),IF(AND('1C TSspéc7'!$B$12&lt;&gt;"",$K$2&lt;&gt;"Pôle",'1C TSspéc7'!$C$12="OUI"),(('1C TSspéc7'!M$22+'1C TSspéc7'!M$23+'1C TSspéc7'!M$24+'1C TSspéc7'!M$25+'1C TSspéc7'!M$26+'1C TSspéc7'!M$27+'1C TSspéc7'!M$28+'1C TSspéc7'!M$29)/'1C TSspéc7'!M$17),IF(AND('1C TSspéc7'!$B$12&lt;&gt;"",$K$2&lt;&gt;"Pôle",'1C TSspéc7'!$C$12="NON"),(('1C TSspéc7'!M$22+'1C TSspéc7'!M$23+'1C TSspéc7'!M$24+'1C TSspéc7'!M$25+'1C TSspéc7'!M$26+'1C TSspéc7'!M$27+'1C TSspéc7'!M$28+'1C TSspéc7'!M$29)/'1C TSspéc7'!M$30))))))</f>
        <v>0</v>
      </c>
      <c r="M407" s="580">
        <f>IF(OR('1C TSspéc7'!$B$12="",'1C TSspéc7'!M$30=0),0,IF(AND('1C TSspéc7'!$B$12&lt;&gt;"",$K$2="Pôle",'1C TSspéc7'!$C$12="OUI"),(('1C TSspéc7'!M$26+'1C TSspéc7'!M$27+'1C TSspéc7'!M$28)/'1C TSspéc7'!M$17),IF(AND('1C TSspéc7'!$B$12&lt;&gt;"",$K$2="Pôle",'1C TSspéc7'!$C$12="NON"),(('1C TSspéc7'!M$26+'1C TSspéc7'!M$27+'1C TSspéc7'!M$28)/'1C TSspéc7'!M$30),IF(AND('1C TSspéc7'!$B$12&lt;&gt;"",$K$2&lt;&gt;"Pôle"),0))))</f>
        <v>0</v>
      </c>
      <c r="N407" s="581">
        <f>IF(AND('1C TSspéc7'!$B$12&lt;&gt;0,'1C TSspéc7'!$M$30&lt;&gt;0),L407+M407,0)</f>
        <v>0</v>
      </c>
      <c r="O407" s="562" t="str">
        <f>IF(AND('1C TSspéc7'!$M$17&lt;&gt;0,'1C TSspéc7'!$C$12="OUI"),'1C TSspéc7'!$M$35/'1C TSspéc7'!$M$17,"")</f>
        <v/>
      </c>
      <c r="P407" s="563" t="str">
        <f>IF(AND('1C TSspéc7'!$M$17&lt;&gt;0,'1C TSspéc7'!$C$12="OUI"),'1C TSspéc7'!$M$36/'1C TSspéc7'!$M$17,"")</f>
        <v/>
      </c>
      <c r="Q407" s="563" t="str">
        <f>IF(AND('1C TSspéc7'!$M$17&lt;&gt;0,'1C TSspéc7'!$C$12="OUI"),'1C TSspéc7'!$M$37/'1C TSspéc7'!$M$17,"")</f>
        <v/>
      </c>
      <c r="R407" s="563" t="str">
        <f>IF(AND('1C TSspéc7'!$M$17&lt;&gt;0,'1C TSspéc7'!$C$12="OUI"),'1C TSspéc7'!$M$38/'1C TSspéc7'!$M$17,"")</f>
        <v/>
      </c>
      <c r="S407" s="563" t="str">
        <f>IF(AND('1C TSspéc7'!$M$17&lt;&gt;0,'1C TSspéc7'!$C$12="OUI"),'1C TSspéc7'!$M$39/'1C TSspéc7'!$M$17,"")</f>
        <v/>
      </c>
      <c r="T407" s="563" t="str">
        <f>IF(AND('1C TSspéc7'!$M$17&lt;&gt;0,'1C TSspéc7'!$C$12="OUI"),'1C TSspéc7'!$M$40/'1C TSspéc7'!$M$17,"")</f>
        <v/>
      </c>
      <c r="U407" s="563" t="str">
        <f>IF(AND('1C TSspéc7'!$M$17&lt;&gt;0,'1C TSspéc7'!$C$12="OUI"),'1C TSspéc7'!$M$41/'1C TSspéc7'!$M$17,"")</f>
        <v/>
      </c>
      <c r="V407" s="563" t="str">
        <f>IF(AND('1C TSspéc7'!$M$17&lt;&gt;0,'1C TSspéc7'!$C$12="OUI"),'1C TSspéc7'!$M$42/'1C TSspéc7'!$M$17,"")</f>
        <v/>
      </c>
      <c r="W407" s="563" t="str">
        <f>IF(AND('1C TSspéc7'!$M$17&lt;&gt;0,'1C TSspéc7'!$C$12="OUI"),'1C TSspéc7'!$M$43/'1C TSspéc7'!$M$17,"")</f>
        <v/>
      </c>
      <c r="X407" s="563" t="str">
        <f>IF(AND('1C TSspéc7'!$M$17&lt;&gt;0,'1C TSspéc7'!$C$12="OUI"),'1C TSspéc7'!$M$44/'1C TSspéc7'!$M$17,"")</f>
        <v/>
      </c>
      <c r="Y407" s="563" t="str">
        <f>IF(AND('1C TSspéc7'!$M$17&lt;&gt;0,'1C TSspéc7'!$C$12="OUI"),'1C TSspéc7'!$M$45/'1C TSspéc7'!$M$17,"")</f>
        <v/>
      </c>
      <c r="Z407" s="563" t="str">
        <f>IF(AND('1C TSspéc7'!$M$17&lt;&gt;0,'1C TSspéc7'!$C$12="OUI"),'1C TSspéc7'!$M$46/'1C TSspéc7'!$M$17,"")</f>
        <v/>
      </c>
      <c r="AA407" s="563" t="str">
        <f>IF(AND('1C TSspéc7'!$M$17&lt;&gt;0,'1C TSspéc7'!$C$12="OUI"),'1C TSspéc7'!$M$47/'1C TSspéc7'!$M$17,"")</f>
        <v/>
      </c>
      <c r="AB407" s="563" t="str">
        <f>IF(AND('1C TSspéc7'!$M$17&lt;&gt;0,'1C TSspéc7'!$C$12="OUI"),'1C TSspéc7'!$M$48/'1C TSspéc7'!$M$17,"")</f>
        <v/>
      </c>
      <c r="AC407" s="563" t="str">
        <f>IF(AND('1C TSspéc7'!$M$17&lt;&gt;0,'1C TSspéc7'!$C$12="OUI"),'1C TSspéc7'!$M$49/'1C TSspéc7'!$M$17,"")</f>
        <v/>
      </c>
      <c r="AD407" s="563" t="str">
        <f>IF(AND('1C TSspéc7'!$M$17&lt;&gt;0,'1C TSspéc7'!$C$12="OUI"),'1C TSspéc7'!$M$50/'1C TSspéc7'!$M$17,"")</f>
        <v/>
      </c>
      <c r="AE407" s="563" t="str">
        <f>IF(AND('1C TSspéc7'!$M$17&lt;&gt;0,'1C TSspéc7'!$C$12="OUI"),'1C TSspéc7'!$M$51/'1C TSspéc7'!$M$17,"")</f>
        <v/>
      </c>
      <c r="AF407" s="563" t="str">
        <f>IF(AND('1C TSspéc7'!$M$17&lt;&gt;0,'1C TSspéc7'!$C$12="OUI"),'1C TSspéc7'!$M$52/'1C TSspéc7'!$M$17,"")</f>
        <v/>
      </c>
      <c r="AG407" s="563" t="str">
        <f>IF(AND('1C TSspéc7'!$M$17&lt;&gt;0,'1C TSspéc7'!$C$12="OUI"),'1C TSspéc7'!$M$53/'1C TSspéc7'!$M$17,"")</f>
        <v/>
      </c>
      <c r="AH407" s="563" t="str">
        <f>IF(AND('1C TSspéc7'!$M$17&lt;&gt;0,'1C TSspéc7'!$C$12="OUI"),'1C TSspéc7'!$M$54/'1C TSspéc7'!$M$17,"")</f>
        <v/>
      </c>
      <c r="AI407" s="563" t="str">
        <f>IF(AND('1C TSspéc7'!$M$17&lt;&gt;0,'1C TSspéc7'!$C$12="OUI"),'1C TSspéc7'!$M$55/'1C TSspéc7'!$M$17,"")</f>
        <v/>
      </c>
      <c r="AJ407" s="563" t="str">
        <f>IF(AND('1C TSspéc7'!$M$17&lt;&gt;0,'1C TSspéc7'!$C$12="OUI"),'1C TSspéc7'!$M$56/'1C TSspéc7'!$M$17,"")</f>
        <v/>
      </c>
      <c r="AK407" s="563" t="str">
        <f>IF(AND('1C TSspéc7'!$M$17&lt;&gt;0,'1C TSspéc7'!$C$12="OUI"),'1C TSspéc7'!$M$57/'1C TSspéc7'!$M$17,"")</f>
        <v/>
      </c>
      <c r="AL407" s="74">
        <f>IF(AND('1C TSspéc7'!$M$17&lt;&gt;0,'1C TSspéc7'!$C$12="OUI"),N407+AK407,N407)</f>
        <v>0</v>
      </c>
      <c r="AM407" s="432">
        <f t="shared" si="115"/>
        <v>0</v>
      </c>
      <c r="AN407" s="432">
        <f t="shared" si="116"/>
        <v>0</v>
      </c>
      <c r="AO407" s="433" t="str">
        <f>IF(AND('1C TSspéc7'!$M$17&lt;&gt;0,'1C TSspéc7'!$M$30&lt;&gt;0),AM407+AN407,"")</f>
        <v/>
      </c>
      <c r="AP407" s="599" t="str">
        <f>IF(AND('1C TSspéc7'!$M$17&lt;&gt;0,'1C TSspéc7'!$M$30&lt;&gt;0),AM407-AR407,"")</f>
        <v/>
      </c>
      <c r="AQ407" s="610">
        <f t="shared" si="117"/>
        <v>0</v>
      </c>
      <c r="AR407" s="622"/>
      <c r="AS407" s="104"/>
      <c r="AT407" s="211" t="str">
        <f>IF(('1C TSspéc7'!M$17*FICHE!$C$14&lt;J407),"Forfait limité à "&amp;FICHE!$C$14&amp;"€/jour","")</f>
        <v/>
      </c>
      <c r="AU407" s="618"/>
    </row>
    <row r="408" spans="1:47" s="358" customFormat="1" ht="13.9" customHeight="1">
      <c r="A408" s="398"/>
      <c r="B408" s="399"/>
      <c r="C408" s="880" t="str">
        <f>IF('1C TSspéc7'!N$21&lt;&gt;0,'1C TSspéc7'!$B$16,"")</f>
        <v/>
      </c>
      <c r="D408" s="881"/>
      <c r="E408" s="882"/>
      <c r="F408" s="213" t="str">
        <f>IF(AND($C408='1C TSspéc7'!$B$16,'1C TSspéc7'!$B$20="spécifiques",'1C TSspéc7'!$N$21&lt;&gt;""),'1C TSspéc7'!$N$25,"")</f>
        <v/>
      </c>
      <c r="G408" s="238"/>
      <c r="H408" s="819">
        <v>0.21</v>
      </c>
      <c r="I408" s="820">
        <v>1</v>
      </c>
      <c r="J408" s="400"/>
      <c r="K408" s="821">
        <f t="shared" si="114"/>
        <v>0</v>
      </c>
      <c r="L408" s="584">
        <f>IF(OR('1C TSspéc7'!$B$12="",'1C TSspéc7'!N$30=0),0,IF(AND('1C TSspéc7'!$B$12&lt;&gt;"",$K$2="Pôle",'1C TSspéc7'!$C$12="OUI"),(('1C TSspéc7'!N$22+'1C TSspéc7'!N$23+'1C TSspéc7'!N$24+'1C TSspéc7'!N$25+'1C TSspéc7'!N$29)/'1C TSspéc7'!N$17),IF(AND('1C TSspéc7'!$B$12&lt;&gt;"",$K$2="Pôle",'1C TSspéc7'!$C$12="NON"),(('1C TSspéc7'!N$22+'1C TSspéc7'!N$23+'1C TSspéc7'!N$24+'1C TSspéc7'!N$25+'1C TSspéc7'!N$29)/'1C TSspéc7'!N$30),IF(AND('1C TSspéc7'!$B$12&lt;&gt;"",$K$2&lt;&gt;"Pôle",'1C TSspéc7'!$C$12="OUI"),(('1C TSspéc7'!N$22+'1C TSspéc7'!N$23+'1C TSspéc7'!N$24+'1C TSspéc7'!N$25+'1C TSspéc7'!N$26+'1C TSspéc7'!N$27+'1C TSspéc7'!N$28+'1C TSspéc7'!N$29)/'1C TSspéc7'!N$17),IF(AND('1C TSspéc7'!$B$12&lt;&gt;"",$K$2&lt;&gt;"Pôle",'1C TSspéc7'!$C$12="NON"),(('1C TSspéc7'!N$22+'1C TSspéc7'!N$23+'1C TSspéc7'!N$24+'1C TSspéc7'!N$25+'1C TSspéc7'!N$26+'1C TSspéc7'!N$27+'1C TSspéc7'!N$28+'1C TSspéc7'!N$29)/'1C TSspéc7'!N$30))))))</f>
        <v>0</v>
      </c>
      <c r="M408" s="584">
        <f>IF(OR('1C TSspéc7'!$B$12="",'1C TSspéc7'!N$30=0),0,IF(AND('1C TSspéc7'!$B$12&lt;&gt;"",$K$2="Pôle",'1C TSspéc7'!$C$12="OUI"),(('1C TSspéc7'!N$26+'1C TSspéc7'!N$27+'1C TSspéc7'!N$28)/'1C TSspéc7'!N$17),IF(AND('1C TSspéc7'!$B$12&lt;&gt;"",$K$2="Pôle",'1C TSspéc7'!$C$12="NON"),(('1C TSspéc7'!N$26+'1C TSspéc7'!N$27+'1C TSspéc7'!N$28)/'1C TSspéc7'!N$30),IF(AND('1C TSspéc7'!$B$12&lt;&gt;"",$K$2&lt;&gt;"Pôle"),0))))</f>
        <v>0</v>
      </c>
      <c r="N408" s="585">
        <f>IF(AND('1C TSspéc7'!$B$12&lt;&gt;0,'1C TSspéc7'!$N$30&lt;&gt;0),L408+M408,0)</f>
        <v>0</v>
      </c>
      <c r="O408" s="598" t="str">
        <f>IF(AND('1C TSspéc7'!$N$17&lt;&gt;0,'1C TSspéc7'!$C$12="OUI"),'1C TSspéc7'!$N$35/'1C TSspéc7'!$N$17,"")</f>
        <v/>
      </c>
      <c r="P408" s="565" t="str">
        <f>IF(AND('1C TSspéc7'!$N$17&lt;&gt;0,'1C TSspéc7'!$C$12="OUI"),'1C TSspéc7'!$N$36/'1C TSspéc7'!$N$17,"")</f>
        <v/>
      </c>
      <c r="Q408" s="565" t="str">
        <f>IF(AND('1C TSspéc7'!$N$17&lt;&gt;0,'1C TSspéc7'!$C$12="OUI"),'1C TSspéc7'!$N$37/'1C TSspéc7'!$N$17,"")</f>
        <v/>
      </c>
      <c r="R408" s="565" t="str">
        <f>IF(AND('1C TSspéc7'!$N$17&lt;&gt;0,'1C TSspéc7'!$C$12="OUI"),'1C TSspéc7'!$N$38/'1C TSspéc7'!$N$17,"")</f>
        <v/>
      </c>
      <c r="S408" s="565" t="str">
        <f>IF(AND('1C TSspéc7'!$N$17&lt;&gt;0,'1C TSspéc7'!$C$12="OUI"),'1C TSspéc7'!$N$39/'1C TSspéc7'!$N$17,"")</f>
        <v/>
      </c>
      <c r="T408" s="565" t="str">
        <f>IF(AND('1C TSspéc7'!$N$17&lt;&gt;0,'1C TSspéc7'!$C$12="OUI"),'1C TSspéc7'!$N$40/'1C TSspéc7'!$N$17,"")</f>
        <v/>
      </c>
      <c r="U408" s="565" t="str">
        <f>IF(AND('1C TSspéc7'!$N$17&lt;&gt;0,'1C TSspéc7'!$C$12="OUI"),'1C TSspéc7'!$N$41/'1C TSspéc7'!$N$17,"")</f>
        <v/>
      </c>
      <c r="V408" s="565" t="str">
        <f>IF(AND('1C TSspéc7'!$N$17&lt;&gt;0,'1C TSspéc7'!$C$12="OUI"),'1C TSspéc7'!$N$42/'1C TSspéc7'!$N$17,"")</f>
        <v/>
      </c>
      <c r="W408" s="565" t="str">
        <f>IF(AND('1C TSspéc7'!$N$17&lt;&gt;0,'1C TSspéc7'!$C$12="OUI"),'1C TSspéc7'!$N$43/'1C TSspéc7'!$N$17,"")</f>
        <v/>
      </c>
      <c r="X408" s="565" t="str">
        <f>IF(AND('1C TSspéc7'!$N$17&lt;&gt;0,'1C TSspéc7'!$C$12="OUI"),'1C TSspéc7'!$N$44/'1C TSspéc7'!$N$17,"")</f>
        <v/>
      </c>
      <c r="Y408" s="565" t="str">
        <f>IF(AND('1C TSspéc7'!$N$17&lt;&gt;0,'1C TSspéc7'!$C$12="OUI"),'1C TSspéc7'!$N$45/'1C TSspéc7'!$N$17,"")</f>
        <v/>
      </c>
      <c r="Z408" s="565" t="str">
        <f>IF(AND('1C TSspéc7'!$N$17&lt;&gt;0,'1C TSspéc7'!$C$12="OUI"),'1C TSspéc7'!$N$46/'1C TSspéc7'!$N$17,"")</f>
        <v/>
      </c>
      <c r="AA408" s="565" t="str">
        <f>IF(AND('1C TSspéc7'!$N$17&lt;&gt;0,'1C TSspéc7'!$C$12="OUI"),'1C TSspéc7'!$N$47/'1C TSspéc7'!$N$17,"")</f>
        <v/>
      </c>
      <c r="AB408" s="565" t="str">
        <f>IF(AND('1C TSspéc7'!$N$17&lt;&gt;0,'1C TSspéc7'!$C$12="OUI"),'1C TSspéc7'!$N$48/'1C TSspéc7'!$N$17,"")</f>
        <v/>
      </c>
      <c r="AC408" s="565" t="str">
        <f>IF(AND('1C TSspéc7'!$N$17&lt;&gt;0,'1C TSspéc7'!$C$12="OUI"),'1C TSspéc7'!$N$49/'1C TSspéc7'!$N$17,"")</f>
        <v/>
      </c>
      <c r="AD408" s="565" t="str">
        <f>IF(AND('1C TSspéc7'!$N$17&lt;&gt;0,'1C TSspéc7'!$C$12="OUI"),'1C TSspéc7'!$N$50/'1C TSspéc7'!$N$17,"")</f>
        <v/>
      </c>
      <c r="AE408" s="565" t="str">
        <f>IF(AND('1C TSspéc7'!$N$17&lt;&gt;0,'1C TSspéc7'!$C$12="OUI"),'1C TSspéc7'!$N$51/'1C TSspéc7'!$N$17,"")</f>
        <v/>
      </c>
      <c r="AF408" s="565" t="str">
        <f>IF(AND('1C TSspéc7'!$N$17&lt;&gt;0,'1C TSspéc7'!$C$12="OUI"),'1C TSspéc7'!$N$52/'1C TSspéc7'!$N$17,"")</f>
        <v/>
      </c>
      <c r="AG408" s="565" t="str">
        <f>IF(AND('1C TSspéc7'!$N$17&lt;&gt;0,'1C TSspéc7'!$C$12="OUI"),'1C TSspéc7'!$N$53/'1C TSspéc7'!$N$17,"")</f>
        <v/>
      </c>
      <c r="AH408" s="565" t="str">
        <f>IF(AND('1C TSspéc7'!$N$17&lt;&gt;0,'1C TSspéc7'!$C$12="OUI"),'1C TSspéc7'!$N$54/'1C TSspéc7'!$N$17,"")</f>
        <v/>
      </c>
      <c r="AI408" s="565" t="str">
        <f>IF(AND('1C TSspéc7'!$N$17&lt;&gt;0,'1C TSspéc7'!$C$12="OUI"),'1C TSspéc7'!$N$55/'1C TSspéc7'!$N$17,"")</f>
        <v/>
      </c>
      <c r="AJ408" s="565" t="str">
        <f>IF(AND('1C TSspéc7'!$N$17&lt;&gt;0,'1C TSspéc7'!$C$12="OUI"),'1C TSspéc7'!$N$56/'1C TSspéc7'!$N$17,"")</f>
        <v/>
      </c>
      <c r="AK408" s="565" t="str">
        <f>IF(AND('1C TSspéc7'!$N$17&lt;&gt;0,'1C TSspéc7'!$C$12="OUI"),'1C TSspéc7'!$N$57/'1C TSspéc7'!$N$17,"")</f>
        <v/>
      </c>
      <c r="AL408" s="214">
        <f>IF(AND('1C TSspéc7'!$N$17&lt;&gt;0,'1C TSspéc7'!$C$12="OUI"),N408+AK408,N408)</f>
        <v>0</v>
      </c>
      <c r="AM408" s="434">
        <f t="shared" si="115"/>
        <v>0</v>
      </c>
      <c r="AN408" s="434">
        <f t="shared" si="116"/>
        <v>0</v>
      </c>
      <c r="AO408" s="435" t="str">
        <f>IF(AND('1C TSspéc7'!$N$17&lt;&gt;0,'1C TSspéc7'!$N$30&lt;&gt;0),AM408+AN408,"")</f>
        <v/>
      </c>
      <c r="AP408" s="600" t="str">
        <f>IF(AND('1C TSspéc7'!$N$17&lt;&gt;0,'1C TSspéc7'!$N$30&lt;&gt;0),AM408-AR408,"")</f>
        <v/>
      </c>
      <c r="AQ408" s="655">
        <f t="shared" si="117"/>
        <v>0</v>
      </c>
      <c r="AR408" s="623"/>
      <c r="AS408" s="215"/>
      <c r="AT408" s="822" t="str">
        <f>IF(('1C TSspéc7'!N$17*FICHE!$C$14&lt;J408),"Forfait limité à "&amp;FICHE!$C$14&amp;"€/jour","")</f>
        <v/>
      </c>
      <c r="AU408" s="656"/>
    </row>
    <row r="409" spans="1:47" ht="13.9" customHeight="1">
      <c r="A409" s="316"/>
      <c r="B409" s="346"/>
      <c r="C409" s="883" t="str">
        <f>IF('1C TSspéc8'!C$21&lt;&gt;0,'1C TSspéc8'!$B$16,"")</f>
        <v/>
      </c>
      <c r="D409" s="884"/>
      <c r="E409" s="885"/>
      <c r="F409" s="208" t="str">
        <f>IF(AND($C409='1C TSspéc8'!$B$16,'1C TSspéc8'!$B$20="spécifiques",'1C TSspéc8'!$C$21&lt;&gt;""),'1C TSspéc8'!$C$25,"")</f>
        <v/>
      </c>
      <c r="G409" s="239"/>
      <c r="H409" s="816">
        <v>0.21</v>
      </c>
      <c r="I409" s="817">
        <v>1</v>
      </c>
      <c r="J409" s="324"/>
      <c r="K409" s="818">
        <f t="shared" si="114"/>
        <v>0</v>
      </c>
      <c r="L409" s="582">
        <f>IF(OR('1C TSspéc8'!$B$12="",'1C TSspéc8'!C$30=0),0,IF(AND('1C TSspéc8'!$B$12&lt;&gt;"",$K$2="Pôle",'1C TSspéc8'!$C$12="OUI"),(('1C TSspéc8'!C$22+'1C TSspéc8'!C$23+'1C TSspéc8'!C$24+'1C TSspéc8'!C$25+'1C TSspéc8'!C$29)/'1C TSspéc8'!C$17),IF(AND('1C TSspéc8'!$B$12&lt;&gt;"",$K$2="Pôle",'1C TSspéc8'!$C$12="NON"),(('1C TSspéc8'!C$22+'1C TSspéc8'!C$23+'1C TSspéc8'!C$24+'1C TSspéc8'!C$25+'1C TSspéc8'!C$29)/'1C TSspéc8'!C$30),IF(AND('1C TSspéc8'!$B$12&lt;&gt;"",$K$2&lt;&gt;"Pôle",'1C TSspéc8'!$C$12="OUI"),(('1C TSspéc8'!C$22+'1C TSspéc8'!C$23+'1C TSspéc8'!C$24+'1C TSspéc8'!C$25+'1C TSspéc8'!C$26+'1C TSspéc8'!C$27+'1C TSspéc8'!C$28+'1C TSspéc8'!C$29)/'1C TSspéc8'!C$17),IF(AND('1C TSspéc8'!$B$12&lt;&gt;"",$K$2&lt;&gt;"Pôle",'1C TSspéc8'!$C$12="NON"),(('1C TSspéc8'!C$22+'1C TSspéc8'!C$23+'1C TSspéc8'!C$24+'1C TSspéc8'!C$25+'1C TSspéc8'!C$26+'1C TSspéc8'!C$27+'1C TSspéc8'!C$28+'1C TSspéc8'!C$29)/'1C TSspéc8'!C$30))))))</f>
        <v>0</v>
      </c>
      <c r="M409" s="582">
        <f>IF(OR('1C TSspéc8'!$B$12="",'1C TSspéc8'!C$30=0),0,IF(AND('1C TSspéc8'!$B$12&lt;&gt;"",$K$2="Pôle",'1C TSspéc8'!$C$12="OUI"),(('1C TSspéc8'!C$26+'1C TSspéc8'!C$27+'1C TSspéc8'!C$28)/'1C TSspéc8'!C$17),IF(AND('1C TSspéc8'!$B$12&lt;&gt;"",$K$2="Pôle",'1C TSspéc8'!$C$12="NON"),(('1C TSspéc8'!C$26+'1C TSspéc8'!C$27+'1C TSspéc8'!C$28)/'1C TSspéc8'!C$30),IF(AND('1C TSspéc8'!$B$12&lt;&gt;"",$K$2&lt;&gt;"Pôle"),0))))</f>
        <v>0</v>
      </c>
      <c r="N409" s="583">
        <f>IF(AND('1C TSspéc8'!$B$12&lt;&gt;0,'1C TSspéc8'!$C$30&lt;&gt;0),L409+M409,0)</f>
        <v>0</v>
      </c>
      <c r="O409" s="566" t="str">
        <f>IF(AND('1C TSspéc8'!$C$17&lt;&gt;0,'1C TSspéc8'!$C$12="OUI"),'1C TSspéc8'!$C$35/'1C TSspéc8'!$C$17,"")</f>
        <v/>
      </c>
      <c r="P409" s="567" t="str">
        <f>IF(AND('1C TSspéc8'!$C$17&lt;&gt;0,'1C TSspéc8'!$C$12="OUI"),'1C TSspéc8'!$C$36/'1C TSspéc8'!$C$17,"")</f>
        <v/>
      </c>
      <c r="Q409" s="567" t="str">
        <f>IF(AND('1C TSspéc8'!$C$17&lt;&gt;0,'1C TSspéc8'!$C$12="OUI"),'1C TSspéc8'!$C$37/'1C TSspéc8'!$C$17,"")</f>
        <v/>
      </c>
      <c r="R409" s="567" t="str">
        <f>IF(AND('1C TSspéc8'!$C$17&lt;&gt;0,'1C TSspéc8'!$C$12="OUI"),'1C TSspéc8'!$C$38/'1C TSspéc8'!$C$17,"")</f>
        <v/>
      </c>
      <c r="S409" s="567" t="str">
        <f>IF(AND('1C TSspéc8'!$C$17&lt;&gt;0,'1C TSspéc8'!$C$12="OUI"),'1C TSspéc8'!$C$39/'1C TSspéc8'!$C$17,"")</f>
        <v/>
      </c>
      <c r="T409" s="567" t="str">
        <f>IF(AND('1C TSspéc8'!$C$17&lt;&gt;0,'1C TSspéc8'!$C$12="OUI"),'1C TSspéc8'!$C$40/'1C TSspéc8'!$C$17,"")</f>
        <v/>
      </c>
      <c r="U409" s="567" t="str">
        <f>IF(AND('1C TSspéc8'!$C$17&lt;&gt;0,'1C TSspéc8'!$C$12="OUI"),'1C TSspéc8'!$C$41/'1C TSspéc8'!$C$17,"")</f>
        <v/>
      </c>
      <c r="V409" s="567" t="str">
        <f>IF(AND('1C TSspéc8'!$C$17&lt;&gt;0,'1C TSspéc8'!$C$12="OUI"),'1C TSspéc8'!$C$42/'1C TSspéc8'!$C$17,"")</f>
        <v/>
      </c>
      <c r="W409" s="567" t="str">
        <f>IF(AND('1C TSspéc8'!$C$17&lt;&gt;0,'1C TSspéc8'!$C$12="OUI"),'1C TSspéc8'!$C$43/'1C TSspéc8'!$C$17,"")</f>
        <v/>
      </c>
      <c r="X409" s="567" t="str">
        <f>IF(AND('1C TSspéc8'!$C$17&lt;&gt;0,'1C TSspéc8'!$C$12="OUI"),'1C TSspéc8'!$C$44/'1C TSspéc8'!$C$17,"")</f>
        <v/>
      </c>
      <c r="Y409" s="567" t="str">
        <f>IF(AND('1C TSspéc8'!$C$17&lt;&gt;0,'1C TSspéc8'!$C$12="OUI"),'1C TSspéc8'!$C$45/'1C TSspéc8'!$C$17,"")</f>
        <v/>
      </c>
      <c r="Z409" s="567" t="str">
        <f>IF(AND('1C TSspéc8'!$C$17&lt;&gt;0,'1C TSspéc8'!$C$12="OUI"),'1C TSspéc8'!$C$46/'1C TSspéc8'!$C$17,"")</f>
        <v/>
      </c>
      <c r="AA409" s="567" t="str">
        <f>IF(AND('1C TSspéc8'!$C$17&lt;&gt;0,'1C TSspéc8'!$C$12="OUI"),'1C TSspéc8'!$C$47/'1C TSspéc8'!$C$17,"")</f>
        <v/>
      </c>
      <c r="AB409" s="567" t="str">
        <f>IF(AND('1C TSspéc8'!$C$17&lt;&gt;0,'1C TSspéc8'!$C$12="OUI"),'1C TSspéc8'!$C$48/'1C TSspéc8'!$C$17,"")</f>
        <v/>
      </c>
      <c r="AC409" s="567" t="str">
        <f>IF(AND('1C TSspéc8'!$C$17&lt;&gt;0,'1C TSspéc8'!$C$12="OUI"),'1C TSspéc8'!$C$49/'1C TSspéc8'!$C$17,"")</f>
        <v/>
      </c>
      <c r="AD409" s="567" t="str">
        <f>IF(AND('1C TSspéc8'!$C$17&lt;&gt;0,'1C TSspéc8'!$C$12="OUI"),'1C TSspéc8'!$C$50/'1C TSspéc8'!$C$17,"")</f>
        <v/>
      </c>
      <c r="AE409" s="567" t="str">
        <f>IF(AND('1C TSspéc8'!$C$17&lt;&gt;0,'1C TSspéc8'!$C$12="OUI"),'1C TSspéc8'!$C$51/'1C TSspéc8'!$C$17,"")</f>
        <v/>
      </c>
      <c r="AF409" s="567" t="str">
        <f>IF(AND('1C TSspéc8'!$C$17&lt;&gt;0,'1C TSspéc8'!$C$12="OUI"),'1C TSspéc8'!$C$52/'1C TSspéc8'!$C$17,"")</f>
        <v/>
      </c>
      <c r="AG409" s="567" t="str">
        <f>IF(AND('1C TSspéc8'!$C$17&lt;&gt;0,'1C TSspéc8'!$C$12="OUI"),'1C TSspéc8'!$C$53/'1C TSspéc8'!$C$17,"")</f>
        <v/>
      </c>
      <c r="AH409" s="567" t="str">
        <f>IF(AND('1C TSspéc8'!$C$17&lt;&gt;0,'1C TSspéc8'!$C$12="OUI"),'1C TSspéc8'!$C$54/'1C TSspéc8'!$C$17,"")</f>
        <v/>
      </c>
      <c r="AI409" s="567" t="str">
        <f>IF(AND('1C TSspéc8'!$C$17&lt;&gt;0,'1C TSspéc8'!$C$12="OUI"),'1C TSspéc8'!$C$55/'1C TSspéc8'!$C$17,"")</f>
        <v/>
      </c>
      <c r="AJ409" s="567" t="str">
        <f>IF(AND('1C TSspéc8'!$C$17&lt;&gt;0,'1C TSspéc8'!$C$12="OUI"),'1C TSspéc8'!$C$56/'1C TSspéc8'!$C$17,"")</f>
        <v/>
      </c>
      <c r="AK409" s="567" t="str">
        <f>IF(AND('1C TSspéc8'!$C$17&lt;&gt;0,'1C TSspéc8'!$C$12="OUI"),'1C TSspéc8'!$C$57/'1C TSspéc8'!$C$17,"")</f>
        <v/>
      </c>
      <c r="AL409" s="74">
        <f>IF(AND('1C TSspéc8'!$C$17&lt;&gt;0,'1C TSspéc8'!$C$12="OUI"),N409+AK409,N409)</f>
        <v>0</v>
      </c>
      <c r="AM409" s="436">
        <f t="shared" si="115"/>
        <v>0</v>
      </c>
      <c r="AN409" s="436">
        <f t="shared" si="116"/>
        <v>0</v>
      </c>
      <c r="AO409" s="437" t="str">
        <f>IF(AND('1C TSspéc8'!$C$17&lt;&gt;0,'1C TSspéc8'!$C$30&lt;&gt;0),AM409+AN409,"")</f>
        <v/>
      </c>
      <c r="AP409" s="601" t="str">
        <f>IF(AND('1C TSspéc8'!$C$17&lt;&gt;0,'1C TSspéc8'!$C$30&lt;&gt;0),AM409-AR409,"")</f>
        <v/>
      </c>
      <c r="AQ409" s="610">
        <f>IF(M409=0,0,AN409-AS409)</f>
        <v>0</v>
      </c>
      <c r="AR409" s="624"/>
      <c r="AS409" s="210"/>
      <c r="AT409" s="211" t="str">
        <f>IF(('1C TSspéc8'!C$17*FICHE!$C$14&lt;J409),"Forfait limité à "&amp;FICHE!$C$14&amp;"€/jour","")</f>
        <v/>
      </c>
      <c r="AU409" s="617"/>
    </row>
    <row r="410" spans="1:47" ht="13.9" customHeight="1">
      <c r="A410" s="316"/>
      <c r="B410" s="346"/>
      <c r="C410" s="877" t="str">
        <f>IF('1C TSspéc8'!D$21&lt;&gt;0,'1C TSspéc8'!$B$16,"")</f>
        <v/>
      </c>
      <c r="D410" s="878"/>
      <c r="E410" s="879"/>
      <c r="F410" s="95" t="str">
        <f>IF(AND($C410='1C TSspéc8'!$B$16,'1C TSspéc8'!$B$20="spécifiques",'1C TSspéc8'!$D$21&lt;&gt;""),'1C TSspéc8'!$D$25,"")</f>
        <v/>
      </c>
      <c r="G410" s="237"/>
      <c r="H410" s="797">
        <v>0.21</v>
      </c>
      <c r="I410" s="799">
        <v>1</v>
      </c>
      <c r="J410" s="324"/>
      <c r="K410" s="782">
        <f t="shared" si="114"/>
        <v>0</v>
      </c>
      <c r="L410" s="580">
        <f>IF(OR('1C TSspéc8'!$B$12="",'1C TSspéc8'!D$30=0),0,IF(AND('1C TSspéc8'!$B$12&lt;&gt;"",$K$2="Pôle",'1C TSspéc8'!$C$12="OUI"),(('1C TSspéc8'!D$22+'1C TSspéc8'!D$23+'1C TSspéc8'!D$24+'1C TSspéc8'!D$25+'1C TSspéc8'!D$29)/'1C TSspéc8'!D$17),IF(AND('1C TSspéc8'!$B$12&lt;&gt;"",$K$2="Pôle",'1C TSspéc8'!$C$12="NON"),(('1C TSspéc8'!D$22+'1C TSspéc8'!D$23+'1C TSspéc8'!D$24+'1C TSspéc8'!D$25+'1C TSspéc8'!D$29)/'1C TSspéc8'!D$30),IF(AND('1C TSspéc8'!$B$12&lt;&gt;"",$K$2&lt;&gt;"Pôle",'1C TSspéc8'!$C$12="OUI"),(('1C TSspéc8'!D$22+'1C TSspéc8'!D$23+'1C TSspéc8'!D$24+'1C TSspéc8'!D$25+'1C TSspéc8'!D$26+'1C TSspéc8'!D$27+'1C TSspéc8'!D$28+'1C TSspéc8'!D$29)/'1C TSspéc8'!D$17),IF(AND('1C TSspéc8'!$B$12&lt;&gt;"",$K$2&lt;&gt;"Pôle",'1C TSspéc8'!$C$12="NON"),(('1C TSspéc8'!D$22+'1C TSspéc8'!D$23+'1C TSspéc8'!D$24+'1C TSspéc8'!D$25+'1C TSspéc8'!D$26+'1C TSspéc8'!D$27+'1C TSspéc8'!D$28+'1C TSspéc8'!D$29)/'1C TSspéc8'!D$30))))))</f>
        <v>0</v>
      </c>
      <c r="M410" s="580">
        <f>IF(OR('1C TSspéc8'!$B$12="",'1C TSspéc8'!D$30=0),0,IF(AND('1C TSspéc8'!$B$12&lt;&gt;"",$K$2="Pôle",'1C TSspéc8'!$C$12="OUI"),(('1C TSspéc8'!D$26+'1C TSspéc8'!D$27+'1C TSspéc8'!D$28)/'1C TSspéc8'!D$17),IF(AND('1C TSspéc8'!$B$12&lt;&gt;"",$K$2="Pôle",'1C TSspéc8'!$C$12="NON"),(('1C TSspéc8'!D$26+'1C TSspéc8'!D$27+'1C TSspéc8'!D$28)/'1C TSspéc8'!D$30),IF(AND('1C TSspéc8'!$B$12&lt;&gt;"",$K$2&lt;&gt;"Pôle"),0))))</f>
        <v>0</v>
      </c>
      <c r="N410" s="581">
        <f>IF(AND('1C TSspéc8'!$B$12&lt;&gt;0,'1C TSspéc8'!$D$30&lt;&gt;0),L410+M410,0)</f>
        <v>0</v>
      </c>
      <c r="O410" s="562" t="str">
        <f>IF(AND('1C TSspéc8'!$D$17&lt;&gt;0,'1C TSspéc8'!$C$12="OUI"),'1C TSspéc8'!$D$35/'1C TSspéc8'!$D$17,"")</f>
        <v/>
      </c>
      <c r="P410" s="563" t="str">
        <f>IF(AND('1C TSspéc8'!$D$17&lt;&gt;0,'1C TSspéc8'!$C$12="OUI"),'1C TSspéc8'!$D$36/'1C TSspéc8'!$D$17,"")</f>
        <v/>
      </c>
      <c r="Q410" s="563" t="str">
        <f>IF(AND('1C TSspéc8'!$D$17&lt;&gt;0,'1C TSspéc8'!$C$12="OUI"),'1C TSspéc8'!$D$37/'1C TSspéc8'!$D$17,"")</f>
        <v/>
      </c>
      <c r="R410" s="563" t="str">
        <f>IF(AND('1C TSspéc8'!$D$17&lt;&gt;0,'1C TSspéc8'!$C$12="OUI"),'1C TSspéc8'!$D$38/'1C TSspéc8'!$D$17,"")</f>
        <v/>
      </c>
      <c r="S410" s="563" t="str">
        <f>IF(AND('1C TSspéc8'!$D$17&lt;&gt;0,'1C TSspéc8'!$C$12="OUI"),'1C TSspéc8'!$D$39/'1C TSspéc8'!$D$17,"")</f>
        <v/>
      </c>
      <c r="T410" s="563" t="str">
        <f>IF(AND('1C TSspéc8'!$D$17&lt;&gt;0,'1C TSspéc8'!$C$12="OUI"),'1C TSspéc8'!$D$40/'1C TSspéc8'!$D$17,"")</f>
        <v/>
      </c>
      <c r="U410" s="563" t="str">
        <f>IF(AND('1C TSspéc8'!$D$17&lt;&gt;0,'1C TSspéc8'!$C$12="OUI"),'1C TSspéc8'!$D$41/'1C TSspéc8'!$D$17,"")</f>
        <v/>
      </c>
      <c r="V410" s="563" t="str">
        <f>IF(AND('1C TSspéc8'!$D$17&lt;&gt;0,'1C TSspéc8'!$C$12="OUI"),'1C TSspéc8'!$D$42/'1C TSspéc8'!$D$17,"")</f>
        <v/>
      </c>
      <c r="W410" s="563" t="str">
        <f>IF(AND('1C TSspéc8'!$D$17&lt;&gt;0,'1C TSspéc8'!$C$12="OUI"),'1C TSspéc8'!$D$43/'1C TSspéc8'!$D$17,"")</f>
        <v/>
      </c>
      <c r="X410" s="563" t="str">
        <f>IF(AND('1C TSspéc8'!$D$17&lt;&gt;0,'1C TSspéc8'!$C$12="OUI"),'1C TSspéc8'!$D$44/'1C TSspéc8'!$D$17,"")</f>
        <v/>
      </c>
      <c r="Y410" s="563" t="str">
        <f>IF(AND('1C TSspéc8'!$D$17&lt;&gt;0,'1C TSspéc8'!$C$12="OUI"),'1C TSspéc8'!$D$45/'1C TSspéc8'!$D$17,"")</f>
        <v/>
      </c>
      <c r="Z410" s="563" t="str">
        <f>IF(AND('1C TSspéc8'!$D$17&lt;&gt;0,'1C TSspéc8'!$C$12="OUI"),'1C TSspéc8'!$D$46/'1C TSspéc8'!$D$17,"")</f>
        <v/>
      </c>
      <c r="AA410" s="563" t="str">
        <f>IF(AND('1C TSspéc8'!$D$17&lt;&gt;0,'1C TSspéc8'!$C$12="OUI"),'1C TSspéc8'!$D$47/'1C TSspéc8'!$D$17,"")</f>
        <v/>
      </c>
      <c r="AB410" s="563" t="str">
        <f>IF(AND('1C TSspéc8'!$D$17&lt;&gt;0,'1C TSspéc8'!$C$12="OUI"),'1C TSspéc8'!$D$48/'1C TSspéc8'!$D$17,"")</f>
        <v/>
      </c>
      <c r="AC410" s="563" t="str">
        <f>IF(AND('1C TSspéc8'!$D$17&lt;&gt;0,'1C TSspéc8'!$C$12="OUI"),'1C TSspéc8'!$D$49/'1C TSspéc8'!$D$17,"")</f>
        <v/>
      </c>
      <c r="AD410" s="563" t="str">
        <f>IF(AND('1C TSspéc8'!$D$17&lt;&gt;0,'1C TSspéc8'!$C$12="OUI"),'1C TSspéc8'!$D$50/'1C TSspéc8'!$D$17,"")</f>
        <v/>
      </c>
      <c r="AE410" s="563" t="str">
        <f>IF(AND('1C TSspéc8'!$D$17&lt;&gt;0,'1C TSspéc8'!$C$12="OUI"),'1C TSspéc8'!$D$51/'1C TSspéc8'!$D$17,"")</f>
        <v/>
      </c>
      <c r="AF410" s="563" t="str">
        <f>IF(AND('1C TSspéc8'!$D$17&lt;&gt;0,'1C TSspéc8'!$C$12="OUI"),'1C TSspéc8'!$D$52/'1C TSspéc8'!$D$17,"")</f>
        <v/>
      </c>
      <c r="AG410" s="563" t="str">
        <f>IF(AND('1C TSspéc8'!$D$17&lt;&gt;0,'1C TSspéc8'!$C$12="OUI"),'1C TSspéc8'!$D$53/'1C TSspéc8'!$D$17,"")</f>
        <v/>
      </c>
      <c r="AH410" s="563" t="str">
        <f>IF(AND('1C TSspéc8'!$D$17&lt;&gt;0,'1C TSspéc8'!$C$12="OUI"),'1C TSspéc8'!$D$54/'1C TSspéc8'!$D$17,"")</f>
        <v/>
      </c>
      <c r="AI410" s="563" t="str">
        <f>IF(AND('1C TSspéc8'!$D$17&lt;&gt;0,'1C TSspéc8'!$C$12="OUI"),'1C TSspéc8'!$D$55/'1C TSspéc8'!$D$17,"")</f>
        <v/>
      </c>
      <c r="AJ410" s="563" t="str">
        <f>IF(AND('1C TSspéc8'!$D$17&lt;&gt;0,'1C TSspéc8'!$C$12="OUI"),'1C TSspéc8'!$D$56/'1C TSspéc8'!$D$17,"")</f>
        <v/>
      </c>
      <c r="AK410" s="563" t="str">
        <f>IF(AND('1C TSspéc8'!$D$17&lt;&gt;0,'1C TSspéc8'!$C$12="OUI"),'1C TSspéc8'!$D$57/'1C TSspéc8'!$D$17,"")</f>
        <v/>
      </c>
      <c r="AL410" s="74">
        <f>IF(AND('1C TSspéc8'!$D$17&lt;&gt;0,'1C TSspéc8'!$C$12="OUI"),N410+AK410,N410)</f>
        <v>0</v>
      </c>
      <c r="AM410" s="432">
        <f t="shared" si="115"/>
        <v>0</v>
      </c>
      <c r="AN410" s="432">
        <f t="shared" si="116"/>
        <v>0</v>
      </c>
      <c r="AO410" s="433" t="str">
        <f>IF(AND('1C TSspéc8'!$D$17&lt;&gt;0,'1C TSspéc8'!$D$30&lt;&gt;0),AM410+AN410,"")</f>
        <v/>
      </c>
      <c r="AP410" s="599" t="str">
        <f>IF(AND('1C TSspéc8'!$D$17&lt;&gt;0,'1C TSspéc8'!$D$30&lt;&gt;0),AM410-AR410,"")</f>
        <v/>
      </c>
      <c r="AQ410" s="610">
        <f t="shared" ref="AQ410:AQ420" si="118">IF(M410=0,0,AN410-AS410)</f>
        <v>0</v>
      </c>
      <c r="AR410" s="622"/>
      <c r="AS410" s="104"/>
      <c r="AT410" s="211" t="str">
        <f>IF(('1C TSspéc8'!D$17*FICHE!$C$14&lt;J410),"Forfait limité à "&amp;FICHE!$C$14&amp;"€/jour","")</f>
        <v/>
      </c>
      <c r="AU410" s="618"/>
    </row>
    <row r="411" spans="1:47" ht="13.9" customHeight="1">
      <c r="A411" s="316"/>
      <c r="B411" s="346"/>
      <c r="C411" s="877" t="str">
        <f>IF('1C TSspéc8'!E$21&lt;&gt;0,'1C TSspéc8'!$B$16,"")</f>
        <v/>
      </c>
      <c r="D411" s="878"/>
      <c r="E411" s="879"/>
      <c r="F411" s="95" t="str">
        <f>IF(AND($C411='1C TSspéc8'!$B$16,'1C TSspéc8'!$B$20="spécifiques",'1C TSspéc8'!$E$21&lt;&gt;""),'1C TSspéc8'!$E$25,"")</f>
        <v/>
      </c>
      <c r="G411" s="237"/>
      <c r="H411" s="797">
        <v>0.21</v>
      </c>
      <c r="I411" s="799">
        <v>1</v>
      </c>
      <c r="J411" s="324"/>
      <c r="K411" s="782">
        <f t="shared" si="114"/>
        <v>0</v>
      </c>
      <c r="L411" s="580">
        <f>IF(OR('1C TSspéc8'!$B$12="",'1C TSspéc8'!E$30=0),0,IF(AND('1C TSspéc8'!$B$12&lt;&gt;"",$K$2="Pôle",'1C TSspéc8'!$C$12="OUI"),(('1C TSspéc8'!E$22+'1C TSspéc8'!E$23+'1C TSspéc8'!E$24+'1C TSspéc8'!E$25+'1C TSspéc8'!E$29)/'1C TSspéc8'!E$17),IF(AND('1C TSspéc8'!$B$12&lt;&gt;"",$K$2="Pôle",'1C TSspéc8'!$C$12="NON"),(('1C TSspéc8'!E$22+'1C TSspéc8'!E$23+'1C TSspéc8'!E$24+'1C TSspéc8'!E$25+'1C TSspéc8'!E$29)/'1C TSspéc8'!E$30),IF(AND('1C TSspéc8'!$B$12&lt;&gt;"",$K$2&lt;&gt;"Pôle",'1C TSspéc8'!$C$12="OUI"),(('1C TSspéc8'!E$22+'1C TSspéc8'!E$23+'1C TSspéc8'!E$24+'1C TSspéc8'!E$25+'1C TSspéc8'!E$26+'1C TSspéc8'!E$27+'1C TSspéc8'!E$28+'1C TSspéc8'!E$29)/'1C TSspéc8'!E$17),IF(AND('1C TSspéc8'!$B$12&lt;&gt;"",$K$2&lt;&gt;"Pôle",'1C TSspéc8'!$C$12="NON"),(('1C TSspéc8'!E$22+'1C TSspéc8'!E$23+'1C TSspéc8'!E$24+'1C TSspéc8'!E$25+'1C TSspéc8'!E$26+'1C TSspéc8'!E$27+'1C TSspéc8'!E$28+'1C TSspéc8'!E$29)/'1C TSspéc8'!E$30))))))</f>
        <v>0</v>
      </c>
      <c r="M411" s="580">
        <f>IF(OR('1C TSspéc8'!$B$12="",'1C TSspéc8'!E$30=0),0,IF(AND('1C TSspéc8'!$B$12&lt;&gt;"",$K$2="Pôle",'1C TSspéc8'!$C$12="OUI"),(('1C TSspéc8'!E$26+'1C TSspéc8'!E$27+'1C TSspéc8'!E$28)/'1C TSspéc8'!E$17),IF(AND('1C TSspéc8'!$B$12&lt;&gt;"",$K$2="Pôle",'1C TSspéc8'!$C$12="NON"),(('1C TSspéc8'!E$26+'1C TSspéc8'!E$27+'1C TSspéc8'!E$28)/'1C TSspéc8'!E$30),IF(AND('1C TSspéc8'!$B$12&lt;&gt;"",$K$2&lt;&gt;"Pôle"),0))))</f>
        <v>0</v>
      </c>
      <c r="N411" s="581">
        <f>IF(AND('1C TSspéc8'!$B$12&lt;&gt;0,'1C TSspéc8'!$E$30&lt;&gt;0),L411+M411,0)</f>
        <v>0</v>
      </c>
      <c r="O411" s="562" t="str">
        <f>IF(AND('1C TSspéc8'!$E$17&lt;&gt;0,'1C TSspéc8'!$C$12="OUI"),'1C TSspéc8'!$E$35/'1C TSspéc8'!$E$17,"")</f>
        <v/>
      </c>
      <c r="P411" s="563" t="str">
        <f>IF(AND('1C TSspéc8'!$E$17&lt;&gt;0,'1C TSspéc8'!$C$12="OUI"),'1C TSspéc8'!$E$36/'1C TSspéc8'!$E$17,"")</f>
        <v/>
      </c>
      <c r="Q411" s="563" t="str">
        <f>IF(AND('1C TSspéc8'!$E$17&lt;&gt;0,'1C TSspéc8'!$C$12="OUI"),'1C TSspéc8'!$E$37/'1C TSspéc8'!$E$17,"")</f>
        <v/>
      </c>
      <c r="R411" s="563" t="str">
        <f>IF(AND('1C TSspéc8'!$E$17&lt;&gt;0,'1C TSspéc8'!$C$12="OUI"),'1C TSspéc8'!$E$38/'1C TSspéc8'!$E$17,"")</f>
        <v/>
      </c>
      <c r="S411" s="563" t="str">
        <f>IF(AND('1C TSspéc8'!$E$17&lt;&gt;0,'1C TSspéc8'!$C$12="OUI"),'1C TSspéc8'!$E$39/'1C TSspéc8'!$E$17,"")</f>
        <v/>
      </c>
      <c r="T411" s="563" t="str">
        <f>IF(AND('1C TSspéc8'!$E$17&lt;&gt;0,'1C TSspéc8'!$C$12="OUI"),'1C TSspéc8'!$E$40/'1C TSspéc8'!$E$17,"")</f>
        <v/>
      </c>
      <c r="U411" s="563" t="str">
        <f>IF(AND('1C TSspéc8'!$E$17&lt;&gt;0,'1C TSspéc8'!$C$12="OUI"),'1C TSspéc8'!$E$41/'1C TSspéc8'!$E$17,"")</f>
        <v/>
      </c>
      <c r="V411" s="563" t="str">
        <f>IF(AND('1C TSspéc8'!$E$17&lt;&gt;0,'1C TSspéc8'!$C$12="OUI"),'1C TSspéc8'!$E$42/'1C TSspéc8'!$E$17,"")</f>
        <v/>
      </c>
      <c r="W411" s="563" t="str">
        <f>IF(AND('1C TSspéc8'!$E$17&lt;&gt;0,'1C TSspéc8'!$C$12="OUI"),'1C TSspéc8'!$E$43/'1C TSspéc8'!$E$17,"")</f>
        <v/>
      </c>
      <c r="X411" s="563" t="str">
        <f>IF(AND('1C TSspéc8'!$E$17&lt;&gt;0,'1C TSspéc8'!$C$12="OUI"),'1C TSspéc8'!$E$44/'1C TSspéc8'!$E$17,"")</f>
        <v/>
      </c>
      <c r="Y411" s="563" t="str">
        <f>IF(AND('1C TSspéc8'!$E$17&lt;&gt;0,'1C TSspéc8'!$C$12="OUI"),'1C TSspéc8'!$E$45/'1C TSspéc8'!$E$17,"")</f>
        <v/>
      </c>
      <c r="Z411" s="563" t="str">
        <f>IF(AND('1C TSspéc8'!$E$17&lt;&gt;0,'1C TSspéc8'!$C$12="OUI"),'1C TSspéc8'!$E$46/'1C TSspéc8'!$E$17,"")</f>
        <v/>
      </c>
      <c r="AA411" s="563" t="str">
        <f>IF(AND('1C TSspéc8'!$E$17&lt;&gt;0,'1C TSspéc8'!$C$12="OUI"),'1C TSspéc8'!$E$47/'1C TSspéc8'!$E$17,"")</f>
        <v/>
      </c>
      <c r="AB411" s="563" t="str">
        <f>IF(AND('1C TSspéc8'!$E$17&lt;&gt;0,'1C TSspéc8'!$C$12="OUI"),'1C TSspéc8'!$E$48/'1C TSspéc8'!$E$17,"")</f>
        <v/>
      </c>
      <c r="AC411" s="563" t="str">
        <f>IF(AND('1C TSspéc8'!$E$17&lt;&gt;0,'1C TSspéc8'!$C$12="OUI"),'1C TSspéc8'!$E$49/'1C TSspéc8'!$E$17,"")</f>
        <v/>
      </c>
      <c r="AD411" s="563" t="str">
        <f>IF(AND('1C TSspéc8'!$E$17&lt;&gt;0,'1C TSspéc8'!$C$12="OUI"),'1C TSspéc8'!$E$50/'1C TSspéc8'!$E$17,"")</f>
        <v/>
      </c>
      <c r="AE411" s="563" t="str">
        <f>IF(AND('1C TSspéc8'!$E$17&lt;&gt;0,'1C TSspéc8'!$C$12="OUI"),'1C TSspéc8'!$E$51/'1C TSspéc8'!$E$17,"")</f>
        <v/>
      </c>
      <c r="AF411" s="563" t="str">
        <f>IF(AND('1C TSspéc8'!$E$17&lt;&gt;0,'1C TSspéc8'!$C$12="OUI"),'1C TSspéc8'!$E$52/'1C TSspéc8'!$E$17,"")</f>
        <v/>
      </c>
      <c r="AG411" s="563" t="str">
        <f>IF(AND('1C TSspéc8'!$E$17&lt;&gt;0,'1C TSspéc8'!$C$12="OUI"),'1C TSspéc8'!$E$53/'1C TSspéc8'!$E$17,"")</f>
        <v/>
      </c>
      <c r="AH411" s="563" t="str">
        <f>IF(AND('1C TSspéc8'!$E$17&lt;&gt;0,'1C TSspéc8'!$C$12="OUI"),'1C TSspéc8'!$E$54/'1C TSspéc8'!$E$17,"")</f>
        <v/>
      </c>
      <c r="AI411" s="563" t="str">
        <f>IF(AND('1C TSspéc8'!$E$17&lt;&gt;0,'1C TSspéc8'!$C$12="OUI"),'1C TSspéc8'!$E$55/'1C TSspéc8'!$E$17,"")</f>
        <v/>
      </c>
      <c r="AJ411" s="563" t="str">
        <f>IF(AND('1C TSspéc8'!$E$17&lt;&gt;0,'1C TSspéc8'!$C$12="OUI"),'1C TSspéc8'!$E$56/'1C TSspéc8'!$E$17,"")</f>
        <v/>
      </c>
      <c r="AK411" s="563" t="str">
        <f>IF(AND('1C TSspéc8'!$E$17&lt;&gt;0,'1C TSspéc8'!$C$12="OUI"),'1C TSspéc8'!$E$57/'1C TSspéc8'!$E$17,"")</f>
        <v/>
      </c>
      <c r="AL411" s="74">
        <f>IF(AND('1C TSspéc8'!$E$17&lt;&gt;0,'1C TSspéc8'!$C$12="OUI"),N411+AK411,N411)</f>
        <v>0</v>
      </c>
      <c r="AM411" s="432">
        <f t="shared" si="115"/>
        <v>0</v>
      </c>
      <c r="AN411" s="432">
        <f t="shared" si="116"/>
        <v>0</v>
      </c>
      <c r="AO411" s="433" t="str">
        <f>IF(AND('1C TSspéc8'!$E$17&lt;&gt;0,'1C TSspéc8'!$E$30&lt;&gt;0),AM411+AN411,"")</f>
        <v/>
      </c>
      <c r="AP411" s="599" t="str">
        <f>IF(AND('1C TSspéc8'!$E$17&lt;&gt;0,'1C TSspéc8'!$E$30&lt;&gt;0),AM411-AR411,"")</f>
        <v/>
      </c>
      <c r="AQ411" s="610">
        <f t="shared" si="118"/>
        <v>0</v>
      </c>
      <c r="AR411" s="622"/>
      <c r="AS411" s="104"/>
      <c r="AT411" s="211" t="str">
        <f>IF(('1C TSspéc8'!E$17*FICHE!$C$14&lt;J411),"Forfait limité à "&amp;FICHE!$C$14&amp;"€/jour","")</f>
        <v/>
      </c>
      <c r="AU411" s="618"/>
    </row>
    <row r="412" spans="1:47" ht="13.9" customHeight="1">
      <c r="A412" s="316"/>
      <c r="B412" s="346"/>
      <c r="C412" s="877" t="str">
        <f>IF('1C TSspéc8'!F$21&lt;&gt;0,'1C TSspéc8'!$B$16,"")</f>
        <v/>
      </c>
      <c r="D412" s="878"/>
      <c r="E412" s="879"/>
      <c r="F412" s="95" t="str">
        <f>IF(AND($C412='1C TSspéc8'!$B$16,'1C TSspéc8'!$B$20="spécifiques",'1C TSspéc8'!$F$21&lt;&gt;""),'1C TSspéc8'!$F$25,"")</f>
        <v/>
      </c>
      <c r="G412" s="237"/>
      <c r="H412" s="797">
        <v>0.21</v>
      </c>
      <c r="I412" s="799">
        <v>1</v>
      </c>
      <c r="J412" s="324"/>
      <c r="K412" s="782">
        <f t="shared" si="114"/>
        <v>0</v>
      </c>
      <c r="L412" s="580">
        <f>IF(OR('1C TSspéc8'!$B$12="",'1C TSspéc8'!F$30=0),0,IF(AND('1C TSspéc8'!$B$12&lt;&gt;"",$K$2="Pôle",'1C TSspéc8'!$C$12="OUI"),(('1C TSspéc8'!F$22+'1C TSspéc8'!F$23+'1C TSspéc8'!F$24+'1C TSspéc8'!F$25+'1C TSspéc8'!F$29)/'1C TSspéc8'!F$17),IF(AND('1C TSspéc8'!$B$12&lt;&gt;"",$K$2="Pôle",'1C TSspéc8'!$C$12="NON"),(('1C TSspéc8'!F$22+'1C TSspéc8'!F$23+'1C TSspéc8'!F$24+'1C TSspéc8'!F$25+'1C TSspéc8'!F$29)/'1C TSspéc8'!F$30),IF(AND('1C TSspéc8'!$B$12&lt;&gt;"",$K$2&lt;&gt;"Pôle",'1C TSspéc8'!$C$12="OUI"),(('1C TSspéc8'!F$22+'1C TSspéc8'!F$23+'1C TSspéc8'!F$24+'1C TSspéc8'!F$25+'1C TSspéc8'!F$26+'1C TSspéc8'!F$27+'1C TSspéc8'!F$28+'1C TSspéc8'!F$29)/'1C TSspéc8'!F$17),IF(AND('1C TSspéc8'!$B$12&lt;&gt;"",$K$2&lt;&gt;"Pôle",'1C TSspéc8'!$C$12="NON"),(('1C TSspéc8'!F$22+'1C TSspéc8'!F$23+'1C TSspéc8'!F$24+'1C TSspéc8'!F$25+'1C TSspéc8'!F$26+'1C TSspéc8'!F$27+'1C TSspéc8'!F$28+'1C TSspéc8'!F$29)/'1C TSspéc8'!F$30))))))</f>
        <v>0</v>
      </c>
      <c r="M412" s="580">
        <f>IF(OR('1C TSspéc8'!$B$12="",'1C TSspéc8'!F$30=0),0,IF(AND('1C TSspéc8'!$B$12&lt;&gt;"",$K$2="Pôle",'1C TSspéc8'!$C$12="OUI"),(('1C TSspéc8'!F$26+'1C TSspéc8'!F$27+'1C TSspéc8'!F$28)/'1C TSspéc8'!F$17),IF(AND('1C TSspéc8'!$B$12&lt;&gt;"",$K$2="Pôle",'1C TSspéc8'!$C$12="NON"),(('1C TSspéc8'!F$26+'1C TSspéc8'!F$27+'1C TSspéc8'!F$28)/'1C TSspéc8'!F$30),IF(AND('1C TSspéc8'!$B$12&lt;&gt;"",$K$2&lt;&gt;"Pôle"),0))))</f>
        <v>0</v>
      </c>
      <c r="N412" s="581">
        <f>IF(AND('1C TSspéc8'!$B$12&lt;&gt;0,'1C TSspéc8'!$F$30&lt;&gt;0),L412+M412,0)</f>
        <v>0</v>
      </c>
      <c r="O412" s="562" t="str">
        <f>IF(AND('1C TSspéc8'!$F$17&lt;&gt;0,'1C TSspéc8'!$C$12="OUI"),'1C TSspéc8'!$F$35/'1C TSspéc8'!$F$17,"")</f>
        <v/>
      </c>
      <c r="P412" s="563" t="str">
        <f>IF(AND('1C TSspéc8'!$F$17&lt;&gt;0,'1C TSspéc8'!$C$12="OUI"),'1C TSspéc8'!$F$36/'1C TSspéc8'!$F$17,"")</f>
        <v/>
      </c>
      <c r="Q412" s="563" t="str">
        <f>IF(AND('1C TSspéc8'!$F$17&lt;&gt;0,'1C TSspéc8'!$C$12="OUI"),'1C TSspéc8'!$F$37/'1C TSspéc8'!$F$17,"")</f>
        <v/>
      </c>
      <c r="R412" s="563" t="str">
        <f>IF(AND('1C TSspéc8'!$F$17&lt;&gt;0,'1C TSspéc8'!$C$12="OUI"),'1C TSspéc8'!$F$38/'1C TSspéc8'!$F$17,"")</f>
        <v/>
      </c>
      <c r="S412" s="563" t="str">
        <f>IF(AND('1C TSspéc8'!$F$17&lt;&gt;0,'1C TSspéc8'!$C$12="OUI"),'1C TSspéc8'!$F$39/'1C TSspéc8'!$F$17,"")</f>
        <v/>
      </c>
      <c r="T412" s="563" t="str">
        <f>IF(AND('1C TSspéc8'!$F$17&lt;&gt;0,'1C TSspéc8'!$C$12="OUI"),'1C TSspéc8'!$F$40/'1C TSspéc8'!$F$17,"")</f>
        <v/>
      </c>
      <c r="U412" s="563" t="str">
        <f>IF(AND('1C TSspéc8'!$F$17&lt;&gt;0,'1C TSspéc8'!$C$12="OUI"),'1C TSspéc8'!$F$41/'1C TSspéc8'!$F$17,"")</f>
        <v/>
      </c>
      <c r="V412" s="563" t="str">
        <f>IF(AND('1C TSspéc8'!$F$17&lt;&gt;0,'1C TSspéc8'!$C$12="OUI"),'1C TSspéc8'!$F$42/'1C TSspéc8'!$F$17,"")</f>
        <v/>
      </c>
      <c r="W412" s="563" t="str">
        <f>IF(AND('1C TSspéc8'!$F$17&lt;&gt;0,'1C TSspéc8'!$C$12="OUI"),'1C TSspéc8'!$F$43/'1C TSspéc8'!$F$17,"")</f>
        <v/>
      </c>
      <c r="X412" s="563" t="str">
        <f>IF(AND('1C TSspéc8'!$F$17&lt;&gt;0,'1C TSspéc8'!$C$12="OUI"),'1C TSspéc8'!$F$44/'1C TSspéc8'!$F$17,"")</f>
        <v/>
      </c>
      <c r="Y412" s="563" t="str">
        <f>IF(AND('1C TSspéc8'!$F$17&lt;&gt;0,'1C TSspéc8'!$C$12="OUI"),'1C TSspéc8'!$F$45/'1C TSspéc8'!$F$17,"")</f>
        <v/>
      </c>
      <c r="Z412" s="563" t="str">
        <f>IF(AND('1C TSspéc8'!$F$17&lt;&gt;0,'1C TSspéc8'!$C$12="OUI"),'1C TSspéc8'!$F$46/'1C TSspéc8'!$F$17,"")</f>
        <v/>
      </c>
      <c r="AA412" s="563" t="str">
        <f>IF(AND('1C TSspéc8'!$F$17&lt;&gt;0,'1C TSspéc8'!$C$12="OUI"),'1C TSspéc8'!$F$47/'1C TSspéc8'!$F$17,"")</f>
        <v/>
      </c>
      <c r="AB412" s="563" t="str">
        <f>IF(AND('1C TSspéc8'!$F$17&lt;&gt;0,'1C TSspéc8'!$C$12="OUI"),'1C TSspéc8'!$F$48/'1C TSspéc8'!$F$17,"")</f>
        <v/>
      </c>
      <c r="AC412" s="563" t="str">
        <f>IF(AND('1C TSspéc8'!$F$17&lt;&gt;0,'1C TSspéc8'!$C$12="OUI"),'1C TSspéc8'!$F$49/'1C TSspéc8'!$F$17,"")</f>
        <v/>
      </c>
      <c r="AD412" s="563" t="str">
        <f>IF(AND('1C TSspéc8'!$F$17&lt;&gt;0,'1C TSspéc8'!$C$12="OUI"),'1C TSspéc8'!$F$50/'1C TSspéc8'!$F$17,"")</f>
        <v/>
      </c>
      <c r="AE412" s="563" t="str">
        <f>IF(AND('1C TSspéc8'!$F$17&lt;&gt;0,'1C TSspéc8'!$C$12="OUI"),'1C TSspéc8'!$F$51/'1C TSspéc8'!$F$17,"")</f>
        <v/>
      </c>
      <c r="AF412" s="563" t="str">
        <f>IF(AND('1C TSspéc8'!$F$17&lt;&gt;0,'1C TSspéc8'!$C$12="OUI"),'1C TSspéc8'!$F$52/'1C TSspéc8'!$F$17,"")</f>
        <v/>
      </c>
      <c r="AG412" s="563" t="str">
        <f>IF(AND('1C TSspéc8'!$F$17&lt;&gt;0,'1C TSspéc8'!$C$12="OUI"),'1C TSspéc8'!$F$53/'1C TSspéc8'!$F$17,"")</f>
        <v/>
      </c>
      <c r="AH412" s="563" t="str">
        <f>IF(AND('1C TSspéc8'!$F$17&lt;&gt;0,'1C TSspéc8'!$C$12="OUI"),'1C TSspéc8'!$F$54/'1C TSspéc8'!$F$17,"")</f>
        <v/>
      </c>
      <c r="AI412" s="563" t="str">
        <f>IF(AND('1C TSspéc8'!$F$17&lt;&gt;0,'1C TSspéc8'!$C$12="OUI"),'1C TSspéc8'!$F$55/'1C TSspéc8'!$F$17,"")</f>
        <v/>
      </c>
      <c r="AJ412" s="563" t="str">
        <f>IF(AND('1C TSspéc8'!$F$17&lt;&gt;0,'1C TSspéc8'!$C$12="OUI"),'1C TSspéc8'!$F$56/'1C TSspéc8'!$F$17,"")</f>
        <v/>
      </c>
      <c r="AK412" s="563" t="str">
        <f>IF(AND('1C TSspéc8'!$F$17&lt;&gt;0,'1C TSspéc8'!$C$12="OUI"),'1C TSspéc8'!$F$57/'1C TSspéc8'!$F$17,"")</f>
        <v/>
      </c>
      <c r="AL412" s="74">
        <f>IF(AND('1C TSspéc8'!$F$17&lt;&gt;0,'1C TSspéc8'!$C$12="OUI"),N412+AK412,N412)</f>
        <v>0</v>
      </c>
      <c r="AM412" s="432">
        <f t="shared" si="115"/>
        <v>0</v>
      </c>
      <c r="AN412" s="432">
        <f t="shared" si="116"/>
        <v>0</v>
      </c>
      <c r="AO412" s="433" t="str">
        <f>IF(AND('1C TSspéc8'!$F$17&lt;&gt;0,'1C TSspéc8'!$F$30&lt;&gt;0),AM412+AN412,"")</f>
        <v/>
      </c>
      <c r="AP412" s="599" t="str">
        <f>IF(AND('1C TSspéc8'!$F$17&lt;&gt;0,'1C TSspéc8'!$F$30&lt;&gt;0),AM412-AR412,"")</f>
        <v/>
      </c>
      <c r="AQ412" s="610">
        <f t="shared" si="118"/>
        <v>0</v>
      </c>
      <c r="AR412" s="622"/>
      <c r="AS412" s="104"/>
      <c r="AT412" s="211" t="str">
        <f>IF(('1C TSspéc8'!F$17*FICHE!$C$14&lt;J412),"Forfait limité à "&amp;FICHE!$C$14&amp;"€/jour","")</f>
        <v/>
      </c>
      <c r="AU412" s="618"/>
    </row>
    <row r="413" spans="1:47" ht="13.9" customHeight="1">
      <c r="A413" s="316"/>
      <c r="B413" s="346"/>
      <c r="C413" s="877" t="str">
        <f>IF('1C TSspéc8'!G$21&lt;&gt;0,'1C TSspéc8'!$B$16,"")</f>
        <v/>
      </c>
      <c r="D413" s="878"/>
      <c r="E413" s="879"/>
      <c r="F413" s="95" t="str">
        <f>IF(AND($C413='1C TSspéc8'!$B$16,'1C TSspéc8'!$B$20="spécifiques",'1C TSspéc8'!$G$21&lt;&gt;""),'1C TSspéc8'!$G$25,"")</f>
        <v/>
      </c>
      <c r="G413" s="237"/>
      <c r="H413" s="797">
        <v>0.21</v>
      </c>
      <c r="I413" s="799">
        <v>1</v>
      </c>
      <c r="J413" s="324"/>
      <c r="K413" s="782">
        <f t="shared" si="114"/>
        <v>0</v>
      </c>
      <c r="L413" s="580">
        <f>IF(OR('1C TSspéc8'!$B$12="",'1C TSspéc8'!G$30=0),0,IF(AND('1C TSspéc8'!$B$12&lt;&gt;"",$K$2="Pôle",'1C TSspéc8'!$C$12="OUI"),(('1C TSspéc8'!G$22+'1C TSspéc8'!G$23+'1C TSspéc8'!G$24+'1C TSspéc8'!G$25+'1C TSspéc8'!G$29)/'1C TSspéc8'!G$17),IF(AND('1C TSspéc8'!$B$12&lt;&gt;"",$K$2="Pôle",'1C TSspéc8'!$C$12="NON"),(('1C TSspéc8'!G$22+'1C TSspéc8'!G$23+'1C TSspéc8'!G$24+'1C TSspéc8'!G$25+'1C TSspéc8'!G$29)/'1C TSspéc8'!G$30),IF(AND('1C TSspéc8'!$B$12&lt;&gt;"",$K$2&lt;&gt;"Pôle",'1C TSspéc8'!$C$12="OUI"),(('1C TSspéc8'!G$22+'1C TSspéc8'!G$23+'1C TSspéc8'!G$24+'1C TSspéc8'!G$25+'1C TSspéc8'!G$26+'1C TSspéc8'!G$27+'1C TSspéc8'!G$28+'1C TSspéc8'!G$29)/'1C TSspéc8'!G$17),IF(AND('1C TSspéc8'!$B$12&lt;&gt;"",$K$2&lt;&gt;"Pôle",'1C TSspéc8'!$C$12="NON"),(('1C TSspéc8'!G$22+'1C TSspéc8'!G$23+'1C TSspéc8'!G$24+'1C TSspéc8'!G$25+'1C TSspéc8'!G$26+'1C TSspéc8'!G$27+'1C TSspéc8'!G$28+'1C TSspéc8'!G$29)/'1C TSspéc8'!G$30))))))</f>
        <v>0</v>
      </c>
      <c r="M413" s="580">
        <f>IF(OR('1C TSspéc8'!$B$12="",'1C TSspéc8'!G$30=0),0,IF(AND('1C TSspéc8'!$B$12&lt;&gt;"",$K$2="Pôle",'1C TSspéc8'!$C$12="OUI"),(('1C TSspéc8'!G$26+'1C TSspéc8'!G$27+'1C TSspéc8'!G$28)/'1C TSspéc8'!G$17),IF(AND('1C TSspéc8'!$B$12&lt;&gt;"",$K$2="Pôle",'1C TSspéc8'!$C$12="NON"),(('1C TSspéc8'!G$26+'1C TSspéc8'!G$27+'1C TSspéc8'!G$28)/'1C TSspéc8'!G$30),IF(AND('1C TSspéc8'!$B$12&lt;&gt;"",$K$2&lt;&gt;"Pôle"),0))))</f>
        <v>0</v>
      </c>
      <c r="N413" s="581">
        <f>IF(AND('1C TSspéc8'!$B$12&lt;&gt;0,'1C TSspéc8'!$G$30&lt;&gt;0),L413+M413,0)</f>
        <v>0</v>
      </c>
      <c r="O413" s="562" t="str">
        <f>IF(AND('1C TSspéc8'!$G$17&lt;&gt;0,'1C TSspéc8'!$C$12="OUI"),'1C TSspéc8'!$G$35/'1C TSspéc8'!$G$17,"")</f>
        <v/>
      </c>
      <c r="P413" s="563" t="str">
        <f>IF(AND('1C TSspéc8'!$G$17&lt;&gt;0,'1C TSspéc8'!$C$12="OUI"),'1C TSspéc8'!$G$36/'1C TSspéc8'!$G$17,"")</f>
        <v/>
      </c>
      <c r="Q413" s="563" t="str">
        <f>IF(AND('1C TSspéc8'!$G$17&lt;&gt;0,'1C TSspéc8'!$C$12="OUI"),'1C TSspéc8'!$G$37/'1C TSspéc8'!$G$17,"")</f>
        <v/>
      </c>
      <c r="R413" s="563" t="str">
        <f>IF(AND('1C TSspéc8'!$G$17&lt;&gt;0,'1C TSspéc8'!$C$12="OUI"),'1C TSspéc8'!$G$38/'1C TSspéc8'!$G$17,"")</f>
        <v/>
      </c>
      <c r="S413" s="563" t="str">
        <f>IF(AND('1C TSspéc8'!$G$17&lt;&gt;0,'1C TSspéc8'!$C$12="OUI"),'1C TSspéc8'!$G$39/'1C TSspéc8'!$G$17,"")</f>
        <v/>
      </c>
      <c r="T413" s="563" t="str">
        <f>IF(AND('1C TSspéc8'!$G$17&lt;&gt;0,'1C TSspéc8'!$C$12="OUI"),'1C TSspéc8'!$G$40/'1C TSspéc8'!$G$17,"")</f>
        <v/>
      </c>
      <c r="U413" s="563" t="str">
        <f>IF(AND('1C TSspéc8'!$G$17&lt;&gt;0,'1C TSspéc8'!$C$12="OUI"),'1C TSspéc8'!$G$41/'1C TSspéc8'!$G$17,"")</f>
        <v/>
      </c>
      <c r="V413" s="563" t="str">
        <f>IF(AND('1C TSspéc8'!$G$17&lt;&gt;0,'1C TSspéc8'!$C$12="OUI"),'1C TSspéc8'!$G$42/'1C TSspéc8'!$G$17,"")</f>
        <v/>
      </c>
      <c r="W413" s="563" t="str">
        <f>IF(AND('1C TSspéc8'!$G$17&lt;&gt;0,'1C TSspéc8'!$C$12="OUI"),'1C TSspéc8'!$G$43/'1C TSspéc8'!$G$17,"")</f>
        <v/>
      </c>
      <c r="X413" s="563" t="str">
        <f>IF(AND('1C TSspéc8'!$G$17&lt;&gt;0,'1C TSspéc8'!$C$12="OUI"),'1C TSspéc8'!$G$44/'1C TSspéc8'!$G$17,"")</f>
        <v/>
      </c>
      <c r="Y413" s="563" t="str">
        <f>IF(AND('1C TSspéc8'!$G$17&lt;&gt;0,'1C TSspéc8'!$C$12="OUI"),'1C TSspéc8'!$G$45/'1C TSspéc8'!$G$17,"")</f>
        <v/>
      </c>
      <c r="Z413" s="563" t="str">
        <f>IF(AND('1C TSspéc8'!$G$17&lt;&gt;0,'1C TSspéc8'!$C$12="OUI"),'1C TSspéc8'!$G$46/'1C TSspéc8'!$G$17,"")</f>
        <v/>
      </c>
      <c r="AA413" s="563" t="str">
        <f>IF(AND('1C TSspéc8'!$G$17&lt;&gt;0,'1C TSspéc8'!$C$12="OUI"),'1C TSspéc8'!$G$47/'1C TSspéc8'!$G$17,"")</f>
        <v/>
      </c>
      <c r="AB413" s="563" t="str">
        <f>IF(AND('1C TSspéc8'!$G$17&lt;&gt;0,'1C TSspéc8'!$C$12="OUI"),'1C TSspéc8'!$G$48/'1C TSspéc8'!$G$17,"")</f>
        <v/>
      </c>
      <c r="AC413" s="563" t="str">
        <f>IF(AND('1C TSspéc8'!$G$17&lt;&gt;0,'1C TSspéc8'!$C$12="OUI"),'1C TSspéc8'!$G$49/'1C TSspéc8'!$G$17,"")</f>
        <v/>
      </c>
      <c r="AD413" s="563" t="str">
        <f>IF(AND('1C TSspéc8'!$G$17&lt;&gt;0,'1C TSspéc8'!$C$12="OUI"),'1C TSspéc8'!$G$50/'1C TSspéc8'!$G$17,"")</f>
        <v/>
      </c>
      <c r="AE413" s="563" t="str">
        <f>IF(AND('1C TSspéc8'!$G$17&lt;&gt;0,'1C TSspéc8'!$C$12="OUI"),'1C TSspéc8'!$G$51/'1C TSspéc8'!$G$17,"")</f>
        <v/>
      </c>
      <c r="AF413" s="563" t="str">
        <f>IF(AND('1C TSspéc8'!$G$17&lt;&gt;0,'1C TSspéc8'!$C$12="OUI"),'1C TSspéc8'!$G$52/'1C TSspéc8'!$G$17,"")</f>
        <v/>
      </c>
      <c r="AG413" s="563" t="str">
        <f>IF(AND('1C TSspéc8'!$G$17&lt;&gt;0,'1C TSspéc8'!$C$12="OUI"),'1C TSspéc8'!$G$53/'1C TSspéc8'!$G$17,"")</f>
        <v/>
      </c>
      <c r="AH413" s="563" t="str">
        <f>IF(AND('1C TSspéc8'!$G$17&lt;&gt;0,'1C TSspéc8'!$C$12="OUI"),'1C TSspéc8'!$G$54/'1C TSspéc8'!$G$17,"")</f>
        <v/>
      </c>
      <c r="AI413" s="563" t="str">
        <f>IF(AND('1C TSspéc8'!$G$17&lt;&gt;0,'1C TSspéc8'!$C$12="OUI"),'1C TSspéc8'!$G$55/'1C TSspéc8'!$G$17,"")</f>
        <v/>
      </c>
      <c r="AJ413" s="563" t="str">
        <f>IF(AND('1C TSspéc8'!$G$17&lt;&gt;0,'1C TSspéc8'!$C$12="OUI"),'1C TSspéc8'!$G$56/'1C TSspéc8'!$G$17,"")</f>
        <v/>
      </c>
      <c r="AK413" s="563" t="str">
        <f>IF(AND('1C TSspéc8'!$G$17&lt;&gt;0,'1C TSspéc8'!$C$12="OUI"),'1C TSspéc8'!$G$57/'1C TSspéc8'!$G$17,"")</f>
        <v/>
      </c>
      <c r="AL413" s="74">
        <f>IF(AND('1C TSspéc8'!$G$17&lt;&gt;0,'1C TSspéc8'!$C$12="OUI"),N413+AK413,N413)</f>
        <v>0</v>
      </c>
      <c r="AM413" s="432">
        <f t="shared" si="115"/>
        <v>0</v>
      </c>
      <c r="AN413" s="432">
        <f t="shared" si="116"/>
        <v>0</v>
      </c>
      <c r="AO413" s="433" t="str">
        <f>IF(AND('1C TSspéc8'!$G$17&lt;&gt;0,'1C TSspéc8'!$G$30&lt;&gt;0),AM413+AN413,"")</f>
        <v/>
      </c>
      <c r="AP413" s="599" t="str">
        <f>IF(AND('1C TSspéc8'!$G$17&lt;&gt;0,'1C TSspéc8'!$G$30&lt;&gt;0),AM413-AR413,"")</f>
        <v/>
      </c>
      <c r="AQ413" s="610">
        <f t="shared" si="118"/>
        <v>0</v>
      </c>
      <c r="AR413" s="622"/>
      <c r="AS413" s="104"/>
      <c r="AT413" s="211" t="str">
        <f>IF(('1C TSspéc8'!G$17*FICHE!$C$14&lt;J413),"Forfait limité à "&amp;FICHE!$C$14&amp;"€/jour","")</f>
        <v/>
      </c>
      <c r="AU413" s="618"/>
    </row>
    <row r="414" spans="1:47" ht="13.9" customHeight="1">
      <c r="A414" s="316"/>
      <c r="B414" s="346"/>
      <c r="C414" s="877" t="str">
        <f>IF('1C TSspéc8'!H$21&lt;&gt;0,'1C TSspéc8'!$B$16,"")</f>
        <v/>
      </c>
      <c r="D414" s="878"/>
      <c r="E414" s="879"/>
      <c r="F414" s="95" t="str">
        <f>IF(AND($C414='1C TSspéc8'!$B$16,'1C TSspéc8'!$B$20="spécifiques",'1C TSspéc8'!$H$21&lt;&gt;""),'1C TSspéc8'!$H$25,"")</f>
        <v/>
      </c>
      <c r="G414" s="237"/>
      <c r="H414" s="797">
        <v>0.21</v>
      </c>
      <c r="I414" s="799">
        <v>1</v>
      </c>
      <c r="J414" s="324"/>
      <c r="K414" s="782">
        <f t="shared" si="114"/>
        <v>0</v>
      </c>
      <c r="L414" s="580">
        <f>IF(OR('1C TSspéc8'!$B$12="",'1C TSspéc8'!H$30=0),0,IF(AND('1C TSspéc8'!$B$12&lt;&gt;"",$K$2="Pôle",'1C TSspéc8'!$C$12="OUI"),(('1C TSspéc8'!H$22+'1C TSspéc8'!H$23+'1C TSspéc8'!H$24+'1C TSspéc8'!H$25+'1C TSspéc8'!H$29)/'1C TSspéc8'!H$17),IF(AND('1C TSspéc8'!$B$12&lt;&gt;"",$K$2="Pôle",'1C TSspéc8'!$C$12="NON"),(('1C TSspéc8'!H$22+'1C TSspéc8'!H$23+'1C TSspéc8'!H$24+'1C TSspéc8'!H$25+'1C TSspéc8'!H$29)/'1C TSspéc8'!H$30),IF(AND('1C TSspéc8'!$B$12&lt;&gt;"",$K$2&lt;&gt;"Pôle",'1C TSspéc8'!$C$12="OUI"),(('1C TSspéc8'!H$22+'1C TSspéc8'!H$23+'1C TSspéc8'!H$24+'1C TSspéc8'!H$25+'1C TSspéc8'!H$26+'1C TSspéc8'!H$27+'1C TSspéc8'!H$28+'1C TSspéc8'!H$29)/'1C TSspéc8'!H$17),IF(AND('1C TSspéc8'!$B$12&lt;&gt;"",$K$2&lt;&gt;"Pôle",'1C TSspéc8'!$C$12="NON"),(('1C TSspéc8'!H$22+'1C TSspéc8'!H$23+'1C TSspéc8'!H$24+'1C TSspéc8'!H$25+'1C TSspéc8'!H$26+'1C TSspéc8'!H$27+'1C TSspéc8'!H$28+'1C TSspéc8'!H$29)/'1C TSspéc8'!H$30))))))</f>
        <v>0</v>
      </c>
      <c r="M414" s="580">
        <f>IF(OR('1C TSspéc8'!$B$12="",'1C TSspéc8'!H$30=0),0,IF(AND('1C TSspéc8'!$B$12&lt;&gt;"",$K$2="Pôle",'1C TSspéc8'!$C$12="OUI"),(('1C TSspéc8'!H$26+'1C TSspéc8'!H$27+'1C TSspéc8'!H$28)/'1C TSspéc8'!H$17),IF(AND('1C TSspéc8'!$B$12&lt;&gt;"",$K$2="Pôle",'1C TSspéc8'!$C$12="NON"),(('1C TSspéc8'!H$26+'1C TSspéc8'!H$27+'1C TSspéc8'!H$28)/'1C TSspéc8'!H$30),IF(AND('1C TSspéc8'!$B$12&lt;&gt;"",$K$2&lt;&gt;"Pôle"),0))))</f>
        <v>0</v>
      </c>
      <c r="N414" s="581">
        <f>IF(AND('1C TSspéc8'!$B$12&lt;&gt;0,'1C TSspéc8'!$H$30&lt;&gt;0),L414+M414,0)</f>
        <v>0</v>
      </c>
      <c r="O414" s="562" t="str">
        <f>IF(AND('1C TSspéc8'!$H$17&lt;&gt;0,'1C TSspéc8'!$C$12="OUI"),'1C TSspéc8'!$H$35/'1C TSspéc8'!$H$17,"")</f>
        <v/>
      </c>
      <c r="P414" s="563" t="str">
        <f>IF(AND('1C TSspéc8'!$H$17&lt;&gt;0,'1C TSspéc8'!$C$12="OUI"),'1C TSspéc8'!$H$36/'1C TSspéc8'!$H$17,"")</f>
        <v/>
      </c>
      <c r="Q414" s="563" t="str">
        <f>IF(AND('1C TSspéc8'!$H$17&lt;&gt;0,'1C TSspéc8'!$C$12="OUI"),'1C TSspéc8'!$H$37/'1C TSspéc8'!$H$17,"")</f>
        <v/>
      </c>
      <c r="R414" s="563" t="str">
        <f>IF(AND('1C TSspéc8'!$H$17&lt;&gt;0,'1C TSspéc8'!$C$12="OUI"),'1C TSspéc8'!$H$38/'1C TSspéc8'!$H$17,"")</f>
        <v/>
      </c>
      <c r="S414" s="563" t="str">
        <f>IF(AND('1C TSspéc8'!$H$17&lt;&gt;0,'1C TSspéc8'!$C$12="OUI"),'1C TSspéc8'!$H$39/'1C TSspéc8'!$H$17,"")</f>
        <v/>
      </c>
      <c r="T414" s="563" t="str">
        <f>IF(AND('1C TSspéc8'!$H$17&lt;&gt;0,'1C TSspéc8'!$C$12="OUI"),'1C TSspéc8'!$H$40/'1C TSspéc8'!$H$17,"")</f>
        <v/>
      </c>
      <c r="U414" s="563" t="str">
        <f>IF(AND('1C TSspéc8'!$H$17&lt;&gt;0,'1C TSspéc8'!$C$12="OUI"),'1C TSspéc8'!$H$41/'1C TSspéc8'!$H$17,"")</f>
        <v/>
      </c>
      <c r="V414" s="563" t="str">
        <f>IF(AND('1C TSspéc8'!$H$17&lt;&gt;0,'1C TSspéc8'!$C$12="OUI"),'1C TSspéc8'!$H$42/'1C TSspéc8'!$H$17,"")</f>
        <v/>
      </c>
      <c r="W414" s="563" t="str">
        <f>IF(AND('1C TSspéc8'!$H$17&lt;&gt;0,'1C TSspéc8'!$C$12="OUI"),'1C TSspéc8'!$H$43/'1C TSspéc8'!$H$17,"")</f>
        <v/>
      </c>
      <c r="X414" s="563" t="str">
        <f>IF(AND('1C TSspéc8'!$H$17&lt;&gt;0,'1C TSspéc8'!$C$12="OUI"),'1C TSspéc8'!$H$44/'1C TSspéc8'!$H$17,"")</f>
        <v/>
      </c>
      <c r="Y414" s="563" t="str">
        <f>IF(AND('1C TSspéc8'!$H$17&lt;&gt;0,'1C TSspéc8'!$C$12="OUI"),'1C TSspéc8'!$H$45/'1C TSspéc8'!$H$17,"")</f>
        <v/>
      </c>
      <c r="Z414" s="563" t="str">
        <f>IF(AND('1C TSspéc8'!$H$17&lt;&gt;0,'1C TSspéc8'!$C$12="OUI"),'1C TSspéc8'!$H$46/'1C TSspéc8'!$H$17,"")</f>
        <v/>
      </c>
      <c r="AA414" s="563" t="str">
        <f>IF(AND('1C TSspéc8'!$H$17&lt;&gt;0,'1C TSspéc8'!$C$12="OUI"),'1C TSspéc8'!$H$47/'1C TSspéc8'!$H$17,"")</f>
        <v/>
      </c>
      <c r="AB414" s="563" t="str">
        <f>IF(AND('1C TSspéc8'!$H$17&lt;&gt;0,'1C TSspéc8'!$C$12="OUI"),'1C TSspéc8'!$H$48/'1C TSspéc8'!$H$17,"")</f>
        <v/>
      </c>
      <c r="AC414" s="563" t="str">
        <f>IF(AND('1C TSspéc8'!$H$17&lt;&gt;0,'1C TSspéc8'!$C$12="OUI"),'1C TSspéc8'!$H$49/'1C TSspéc8'!$H$17,"")</f>
        <v/>
      </c>
      <c r="AD414" s="563" t="str">
        <f>IF(AND('1C TSspéc8'!$H$17&lt;&gt;0,'1C TSspéc8'!$C$12="OUI"),'1C TSspéc8'!$H$50/'1C TSspéc8'!$H$17,"")</f>
        <v/>
      </c>
      <c r="AE414" s="563" t="str">
        <f>IF(AND('1C TSspéc8'!$H$17&lt;&gt;0,'1C TSspéc8'!$C$12="OUI"),'1C TSspéc8'!$H$51/'1C TSspéc8'!$H$17,"")</f>
        <v/>
      </c>
      <c r="AF414" s="563" t="str">
        <f>IF(AND('1C TSspéc8'!$H$17&lt;&gt;0,'1C TSspéc8'!$C$12="OUI"),'1C TSspéc8'!$H$52/'1C TSspéc8'!$H$17,"")</f>
        <v/>
      </c>
      <c r="AG414" s="563" t="str">
        <f>IF(AND('1C TSspéc8'!$H$17&lt;&gt;0,'1C TSspéc8'!$C$12="OUI"),'1C TSspéc8'!$H$53/'1C TSspéc8'!$H$17,"")</f>
        <v/>
      </c>
      <c r="AH414" s="563" t="str">
        <f>IF(AND('1C TSspéc8'!$H$17&lt;&gt;0,'1C TSspéc8'!$C$12="OUI"),'1C TSspéc8'!$H$54/'1C TSspéc8'!$H$17,"")</f>
        <v/>
      </c>
      <c r="AI414" s="563" t="str">
        <f>IF(AND('1C TSspéc8'!$H$17&lt;&gt;0,'1C TSspéc8'!$C$12="OUI"),'1C TSspéc8'!$H$55/'1C TSspéc8'!$H$17,"")</f>
        <v/>
      </c>
      <c r="AJ414" s="563" t="str">
        <f>IF(AND('1C TSspéc8'!$H$17&lt;&gt;0,'1C TSspéc8'!$C$12="OUI"),'1C TSspéc8'!$H$56/'1C TSspéc8'!$H$17,"")</f>
        <v/>
      </c>
      <c r="AK414" s="563" t="str">
        <f>IF(AND('1C TSspéc8'!$H$17&lt;&gt;0,'1C TSspéc8'!$C$12="OUI"),'1C TSspéc8'!$H$57/'1C TSspéc8'!$H$17,"")</f>
        <v/>
      </c>
      <c r="AL414" s="74">
        <f>IF(AND('1C TSspéc8'!$H$17&lt;&gt;0,'1C TSspéc8'!$C$12="OUI"),N414+AK414,N414)</f>
        <v>0</v>
      </c>
      <c r="AM414" s="432">
        <f t="shared" si="115"/>
        <v>0</v>
      </c>
      <c r="AN414" s="432">
        <f t="shared" si="116"/>
        <v>0</v>
      </c>
      <c r="AO414" s="433" t="str">
        <f>IF(AND('1C TSspéc8'!$H$17&lt;&gt;0,'1C TSspéc8'!$H$30&lt;&gt;0),AM414+AN414,"")</f>
        <v/>
      </c>
      <c r="AP414" s="599" t="str">
        <f>IF(AND('1C TSspéc8'!$H$17&lt;&gt;0,'1C TSspéc8'!$H$30&lt;&gt;0),AM414-AR414,"")</f>
        <v/>
      </c>
      <c r="AQ414" s="610">
        <f t="shared" si="118"/>
        <v>0</v>
      </c>
      <c r="AR414" s="622"/>
      <c r="AS414" s="104"/>
      <c r="AT414" s="211" t="str">
        <f>IF(('1C TSspéc8'!H$17*FICHE!$C$14&lt;J414),"Forfait limité à "&amp;FICHE!$C$14&amp;"€/jour","")</f>
        <v/>
      </c>
      <c r="AU414" s="618"/>
    </row>
    <row r="415" spans="1:47" ht="13.9" customHeight="1">
      <c r="A415" s="316"/>
      <c r="B415" s="346"/>
      <c r="C415" s="877" t="str">
        <f>IF('1C TSspéc8'!I$21&lt;&gt;0,'1C TSspéc8'!$B$16,"")</f>
        <v/>
      </c>
      <c r="D415" s="878"/>
      <c r="E415" s="879"/>
      <c r="F415" s="95" t="str">
        <f>IF(AND($C415='1C TSspéc8'!$B$16,'1C TSspéc8'!$B$20="spécifiques",'1C TSspéc8'!$I$21&lt;&gt;""),'1C TSspéc8'!$I$25,"")</f>
        <v/>
      </c>
      <c r="G415" s="237"/>
      <c r="H415" s="797">
        <v>0.21</v>
      </c>
      <c r="I415" s="799">
        <v>1</v>
      </c>
      <c r="J415" s="324"/>
      <c r="K415" s="782">
        <f t="shared" si="114"/>
        <v>0</v>
      </c>
      <c r="L415" s="580">
        <f>IF(OR('1C TSspéc8'!$B$12="",'1C TSspéc8'!I$30=0),0,IF(AND('1C TSspéc8'!$B$12&lt;&gt;"",$K$2="Pôle",'1C TSspéc8'!$C$12="OUI"),(('1C TSspéc8'!I$22+'1C TSspéc8'!I$23+'1C TSspéc8'!I$24+'1C TSspéc8'!I$25+'1C TSspéc8'!I$29)/'1C TSspéc8'!I$17),IF(AND('1C TSspéc8'!$B$12&lt;&gt;"",$K$2="Pôle",'1C TSspéc8'!$C$12="NON"),(('1C TSspéc8'!I$22+'1C TSspéc8'!I$23+'1C TSspéc8'!I$24+'1C TSspéc8'!I$25+'1C TSspéc8'!I$29)/'1C TSspéc8'!I$30),IF(AND('1C TSspéc8'!$B$12&lt;&gt;"",$K$2&lt;&gt;"Pôle",'1C TSspéc8'!$C$12="OUI"),(('1C TSspéc8'!I$22+'1C TSspéc8'!I$23+'1C TSspéc8'!I$24+'1C TSspéc8'!I$25+'1C TSspéc8'!I$26+'1C TSspéc8'!I$27+'1C TSspéc8'!I$28+'1C TSspéc8'!I$29)/'1C TSspéc8'!I$17),IF(AND('1C TSspéc8'!$B$12&lt;&gt;"",$K$2&lt;&gt;"Pôle",'1C TSspéc8'!$C$12="NON"),(('1C TSspéc8'!I$22+'1C TSspéc8'!I$23+'1C TSspéc8'!I$24+'1C TSspéc8'!I$25+'1C TSspéc8'!I$26+'1C TSspéc8'!I$27+'1C TSspéc8'!I$28+'1C TSspéc8'!I$29)/'1C TSspéc8'!I$30))))))</f>
        <v>0</v>
      </c>
      <c r="M415" s="580">
        <f>IF(OR('1C TSspéc8'!$B$12="",'1C TSspéc8'!I$30=0),0,IF(AND('1C TSspéc8'!$B$12&lt;&gt;"",$K$2="Pôle",'1C TSspéc8'!$C$12="OUI"),(('1C TSspéc8'!I$26+'1C TSspéc8'!I$27+'1C TSspéc8'!I$28)/'1C TSspéc8'!I$17),IF(AND('1C TSspéc8'!$B$12&lt;&gt;"",$K$2="Pôle",'1C TSspéc8'!$C$12="NON"),(('1C TSspéc8'!I$26+'1C TSspéc8'!I$27+'1C TSspéc8'!I$28)/'1C TSspéc8'!I$30),IF(AND('1C TSspéc8'!$B$12&lt;&gt;"",$K$2&lt;&gt;"Pôle"),0))))</f>
        <v>0</v>
      </c>
      <c r="N415" s="581">
        <f>IF(AND('1C TSspéc8'!$B$12&lt;&gt;0,'1C TSspéc8'!$I$30&lt;&gt;0),L415+M415,0)</f>
        <v>0</v>
      </c>
      <c r="O415" s="562" t="str">
        <f>IF(AND('1C TSspéc8'!$I$17&lt;&gt;0,'1C TSspéc8'!$C$12="OUI"),'1C TSspéc8'!$I$35/'1C TSspéc8'!$I$17,"")</f>
        <v/>
      </c>
      <c r="P415" s="563" t="str">
        <f>IF(AND('1C TSspéc8'!$I$17&lt;&gt;0,'1C TSspéc8'!$C$12="OUI"),'1C TSspéc8'!$I$36/'1C TSspéc8'!$I$17,"")</f>
        <v/>
      </c>
      <c r="Q415" s="563" t="str">
        <f>IF(AND('1C TSspéc8'!$I$17&lt;&gt;0,'1C TSspéc8'!$C$12="OUI"),'1C TSspéc8'!$I$37/'1C TSspéc8'!$I$17,"")</f>
        <v/>
      </c>
      <c r="R415" s="563" t="str">
        <f>IF(AND('1C TSspéc8'!$I$17&lt;&gt;0,'1C TSspéc8'!$C$12="OUI"),'1C TSspéc8'!$I$38/'1C TSspéc8'!$I$17,"")</f>
        <v/>
      </c>
      <c r="S415" s="563" t="str">
        <f>IF(AND('1C TSspéc8'!$I$17&lt;&gt;0,'1C TSspéc8'!$C$12="OUI"),'1C TSspéc8'!$I$39/'1C TSspéc8'!$I$17,"")</f>
        <v/>
      </c>
      <c r="T415" s="563" t="str">
        <f>IF(AND('1C TSspéc8'!$I$17&lt;&gt;0,'1C TSspéc8'!$C$12="OUI"),'1C TSspéc8'!$I$40/'1C TSspéc8'!$I$17,"")</f>
        <v/>
      </c>
      <c r="U415" s="563" t="str">
        <f>IF(AND('1C TSspéc8'!$I$17&lt;&gt;0,'1C TSspéc8'!$C$12="OUI"),'1C TSspéc8'!$I$41/'1C TSspéc8'!$I$17,"")</f>
        <v/>
      </c>
      <c r="V415" s="563" t="str">
        <f>IF(AND('1C TSspéc8'!$I$17&lt;&gt;0,'1C TSspéc8'!$C$12="OUI"),'1C TSspéc8'!$I$42/'1C TSspéc8'!$I$17,"")</f>
        <v/>
      </c>
      <c r="W415" s="563" t="str">
        <f>IF(AND('1C TSspéc8'!$I$17&lt;&gt;0,'1C TSspéc8'!$C$12="OUI"),'1C TSspéc8'!$I$43/'1C TSspéc8'!$I$17,"")</f>
        <v/>
      </c>
      <c r="X415" s="563" t="str">
        <f>IF(AND('1C TSspéc8'!$I$17&lt;&gt;0,'1C TSspéc8'!$C$12="OUI"),'1C TSspéc8'!$I$44/'1C TSspéc8'!$I$17,"")</f>
        <v/>
      </c>
      <c r="Y415" s="563" t="str">
        <f>IF(AND('1C TSspéc8'!$I$17&lt;&gt;0,'1C TSspéc8'!$C$12="OUI"),'1C TSspéc8'!$I$45/'1C TSspéc8'!$I$17,"")</f>
        <v/>
      </c>
      <c r="Z415" s="563" t="str">
        <f>IF(AND('1C TSspéc8'!$I$17&lt;&gt;0,'1C TSspéc8'!$C$12="OUI"),'1C TSspéc8'!$I$46/'1C TSspéc8'!$I$17,"")</f>
        <v/>
      </c>
      <c r="AA415" s="563" t="str">
        <f>IF(AND('1C TSspéc8'!$I$17&lt;&gt;0,'1C TSspéc8'!$C$12="OUI"),'1C TSspéc8'!$I$47/'1C TSspéc8'!$I$17,"")</f>
        <v/>
      </c>
      <c r="AB415" s="563" t="str">
        <f>IF(AND('1C TSspéc8'!$I$17&lt;&gt;0,'1C TSspéc8'!$C$12="OUI"),'1C TSspéc8'!$I$48/'1C TSspéc8'!$I$17,"")</f>
        <v/>
      </c>
      <c r="AC415" s="563" t="str">
        <f>IF(AND('1C TSspéc8'!$I$17&lt;&gt;0,'1C TSspéc8'!$C$12="OUI"),'1C TSspéc8'!$I$49/'1C TSspéc8'!$I$17,"")</f>
        <v/>
      </c>
      <c r="AD415" s="563" t="str">
        <f>IF(AND('1C TSspéc8'!$I$17&lt;&gt;0,'1C TSspéc8'!$C$12="OUI"),'1C TSspéc8'!$I$50/'1C TSspéc8'!$I$17,"")</f>
        <v/>
      </c>
      <c r="AE415" s="563" t="str">
        <f>IF(AND('1C TSspéc8'!$I$17&lt;&gt;0,'1C TSspéc8'!$C$12="OUI"),'1C TSspéc8'!$I$51/'1C TSspéc8'!$I$17,"")</f>
        <v/>
      </c>
      <c r="AF415" s="563" t="str">
        <f>IF(AND('1C TSspéc8'!$I$17&lt;&gt;0,'1C TSspéc8'!$C$12="OUI"),'1C TSspéc8'!$I$52/'1C TSspéc8'!$I$17,"")</f>
        <v/>
      </c>
      <c r="AG415" s="563" t="str">
        <f>IF(AND('1C TSspéc8'!$I$17&lt;&gt;0,'1C TSspéc8'!$C$12="OUI"),'1C TSspéc8'!$I$53/'1C TSspéc8'!$I$17,"")</f>
        <v/>
      </c>
      <c r="AH415" s="563" t="str">
        <f>IF(AND('1C TSspéc8'!$I$17&lt;&gt;0,'1C TSspéc8'!$C$12="OUI"),'1C TSspéc8'!$I$54/'1C TSspéc8'!$I$17,"")</f>
        <v/>
      </c>
      <c r="AI415" s="563" t="str">
        <f>IF(AND('1C TSspéc8'!$I$17&lt;&gt;0,'1C TSspéc8'!$C$12="OUI"),'1C TSspéc8'!$I$55/'1C TSspéc8'!$I$17,"")</f>
        <v/>
      </c>
      <c r="AJ415" s="563" t="str">
        <f>IF(AND('1C TSspéc8'!$I$17&lt;&gt;0,'1C TSspéc8'!$C$12="OUI"),'1C TSspéc8'!$I$56/'1C TSspéc8'!$I$17,"")</f>
        <v/>
      </c>
      <c r="AK415" s="563" t="str">
        <f>IF(AND('1C TSspéc8'!$I$17&lt;&gt;0,'1C TSspéc8'!$C$12="OUI"),'1C TSspéc8'!$I$57/'1C TSspéc8'!$I$17,"")</f>
        <v/>
      </c>
      <c r="AL415" s="74">
        <f>IF(AND('1C TSspéc8'!$I$17&lt;&gt;0,'1C TSspéc8'!$C$12="OUI"),N415+AK415,N415)</f>
        <v>0</v>
      </c>
      <c r="AM415" s="432">
        <f t="shared" si="115"/>
        <v>0</v>
      </c>
      <c r="AN415" s="432">
        <f t="shared" si="116"/>
        <v>0</v>
      </c>
      <c r="AO415" s="433" t="str">
        <f>IF(AND('1C TSspéc8'!$I$17&lt;&gt;0,'1C TSspéc8'!$I$30&lt;&gt;0),AM415+AN415,"")</f>
        <v/>
      </c>
      <c r="AP415" s="599" t="str">
        <f>IF(AND('1C TSspéc8'!$I$17&lt;&gt;0,'1C TSspéc8'!$I$30&lt;&gt;0),AM415-AR415,"")</f>
        <v/>
      </c>
      <c r="AQ415" s="610">
        <f t="shared" si="118"/>
        <v>0</v>
      </c>
      <c r="AR415" s="622"/>
      <c r="AS415" s="104"/>
      <c r="AT415" s="211" t="str">
        <f>IF(('1C TSspéc8'!I$17*FICHE!$C$14&lt;J415),"Forfait limité à "&amp;FICHE!$C$14&amp;"€/jour","")</f>
        <v/>
      </c>
      <c r="AU415" s="618"/>
    </row>
    <row r="416" spans="1:47" ht="13.9" customHeight="1">
      <c r="A416" s="316"/>
      <c r="B416" s="346"/>
      <c r="C416" s="877" t="str">
        <f>IF('1C TSspéc8'!J$21&lt;&gt;0,'1C TSspéc8'!$B$16,"")</f>
        <v/>
      </c>
      <c r="D416" s="878"/>
      <c r="E416" s="879"/>
      <c r="F416" s="95" t="str">
        <f>IF(AND($C416='1C TSspéc8'!$B$16,'1C TSspéc8'!$B$20="spécifiques",'1C TSspéc8'!K$21&lt;&gt;""),'1C TSspéc8'!K$25,"")</f>
        <v/>
      </c>
      <c r="G416" s="237"/>
      <c r="H416" s="797">
        <v>0.21</v>
      </c>
      <c r="I416" s="799">
        <v>1</v>
      </c>
      <c r="J416" s="324"/>
      <c r="K416" s="782">
        <f t="shared" si="114"/>
        <v>0</v>
      </c>
      <c r="L416" s="580">
        <f>IF(OR('1C TSspéc8'!$B$12="",'1C TSspéc8'!J$30=0),0,IF(AND('1C TSspéc8'!$B$12&lt;&gt;"",$K$2="Pôle",'1C TSspéc8'!$C$12="OUI"),(('1C TSspéc8'!J$22+'1C TSspéc8'!J$23+'1C TSspéc8'!J$24+'1C TSspéc8'!J$25+'1C TSspéc8'!J$29)/'1C TSspéc8'!J$17),IF(AND('1C TSspéc8'!$B$12&lt;&gt;"",$K$2="Pôle",'1C TSspéc8'!$C$12="NON"),(('1C TSspéc8'!J$22+'1C TSspéc8'!J$23+'1C TSspéc8'!J$24+'1C TSspéc8'!J$25+'1C TSspéc8'!J$29)/'1C TSspéc8'!J$30),IF(AND('1C TSspéc8'!$B$12&lt;&gt;"",$K$2&lt;&gt;"Pôle",'1C TSspéc8'!$C$12="OUI"),(('1C TSspéc8'!J$22+'1C TSspéc8'!J$23+'1C TSspéc8'!J$24+'1C TSspéc8'!J$25+'1C TSspéc8'!J$26+'1C TSspéc8'!J$27+'1C TSspéc8'!J$28+'1C TSspéc8'!J$29)/'1C TSspéc8'!J$17),IF(AND('1C TSspéc8'!$B$12&lt;&gt;"",$K$2&lt;&gt;"Pôle",'1C TSspéc8'!$C$12="NON"),(('1C TSspéc8'!J$22+'1C TSspéc8'!J$23+'1C TSspéc8'!J$24+'1C TSspéc8'!J$25+'1C TSspéc8'!J$26+'1C TSspéc8'!J$27+'1C TSspéc8'!J$28+'1C TSspéc8'!J$29)/'1C TSspéc8'!J$30))))))</f>
        <v>0</v>
      </c>
      <c r="M416" s="580">
        <f>IF(OR('1C TSspéc8'!$B$12="",'1C TSspéc8'!J$30=0),0,IF(AND('1C TSspéc8'!$B$12&lt;&gt;"",$K$2="Pôle",'1C TSspéc8'!$C$12="OUI"),(('1C TSspéc8'!J$26+'1C TSspéc8'!J$27+'1C TSspéc8'!J$28)/'1C TSspéc8'!J$17),IF(AND('1C TSspéc8'!$B$12&lt;&gt;"",$K$2="Pôle",'1C TSspéc8'!$C$12="NON"),(('1C TSspéc8'!J$26+'1C TSspéc8'!J$27+'1C TSspéc8'!J$28)/'1C TSspéc8'!J$30),IF(AND('1C TSspéc8'!$B$12&lt;&gt;"",$K$2&lt;&gt;"Pôle"),0))))</f>
        <v>0</v>
      </c>
      <c r="N416" s="581">
        <f>IF(AND('1C TSspéc8'!$B$12&lt;&gt;0,'1C TSspéc8'!$J$30&lt;&gt;0),L416+M416,0)</f>
        <v>0</v>
      </c>
      <c r="O416" s="562" t="str">
        <f>IF(AND('1C TSspéc8'!$J$17&lt;&gt;0,'1C TSspéc8'!$C$12="OUI"),'1C TSspéc8'!$J$35/'1C TSspéc8'!$J$17,"")</f>
        <v/>
      </c>
      <c r="P416" s="563" t="str">
        <f>IF(AND('1C TSspéc8'!$J$17&lt;&gt;0,'1C TSspéc8'!$C$12="OUI"),'1C TSspéc8'!$J$36/'1C TSspéc8'!$J$17,"")</f>
        <v/>
      </c>
      <c r="Q416" s="563" t="str">
        <f>IF(AND('1C TSspéc8'!$J$17&lt;&gt;0,'1C TSspéc8'!$C$12="OUI"),'1C TSspéc8'!$J$37/'1C TSspéc8'!$J$17,"")</f>
        <v/>
      </c>
      <c r="R416" s="563" t="str">
        <f>IF(AND('1C TSspéc8'!$J$17&lt;&gt;0,'1C TSspéc8'!$C$12="OUI"),'1C TSspéc8'!$J$38/'1C TSspéc8'!$J$17,"")</f>
        <v/>
      </c>
      <c r="S416" s="563" t="str">
        <f>IF(AND('1C TSspéc8'!$J$17&lt;&gt;0,'1C TSspéc8'!$C$12="OUI"),'1C TSspéc8'!$J$39/'1C TSspéc8'!$J$17,"")</f>
        <v/>
      </c>
      <c r="T416" s="563" t="str">
        <f>IF(AND('1C TSspéc8'!$J$17&lt;&gt;0,'1C TSspéc8'!$C$12="OUI"),'1C TSspéc8'!$J$40/'1C TSspéc8'!$J$17,"")</f>
        <v/>
      </c>
      <c r="U416" s="563" t="str">
        <f>IF(AND('1C TSspéc8'!$J$17&lt;&gt;0,'1C TSspéc8'!$C$12="OUI"),'1C TSspéc8'!$J$41/'1C TSspéc8'!$J$17,"")</f>
        <v/>
      </c>
      <c r="V416" s="563" t="str">
        <f>IF(AND('1C TSspéc8'!$J$17&lt;&gt;0,'1C TSspéc8'!$C$12="OUI"),'1C TSspéc8'!$J$42/'1C TSspéc8'!$J$17,"")</f>
        <v/>
      </c>
      <c r="W416" s="563" t="str">
        <f>IF(AND('1C TSspéc8'!$J$17&lt;&gt;0,'1C TSspéc8'!$C$12="OUI"),'1C TSspéc8'!$J$43/'1C TSspéc8'!$J$17,"")</f>
        <v/>
      </c>
      <c r="X416" s="563" t="str">
        <f>IF(AND('1C TSspéc8'!$J$17&lt;&gt;0,'1C TSspéc8'!$C$12="OUI"),'1C TSspéc8'!$J$44/'1C TSspéc8'!$J$17,"")</f>
        <v/>
      </c>
      <c r="Y416" s="563" t="str">
        <f>IF(AND('1C TSspéc8'!$J$17&lt;&gt;0,'1C TSspéc8'!$C$12="OUI"),'1C TSspéc8'!$J$45/'1C TSspéc8'!$J$17,"")</f>
        <v/>
      </c>
      <c r="Z416" s="563" t="str">
        <f>IF(AND('1C TSspéc8'!$J$17&lt;&gt;0,'1C TSspéc8'!$C$12="OUI"),'1C TSspéc8'!$J$46/'1C TSspéc8'!$J$17,"")</f>
        <v/>
      </c>
      <c r="AA416" s="563" t="str">
        <f>IF(AND('1C TSspéc8'!$J$17&lt;&gt;0,'1C TSspéc8'!$C$12="OUI"),'1C TSspéc8'!$J$47/'1C TSspéc8'!$J$17,"")</f>
        <v/>
      </c>
      <c r="AB416" s="563" t="str">
        <f>IF(AND('1C TSspéc8'!$J$17&lt;&gt;0,'1C TSspéc8'!$C$12="OUI"),'1C TSspéc8'!$J$48/'1C TSspéc8'!$J$17,"")</f>
        <v/>
      </c>
      <c r="AC416" s="563" t="str">
        <f>IF(AND('1C TSspéc8'!$J$17&lt;&gt;0,'1C TSspéc8'!$C$12="OUI"),'1C TSspéc8'!$J$49/'1C TSspéc8'!$J$17,"")</f>
        <v/>
      </c>
      <c r="AD416" s="563" t="str">
        <f>IF(AND('1C TSspéc8'!$J$17&lt;&gt;0,'1C TSspéc8'!$C$12="OUI"),'1C TSspéc8'!$J$50/'1C TSspéc8'!$J$17,"")</f>
        <v/>
      </c>
      <c r="AE416" s="563" t="str">
        <f>IF(AND('1C TSspéc8'!$J$17&lt;&gt;0,'1C TSspéc8'!$C$12="OUI"),'1C TSspéc8'!$J$51/'1C TSspéc8'!$J$17,"")</f>
        <v/>
      </c>
      <c r="AF416" s="563" t="str">
        <f>IF(AND('1C TSspéc8'!$J$17&lt;&gt;0,'1C TSspéc8'!$C$12="OUI"),'1C TSspéc8'!$J$52/'1C TSspéc8'!$J$17,"")</f>
        <v/>
      </c>
      <c r="AG416" s="563" t="str">
        <f>IF(AND('1C TSspéc8'!$J$17&lt;&gt;0,'1C TSspéc8'!$C$12="OUI"),'1C TSspéc8'!$J$53/'1C TSspéc8'!$J$17,"")</f>
        <v/>
      </c>
      <c r="AH416" s="563" t="str">
        <f>IF(AND('1C TSspéc8'!$J$17&lt;&gt;0,'1C TSspéc8'!$C$12="OUI"),'1C TSspéc8'!$J$54/'1C TSspéc8'!$J$17,"")</f>
        <v/>
      </c>
      <c r="AI416" s="563" t="str">
        <f>IF(AND('1C TSspéc8'!$J$17&lt;&gt;0,'1C TSspéc8'!$C$12="OUI"),'1C TSspéc8'!$J$55/'1C TSspéc8'!$J$17,"")</f>
        <v/>
      </c>
      <c r="AJ416" s="563" t="str">
        <f>IF(AND('1C TSspéc8'!$J$17&lt;&gt;0,'1C TSspéc8'!$C$12="OUI"),'1C TSspéc8'!$J$56/'1C TSspéc8'!$J$17,"")</f>
        <v/>
      </c>
      <c r="AK416" s="563" t="str">
        <f>IF(AND('1C TSspéc8'!$J$17&lt;&gt;0,'1C TSspéc8'!$C$12="OUI"),'1C TSspéc8'!$J$57/'1C TSspéc8'!$J$17,"")</f>
        <v/>
      </c>
      <c r="AL416" s="74">
        <f>IF(AND('1C TSspéc8'!$J$17&lt;&gt;0,'1C TSspéc8'!$C$12="OUI"),N416+AK416,N416)</f>
        <v>0</v>
      </c>
      <c r="AM416" s="432">
        <f t="shared" si="115"/>
        <v>0</v>
      </c>
      <c r="AN416" s="432">
        <f t="shared" si="116"/>
        <v>0</v>
      </c>
      <c r="AO416" s="433" t="str">
        <f>IF(AND('1C TSspéc8'!$J$17&lt;&gt;0,'1C TSspéc8'!$J$30&lt;&gt;0),AM416+AN416,"")</f>
        <v/>
      </c>
      <c r="AP416" s="599" t="str">
        <f>IF(AND('1C TSspéc8'!$J$17&lt;&gt;0,'1C TSspéc8'!$J$30&lt;&gt;0),AM416-AR416,"")</f>
        <v/>
      </c>
      <c r="AQ416" s="610">
        <f t="shared" si="118"/>
        <v>0</v>
      </c>
      <c r="AR416" s="622"/>
      <c r="AS416" s="104"/>
      <c r="AT416" s="211" t="str">
        <f>IF(('1C TSspéc8'!J$17*FICHE!$C$14&lt;J416),"Forfait limité à "&amp;FICHE!$C$14&amp;"€/jour","")</f>
        <v/>
      </c>
      <c r="AU416" s="618"/>
    </row>
    <row r="417" spans="1:54" ht="13.9" customHeight="1">
      <c r="A417" s="316"/>
      <c r="B417" s="346"/>
      <c r="C417" s="877" t="str">
        <f>IF('1C TSspéc8'!K$21&lt;&gt;0,'1C TSspéc8'!$B$16,"")</f>
        <v/>
      </c>
      <c r="D417" s="878"/>
      <c r="E417" s="879"/>
      <c r="F417" s="95" t="str">
        <f>IF(AND($C417='1C TSspéc8'!$B$16,'1C TSspéc8'!$B$20="spécifiques",'1C TSspéc8'!$K$21&lt;&gt;""),'1C TSspéc8'!$K$25,"")</f>
        <v/>
      </c>
      <c r="G417" s="237"/>
      <c r="H417" s="797">
        <v>0.21</v>
      </c>
      <c r="I417" s="799">
        <v>1</v>
      </c>
      <c r="J417" s="324"/>
      <c r="K417" s="782">
        <f t="shared" si="114"/>
        <v>0</v>
      </c>
      <c r="L417" s="580">
        <f>IF(OR('1C TSspéc8'!$B$12="",'1C TSspéc8'!K$30=0),0,IF(AND('1C TSspéc8'!$B$12&lt;&gt;"",$K$2="Pôle",'1C TSspéc8'!$C$12="OUI"),(('1C TSspéc8'!K$22+'1C TSspéc8'!K$23+'1C TSspéc8'!K$24+'1C TSspéc8'!K$25+'1C TSspéc8'!K$29)/'1C TSspéc8'!K$17),IF(AND('1C TSspéc8'!$B$12&lt;&gt;"",$K$2="Pôle",'1C TSspéc8'!$C$12="NON"),(('1C TSspéc8'!K$22+'1C TSspéc8'!K$23+'1C TSspéc8'!K$24+'1C TSspéc8'!K$25+'1C TSspéc8'!K$29)/'1C TSspéc8'!K$30),IF(AND('1C TSspéc8'!$B$12&lt;&gt;"",$K$2&lt;&gt;"Pôle",'1C TSspéc8'!$C$12="OUI"),(('1C TSspéc8'!K$22+'1C TSspéc8'!K$23+'1C TSspéc8'!K$24+'1C TSspéc8'!K$25+'1C TSspéc8'!K$26+'1C TSspéc8'!K$27+'1C TSspéc8'!K$28+'1C TSspéc8'!K$29)/'1C TSspéc8'!K$17),IF(AND('1C TSspéc8'!$B$12&lt;&gt;"",$K$2&lt;&gt;"Pôle",'1C TSspéc8'!$C$12="NON"),(('1C TSspéc8'!K$22+'1C TSspéc8'!K$23+'1C TSspéc8'!K$24+'1C TSspéc8'!K$25+'1C TSspéc8'!K$26+'1C TSspéc8'!K$27+'1C TSspéc8'!K$28+'1C TSspéc8'!K$29)/'1C TSspéc8'!K$30))))))</f>
        <v>0</v>
      </c>
      <c r="M417" s="580">
        <f>IF(OR('1C TSspéc8'!$B$12="",'1C TSspéc8'!K$30=0),0,IF(AND('1C TSspéc8'!$B$12&lt;&gt;"",$K$2="Pôle",'1C TSspéc8'!$C$12="OUI"),(('1C TSspéc8'!K$26+'1C TSspéc8'!K$27+'1C TSspéc8'!K$28)/'1C TSspéc8'!K$17),IF(AND('1C TSspéc8'!$B$12&lt;&gt;"",$K$2="Pôle",'1C TSspéc8'!$C$12="NON"),(('1C TSspéc8'!K$26+'1C TSspéc8'!K$27+'1C TSspéc8'!K$28)/'1C TSspéc8'!K$30),IF(AND('1C TSspéc8'!$B$12&lt;&gt;"",$K$2&lt;&gt;"Pôle"),0))))</f>
        <v>0</v>
      </c>
      <c r="N417" s="581">
        <f>IF(AND('1C TSspéc8'!$B$12&lt;&gt;0,'1C TSspéc8'!$K$30&lt;&gt;0),L417+M417,0)</f>
        <v>0</v>
      </c>
      <c r="O417" s="562" t="str">
        <f>IF(AND('1C TSspéc8'!$K$17&lt;&gt;0,'1C TSspéc8'!$C$12="OUI"),'1C TSspéc8'!$K$35/'1C TSspéc8'!$K$17,"")</f>
        <v/>
      </c>
      <c r="P417" s="563" t="str">
        <f>IF(AND('1C TSspéc8'!$K$17&lt;&gt;0,'1C TSspéc8'!$C$12="OUI"),'1C TSspéc8'!$K$36/'1C TSspéc8'!$K$17,"")</f>
        <v/>
      </c>
      <c r="Q417" s="563" t="str">
        <f>IF(AND('1C TSspéc8'!$K$17&lt;&gt;0,'1C TSspéc8'!$C$12="OUI"),'1C TSspéc8'!$K$37/'1C TSspéc8'!$K$17,"")</f>
        <v/>
      </c>
      <c r="R417" s="563" t="str">
        <f>IF(AND('1C TSspéc8'!$K$17&lt;&gt;0,'1C TSspéc8'!$C$12="OUI"),'1C TSspéc8'!$K$38/'1C TSspéc8'!$K$17,"")</f>
        <v/>
      </c>
      <c r="S417" s="563" t="str">
        <f>IF(AND('1C TSspéc8'!$K$17&lt;&gt;0,'1C TSspéc8'!$C$12="OUI"),'1C TSspéc8'!$K$39/'1C TSspéc8'!$K$17,"")</f>
        <v/>
      </c>
      <c r="T417" s="563" t="str">
        <f>IF(AND('1C TSspéc8'!$K$17&lt;&gt;0,'1C TSspéc8'!$C$12="OUI"),'1C TSspéc8'!$K$40/'1C TSspéc8'!$K$17,"")</f>
        <v/>
      </c>
      <c r="U417" s="563" t="str">
        <f>IF(AND('1C TSspéc8'!$K$17&lt;&gt;0,'1C TSspéc8'!$C$12="OUI"),'1C TSspéc8'!$K$41/'1C TSspéc8'!$K$17,"")</f>
        <v/>
      </c>
      <c r="V417" s="563" t="str">
        <f>IF(AND('1C TSspéc8'!$K$17&lt;&gt;0,'1C TSspéc8'!$C$12="OUI"),'1C TSspéc8'!$K$42/'1C TSspéc8'!$K$17,"")</f>
        <v/>
      </c>
      <c r="W417" s="563" t="str">
        <f>IF(AND('1C TSspéc8'!$K$17&lt;&gt;0,'1C TSspéc8'!$C$12="OUI"),'1C TSspéc8'!$K$43/'1C TSspéc8'!$K$17,"")</f>
        <v/>
      </c>
      <c r="X417" s="563" t="str">
        <f>IF(AND('1C TSspéc8'!$K$17&lt;&gt;0,'1C TSspéc8'!$C$12="OUI"),'1C TSspéc8'!$K$44/'1C TSspéc8'!$K$17,"")</f>
        <v/>
      </c>
      <c r="Y417" s="563" t="str">
        <f>IF(AND('1C TSspéc8'!$K$17&lt;&gt;0,'1C TSspéc8'!$C$12="OUI"),'1C TSspéc8'!$K$45/'1C TSspéc8'!$K$17,"")</f>
        <v/>
      </c>
      <c r="Z417" s="563" t="str">
        <f>IF(AND('1C TSspéc8'!$K$17&lt;&gt;0,'1C TSspéc8'!$C$12="OUI"),'1C TSspéc8'!$K$46/'1C TSspéc8'!$K$17,"")</f>
        <v/>
      </c>
      <c r="AA417" s="563" t="str">
        <f>IF(AND('1C TSspéc8'!$K$17&lt;&gt;0,'1C TSspéc8'!$C$12="OUI"),'1C TSspéc8'!$K$47/'1C TSspéc8'!$K$17,"")</f>
        <v/>
      </c>
      <c r="AB417" s="563" t="str">
        <f>IF(AND('1C TSspéc8'!$K$17&lt;&gt;0,'1C TSspéc8'!$C$12="OUI"),'1C TSspéc8'!$K$48/'1C TSspéc8'!$K$17,"")</f>
        <v/>
      </c>
      <c r="AC417" s="563" t="str">
        <f>IF(AND('1C TSspéc8'!$K$17&lt;&gt;0,'1C TSspéc8'!$C$12="OUI"),'1C TSspéc8'!$K$49/'1C TSspéc8'!$K$17,"")</f>
        <v/>
      </c>
      <c r="AD417" s="563" t="str">
        <f>IF(AND('1C TSspéc8'!$K$17&lt;&gt;0,'1C TSspéc8'!$C$12="OUI"),'1C TSspéc8'!$K$50/'1C TSspéc8'!$K$17,"")</f>
        <v/>
      </c>
      <c r="AE417" s="563" t="str">
        <f>IF(AND('1C TSspéc8'!$K$17&lt;&gt;0,'1C TSspéc8'!$C$12="OUI"),'1C TSspéc8'!$K$51/'1C TSspéc8'!$K$17,"")</f>
        <v/>
      </c>
      <c r="AF417" s="563" t="str">
        <f>IF(AND('1C TSspéc8'!$K$17&lt;&gt;0,'1C TSspéc8'!$C$12="OUI"),'1C TSspéc8'!$K$52/'1C TSspéc8'!$K$17,"")</f>
        <v/>
      </c>
      <c r="AG417" s="563" t="str">
        <f>IF(AND('1C TSspéc8'!$K$17&lt;&gt;0,'1C TSspéc8'!$C$12="OUI"),'1C TSspéc8'!$K$53/'1C TSspéc8'!$K$17,"")</f>
        <v/>
      </c>
      <c r="AH417" s="563" t="str">
        <f>IF(AND('1C TSspéc8'!$K$17&lt;&gt;0,'1C TSspéc8'!$C$12="OUI"),'1C TSspéc8'!$K$54/'1C TSspéc8'!$K$17,"")</f>
        <v/>
      </c>
      <c r="AI417" s="563" t="str">
        <f>IF(AND('1C TSspéc8'!$K$17&lt;&gt;0,'1C TSspéc8'!$C$12="OUI"),'1C TSspéc8'!$K$55/'1C TSspéc8'!$K$17,"")</f>
        <v/>
      </c>
      <c r="AJ417" s="563" t="str">
        <f>IF(AND('1C TSspéc8'!$K$17&lt;&gt;0,'1C TSspéc8'!$C$12="OUI"),'1C TSspéc8'!$K$56/'1C TSspéc8'!$K$17,"")</f>
        <v/>
      </c>
      <c r="AK417" s="563" t="str">
        <f>IF(AND('1C TSspéc8'!$K$17&lt;&gt;0,'1C TSspéc8'!$C$12="OUI"),'1C TSspéc8'!$K$57/'1C TSspéc8'!$K$17,"")</f>
        <v/>
      </c>
      <c r="AL417" s="74">
        <f>IF(AND('1C TSspéc8'!$K$17&lt;&gt;0,'1C TSspéc8'!$C$12="OUI"),N417+AK417,N417)</f>
        <v>0</v>
      </c>
      <c r="AM417" s="432">
        <f t="shared" si="115"/>
        <v>0</v>
      </c>
      <c r="AN417" s="432">
        <f t="shared" si="116"/>
        <v>0</v>
      </c>
      <c r="AO417" s="433" t="str">
        <f>IF(AND('1C TSspéc8'!$K$17&lt;&gt;0,'1C TSspéc8'!$K$30&lt;&gt;0),AM417+AN417,"")</f>
        <v/>
      </c>
      <c r="AP417" s="599" t="str">
        <f>IF(AND('1C TSspéc8'!$K$17&lt;&gt;0,'1C TSspéc8'!$K$30&lt;&gt;0),AM417-AR417,"")</f>
        <v/>
      </c>
      <c r="AQ417" s="610">
        <f t="shared" si="118"/>
        <v>0</v>
      </c>
      <c r="AR417" s="622"/>
      <c r="AS417" s="104"/>
      <c r="AT417" s="211" t="str">
        <f>IF(('1C TSspéc8'!K$17*FICHE!$C$14&lt;J417),"Forfait limité à "&amp;FICHE!$C$14&amp;"€/jour","")</f>
        <v/>
      </c>
      <c r="AU417" s="618"/>
    </row>
    <row r="418" spans="1:54" ht="13.9" customHeight="1">
      <c r="A418" s="316"/>
      <c r="B418" s="346"/>
      <c r="C418" s="877" t="str">
        <f>IF('1C TSspéc8'!L$21&lt;&gt;0,'1C TSspéc8'!$B$16,"")</f>
        <v/>
      </c>
      <c r="D418" s="878"/>
      <c r="E418" s="879"/>
      <c r="F418" s="95" t="str">
        <f>IF(AND($C418='1C TSspéc8'!$B$16,'1C TSspéc8'!$B$20="spécifiques",'1C TSspéc8'!$L$21&lt;&gt;""),'1C TSspéc8'!$L$25,"")</f>
        <v/>
      </c>
      <c r="G418" s="237"/>
      <c r="H418" s="797">
        <v>0.21</v>
      </c>
      <c r="I418" s="799">
        <v>1</v>
      </c>
      <c r="J418" s="324"/>
      <c r="K418" s="782">
        <f t="shared" si="114"/>
        <v>0</v>
      </c>
      <c r="L418" s="580">
        <f>IF(OR('1C TSspéc8'!$B$12="",'1C TSspéc8'!L$30=0),0,IF(AND('1C TSspéc8'!$B$12&lt;&gt;"",$K$2="Pôle",'1C TSspéc8'!$C$12="OUI"),(('1C TSspéc8'!L$22+'1C TSspéc8'!L$23+'1C TSspéc8'!L$24+'1C TSspéc8'!L$25+'1C TSspéc8'!L$29)/'1C TSspéc8'!L$17),IF(AND('1C TSspéc8'!$B$12&lt;&gt;"",$K$2="Pôle",'1C TSspéc8'!$C$12="NON"),(('1C TSspéc8'!L$22+'1C TSspéc8'!L$23+'1C TSspéc8'!L$24+'1C TSspéc8'!L$25+'1C TSspéc8'!L$29)/'1C TSspéc8'!L$30),IF(AND('1C TSspéc8'!$B$12&lt;&gt;"",$K$2&lt;&gt;"Pôle",'1C TSspéc8'!$C$12="OUI"),(('1C TSspéc8'!L$22+'1C TSspéc8'!L$23+'1C TSspéc8'!L$24+'1C TSspéc8'!L$25+'1C TSspéc8'!L$26+'1C TSspéc8'!L$27+'1C TSspéc8'!L$28+'1C TSspéc8'!L$29)/'1C TSspéc8'!L$17),IF(AND('1C TSspéc8'!$B$12&lt;&gt;"",$K$2&lt;&gt;"Pôle",'1C TSspéc8'!$C$12="NON"),(('1C TSspéc8'!L$22+'1C TSspéc8'!L$23+'1C TSspéc8'!L$24+'1C TSspéc8'!L$25+'1C TSspéc8'!L$26+'1C TSspéc8'!L$27+'1C TSspéc8'!L$28+'1C TSspéc8'!L$29)/'1C TSspéc8'!L$30))))))</f>
        <v>0</v>
      </c>
      <c r="M418" s="580">
        <f>IF(OR('1C TSspéc8'!$B$12="",'1C TSspéc8'!L$30=0),0,IF(AND('1C TSspéc8'!$B$12&lt;&gt;"",$K$2="Pôle",'1C TSspéc8'!$C$12="OUI"),(('1C TSspéc8'!L$26+'1C TSspéc8'!L$27+'1C TSspéc8'!L$28)/'1C TSspéc8'!L$17),IF(AND('1C TSspéc8'!$B$12&lt;&gt;"",$K$2="Pôle",'1C TSspéc8'!$C$12="NON"),(('1C TSspéc8'!L$26+'1C TSspéc8'!L$27+'1C TSspéc8'!L$28)/'1C TSspéc8'!L$30),IF(AND('1C TSspéc8'!$B$12&lt;&gt;"",$K$2&lt;&gt;"Pôle"),0))))</f>
        <v>0</v>
      </c>
      <c r="N418" s="581">
        <f>IF(AND('1C TSspéc8'!$B$12&lt;&gt;0,'1C TSspéc8'!$L$30&lt;&gt;0),L418+M418,0)</f>
        <v>0</v>
      </c>
      <c r="O418" s="562" t="str">
        <f>IF(AND('1C TSspéc8'!$L$17&lt;&gt;0,'1C TSspéc8'!$C$12="OUI"),'1C TSspéc8'!$L$35/'1C TSspéc8'!$L$17,"")</f>
        <v/>
      </c>
      <c r="P418" s="563" t="str">
        <f>IF(AND('1C TSspéc8'!$L$17&lt;&gt;0,'1C TSspéc8'!$C$12="OUI"),'1C TSspéc8'!$L$36/'1C TSspéc8'!$L$17,"")</f>
        <v/>
      </c>
      <c r="Q418" s="563" t="str">
        <f>IF(AND('1C TSspéc8'!$L$17&lt;&gt;0,'1C TSspéc8'!$C$12="OUI"),'1C TSspéc8'!$L$37/'1C TSspéc8'!$L$17,"")</f>
        <v/>
      </c>
      <c r="R418" s="563" t="str">
        <f>IF(AND('1C TSspéc8'!$L$17&lt;&gt;0,'1C TSspéc8'!$C$12="OUI"),'1C TSspéc8'!$L$38/'1C TSspéc8'!$L$17,"")</f>
        <v/>
      </c>
      <c r="S418" s="563" t="str">
        <f>IF(AND('1C TSspéc8'!$L$17&lt;&gt;0,'1C TSspéc8'!$C$12="OUI"),'1C TSspéc8'!$L$39/'1C TSspéc8'!$L$17,"")</f>
        <v/>
      </c>
      <c r="T418" s="563" t="str">
        <f>IF(AND('1C TSspéc8'!$L$17&lt;&gt;0,'1C TSspéc8'!$C$12="OUI"),'1C TSspéc8'!$L$40/'1C TSspéc8'!$L$17,"")</f>
        <v/>
      </c>
      <c r="U418" s="563" t="str">
        <f>IF(AND('1C TSspéc8'!$L$17&lt;&gt;0,'1C TSspéc8'!$C$12="OUI"),'1C TSspéc8'!$L$41/'1C TSspéc8'!$L$17,"")</f>
        <v/>
      </c>
      <c r="V418" s="563" t="str">
        <f>IF(AND('1C TSspéc8'!$L$17&lt;&gt;0,'1C TSspéc8'!$C$12="OUI"),'1C TSspéc8'!$L$42/'1C TSspéc8'!$L$17,"")</f>
        <v/>
      </c>
      <c r="W418" s="563" t="str">
        <f>IF(AND('1C TSspéc8'!$L$17&lt;&gt;0,'1C TSspéc8'!$C$12="OUI"),'1C TSspéc8'!$L$43/'1C TSspéc8'!$L$17,"")</f>
        <v/>
      </c>
      <c r="X418" s="563" t="str">
        <f>IF(AND('1C TSspéc8'!$L$17&lt;&gt;0,'1C TSspéc8'!$C$12="OUI"),'1C TSspéc8'!$L$44/'1C TSspéc8'!$L$17,"")</f>
        <v/>
      </c>
      <c r="Y418" s="563" t="str">
        <f>IF(AND('1C TSspéc8'!$L$17&lt;&gt;0,'1C TSspéc8'!$C$12="OUI"),'1C TSspéc8'!$L$45/'1C TSspéc8'!$L$17,"")</f>
        <v/>
      </c>
      <c r="Z418" s="563" t="str">
        <f>IF(AND('1C TSspéc8'!$L$17&lt;&gt;0,'1C TSspéc8'!$C$12="OUI"),'1C TSspéc8'!$L$46/'1C TSspéc8'!$L$17,"")</f>
        <v/>
      </c>
      <c r="AA418" s="563" t="str">
        <f>IF(AND('1C TSspéc8'!$L$17&lt;&gt;0,'1C TSspéc8'!$C$12="OUI"),'1C TSspéc8'!$L$47/'1C TSspéc8'!$L$17,"")</f>
        <v/>
      </c>
      <c r="AB418" s="563" t="str">
        <f>IF(AND('1C TSspéc8'!$L$17&lt;&gt;0,'1C TSspéc8'!$C$12="OUI"),'1C TSspéc8'!$L$48/'1C TSspéc8'!$L$17,"")</f>
        <v/>
      </c>
      <c r="AC418" s="563" t="str">
        <f>IF(AND('1C TSspéc8'!$L$17&lt;&gt;0,'1C TSspéc8'!$C$12="OUI"),'1C TSspéc8'!$L$49/'1C TSspéc8'!$L$17,"")</f>
        <v/>
      </c>
      <c r="AD418" s="563" t="str">
        <f>IF(AND('1C TSspéc8'!$L$17&lt;&gt;0,'1C TSspéc8'!$C$12="OUI"),'1C TSspéc8'!$L$50/'1C TSspéc8'!$L$17,"")</f>
        <v/>
      </c>
      <c r="AE418" s="563" t="str">
        <f>IF(AND('1C TSspéc8'!$L$17&lt;&gt;0,'1C TSspéc8'!$C$12="OUI"),'1C TSspéc8'!$L$51/'1C TSspéc8'!$L$17,"")</f>
        <v/>
      </c>
      <c r="AF418" s="563" t="str">
        <f>IF(AND('1C TSspéc8'!$L$17&lt;&gt;0,'1C TSspéc8'!$C$12="OUI"),'1C TSspéc8'!$L$52/'1C TSspéc8'!$L$17,"")</f>
        <v/>
      </c>
      <c r="AG418" s="563" t="str">
        <f>IF(AND('1C TSspéc8'!$L$17&lt;&gt;0,'1C TSspéc8'!$C$12="OUI"),'1C TSspéc8'!$L$53/'1C TSspéc8'!$L$17,"")</f>
        <v/>
      </c>
      <c r="AH418" s="563" t="str">
        <f>IF(AND('1C TSspéc8'!$L$17&lt;&gt;0,'1C TSspéc8'!$C$12="OUI"),'1C TSspéc8'!$L$54/'1C TSspéc8'!$L$17,"")</f>
        <v/>
      </c>
      <c r="AI418" s="563" t="str">
        <f>IF(AND('1C TSspéc8'!$L$17&lt;&gt;0,'1C TSspéc8'!$C$12="OUI"),'1C TSspéc8'!$L$55/'1C TSspéc8'!$L$17,"")</f>
        <v/>
      </c>
      <c r="AJ418" s="563" t="str">
        <f>IF(AND('1C TSspéc8'!$L$17&lt;&gt;0,'1C TSspéc8'!$C$12="OUI"),'1C TSspéc8'!$L$56/'1C TSspéc8'!$L$17,"")</f>
        <v/>
      </c>
      <c r="AK418" s="563" t="str">
        <f>IF(AND('1C TSspéc8'!$L$17&lt;&gt;0,'1C TSspéc8'!$C$12="OUI"),'1C TSspéc8'!$L$57/'1C TSspéc8'!$L$17,"")</f>
        <v/>
      </c>
      <c r="AL418" s="74">
        <f>IF(AND('1C TSspéc8'!$L$17&lt;&gt;0,'1C TSspéc8'!$C$12="OUI"),N418+AK418,N418)</f>
        <v>0</v>
      </c>
      <c r="AM418" s="432">
        <f t="shared" si="115"/>
        <v>0</v>
      </c>
      <c r="AN418" s="432">
        <f t="shared" si="116"/>
        <v>0</v>
      </c>
      <c r="AO418" s="433" t="str">
        <f>IF(AND('1C TSspéc8'!$L$17&lt;&gt;0,'1C TSspéc8'!$L$30&lt;&gt;0),AM418+AN418,"")</f>
        <v/>
      </c>
      <c r="AP418" s="599" t="str">
        <f>IF(AND('1C TSspéc8'!$L$17&lt;&gt;0,'1C TSspéc8'!$L$30&lt;&gt;0),AM418-AR418,"")</f>
        <v/>
      </c>
      <c r="AQ418" s="610">
        <f t="shared" si="118"/>
        <v>0</v>
      </c>
      <c r="AR418" s="622"/>
      <c r="AS418" s="104"/>
      <c r="AT418" s="211" t="str">
        <f>IF(('1C TSspéc8'!L$17*FICHE!$C$14&lt;J418),"Forfait limité à "&amp;FICHE!$C$14&amp;"€/jour","")</f>
        <v/>
      </c>
      <c r="AU418" s="618"/>
    </row>
    <row r="419" spans="1:54" ht="13.9" customHeight="1">
      <c r="A419" s="316"/>
      <c r="B419" s="346"/>
      <c r="C419" s="877" t="str">
        <f>IF('1C TSspéc8'!M$21&lt;&gt;0,'1C TSspéc8'!$B$16,"")</f>
        <v/>
      </c>
      <c r="D419" s="878"/>
      <c r="E419" s="879"/>
      <c r="F419" s="95" t="str">
        <f>IF(AND($C419='1C TSspéc8'!$B$16,'1C TSspéc8'!$B$20="spécifiques",'1C TSspéc8'!$M$21&lt;&gt;""),'1C TSspéc8'!$M$25,"")</f>
        <v/>
      </c>
      <c r="G419" s="237"/>
      <c r="H419" s="797">
        <v>0.21</v>
      </c>
      <c r="I419" s="799">
        <v>1</v>
      </c>
      <c r="J419" s="324"/>
      <c r="K419" s="782">
        <f t="shared" si="114"/>
        <v>0</v>
      </c>
      <c r="L419" s="580">
        <f>IF(OR('1C TSspéc8'!$B$12="",'1C TSspéc8'!M$30=0),0,IF(AND('1C TSspéc8'!$B$12&lt;&gt;"",$K$2="Pôle",'1C TSspéc8'!$C$12="OUI"),(('1C TSspéc8'!M$22+'1C TSspéc8'!M$23+'1C TSspéc8'!M$24+'1C TSspéc8'!M$25+'1C TSspéc8'!M$29)/'1C TSspéc8'!M$17),IF(AND('1C TSspéc8'!$B$12&lt;&gt;"",$K$2="Pôle",'1C TSspéc8'!$C$12="NON"),(('1C TSspéc8'!M$22+'1C TSspéc8'!M$23+'1C TSspéc8'!M$24+'1C TSspéc8'!M$25+'1C TSspéc8'!M$29)/'1C TSspéc8'!M$30),IF(AND('1C TSspéc8'!$B$12&lt;&gt;"",$K$2&lt;&gt;"Pôle",'1C TSspéc8'!$C$12="OUI"),(('1C TSspéc8'!M$22+'1C TSspéc8'!M$23+'1C TSspéc8'!M$24+'1C TSspéc8'!M$25+'1C TSspéc8'!M$26+'1C TSspéc8'!M$27+'1C TSspéc8'!M$28+'1C TSspéc8'!M$29)/'1C TSspéc8'!M$17),IF(AND('1C TSspéc8'!$B$12&lt;&gt;"",$K$2&lt;&gt;"Pôle",'1C TSspéc8'!$C$12="NON"),(('1C TSspéc8'!M$22+'1C TSspéc8'!M$23+'1C TSspéc8'!M$24+'1C TSspéc8'!M$25+'1C TSspéc8'!M$26+'1C TSspéc8'!M$27+'1C TSspéc8'!M$28+'1C TSspéc8'!M$29)/'1C TSspéc8'!M$30))))))</f>
        <v>0</v>
      </c>
      <c r="M419" s="580">
        <f>IF(OR('1C TSspéc8'!$B$12="",'1C TSspéc8'!M$30=0),0,IF(AND('1C TSspéc8'!$B$12&lt;&gt;"",$K$2="Pôle",'1C TSspéc8'!$C$12="OUI"),(('1C TSspéc8'!M$26+'1C TSspéc8'!M$27+'1C TSspéc8'!M$28)/'1C TSspéc8'!M$17),IF(AND('1C TSspéc8'!$B$12&lt;&gt;"",$K$2="Pôle",'1C TSspéc8'!$C$12="NON"),(('1C TSspéc8'!M$26+'1C TSspéc8'!M$27+'1C TSspéc8'!M$28)/'1C TSspéc8'!M$30),IF(AND('1C TSspéc8'!$B$12&lt;&gt;"",$K$2&lt;&gt;"Pôle"),0))))</f>
        <v>0</v>
      </c>
      <c r="N419" s="581">
        <f>IF(AND('1C TSspéc8'!$B$12&lt;&gt;0,'1C TSspéc8'!$M$30&lt;&gt;0),L419+M419,0)</f>
        <v>0</v>
      </c>
      <c r="O419" s="562" t="str">
        <f>IF(AND('1C TSspéc8'!$M$17&lt;&gt;0,'1C TSspéc8'!$C$12="OUI"),'1C TSspéc8'!$M$35/'1C TSspéc8'!$M$17,"")</f>
        <v/>
      </c>
      <c r="P419" s="563" t="str">
        <f>IF(AND('1C TSspéc8'!$M$17&lt;&gt;0,'1C TSspéc8'!$C$12="OUI"),'1C TSspéc8'!$M$36/'1C TSspéc8'!$M$17,"")</f>
        <v/>
      </c>
      <c r="Q419" s="563" t="str">
        <f>IF(AND('1C TSspéc8'!$M$17&lt;&gt;0,'1C TSspéc8'!$C$12="OUI"),'1C TSspéc8'!$M$37/'1C TSspéc8'!$M$17,"")</f>
        <v/>
      </c>
      <c r="R419" s="563" t="str">
        <f>IF(AND('1C TSspéc8'!$M$17&lt;&gt;0,'1C TSspéc8'!$C$12="OUI"),'1C TSspéc8'!$M$38/'1C TSspéc8'!$M$17,"")</f>
        <v/>
      </c>
      <c r="S419" s="563" t="str">
        <f>IF(AND('1C TSspéc8'!$M$17&lt;&gt;0,'1C TSspéc8'!$C$12="OUI"),'1C TSspéc8'!$M$39/'1C TSspéc8'!$M$17,"")</f>
        <v/>
      </c>
      <c r="T419" s="563" t="str">
        <f>IF(AND('1C TSspéc8'!$M$17&lt;&gt;0,'1C TSspéc8'!$C$12="OUI"),'1C TSspéc8'!$M$40/'1C TSspéc8'!$M$17,"")</f>
        <v/>
      </c>
      <c r="U419" s="563" t="str">
        <f>IF(AND('1C TSspéc8'!$M$17&lt;&gt;0,'1C TSspéc8'!$C$12="OUI"),'1C TSspéc8'!$M$41/'1C TSspéc8'!$M$17,"")</f>
        <v/>
      </c>
      <c r="V419" s="563" t="str">
        <f>IF(AND('1C TSspéc8'!$M$17&lt;&gt;0,'1C TSspéc8'!$C$12="OUI"),'1C TSspéc8'!$M$42/'1C TSspéc8'!$M$17,"")</f>
        <v/>
      </c>
      <c r="W419" s="563" t="str">
        <f>IF(AND('1C TSspéc8'!$M$17&lt;&gt;0,'1C TSspéc8'!$C$12="OUI"),'1C TSspéc8'!$M$43/'1C TSspéc8'!$M$17,"")</f>
        <v/>
      </c>
      <c r="X419" s="563" t="str">
        <f>IF(AND('1C TSspéc8'!$M$17&lt;&gt;0,'1C TSspéc8'!$C$12="OUI"),'1C TSspéc8'!$M$44/'1C TSspéc8'!$M$17,"")</f>
        <v/>
      </c>
      <c r="Y419" s="563" t="str">
        <f>IF(AND('1C TSspéc8'!$M$17&lt;&gt;0,'1C TSspéc8'!$C$12="OUI"),'1C TSspéc8'!$M$45/'1C TSspéc8'!$M$17,"")</f>
        <v/>
      </c>
      <c r="Z419" s="563" t="str">
        <f>IF(AND('1C TSspéc8'!$M$17&lt;&gt;0,'1C TSspéc8'!$C$12="OUI"),'1C TSspéc8'!$M$46/'1C TSspéc8'!$M$17,"")</f>
        <v/>
      </c>
      <c r="AA419" s="563" t="str">
        <f>IF(AND('1C TSspéc8'!$M$17&lt;&gt;0,'1C TSspéc8'!$C$12="OUI"),'1C TSspéc8'!$M$47/'1C TSspéc8'!$M$17,"")</f>
        <v/>
      </c>
      <c r="AB419" s="563" t="str">
        <f>IF(AND('1C TSspéc8'!$M$17&lt;&gt;0,'1C TSspéc8'!$C$12="OUI"),'1C TSspéc8'!$M$48/'1C TSspéc8'!$M$17,"")</f>
        <v/>
      </c>
      <c r="AC419" s="563" t="str">
        <f>IF(AND('1C TSspéc8'!$M$17&lt;&gt;0,'1C TSspéc8'!$C$12="OUI"),'1C TSspéc8'!$M$49/'1C TSspéc8'!$M$17,"")</f>
        <v/>
      </c>
      <c r="AD419" s="563" t="str">
        <f>IF(AND('1C TSspéc8'!$M$17&lt;&gt;0,'1C TSspéc8'!$C$12="OUI"),'1C TSspéc8'!$M$50/'1C TSspéc8'!$M$17,"")</f>
        <v/>
      </c>
      <c r="AE419" s="563" t="str">
        <f>IF(AND('1C TSspéc8'!$M$17&lt;&gt;0,'1C TSspéc8'!$C$12="OUI"),'1C TSspéc8'!$M$51/'1C TSspéc8'!$M$17,"")</f>
        <v/>
      </c>
      <c r="AF419" s="563" t="str">
        <f>IF(AND('1C TSspéc8'!$M$17&lt;&gt;0,'1C TSspéc8'!$C$12="OUI"),'1C TSspéc8'!$M$52/'1C TSspéc8'!$M$17,"")</f>
        <v/>
      </c>
      <c r="AG419" s="563" t="str">
        <f>IF(AND('1C TSspéc8'!$M$17&lt;&gt;0,'1C TSspéc8'!$C$12="OUI"),'1C TSspéc8'!$M$53/'1C TSspéc8'!$M$17,"")</f>
        <v/>
      </c>
      <c r="AH419" s="563" t="str">
        <f>IF(AND('1C TSspéc8'!$M$17&lt;&gt;0,'1C TSspéc8'!$C$12="OUI"),'1C TSspéc8'!$M$54/'1C TSspéc8'!$M$17,"")</f>
        <v/>
      </c>
      <c r="AI419" s="563" t="str">
        <f>IF(AND('1C TSspéc8'!$M$17&lt;&gt;0,'1C TSspéc8'!$C$12="OUI"),'1C TSspéc8'!$M$55/'1C TSspéc8'!$M$17,"")</f>
        <v/>
      </c>
      <c r="AJ419" s="563" t="str">
        <f>IF(AND('1C TSspéc8'!$M$17&lt;&gt;0,'1C TSspéc8'!$C$12="OUI"),'1C TSspéc8'!$M$56/'1C TSspéc8'!$M$17,"")</f>
        <v/>
      </c>
      <c r="AK419" s="563" t="str">
        <f>IF(AND('1C TSspéc8'!$M$17&lt;&gt;0,'1C TSspéc8'!$C$12="OUI"),'1C TSspéc8'!$M$57/'1C TSspéc8'!$M$17,"")</f>
        <v/>
      </c>
      <c r="AL419" s="74">
        <f>IF(AND('1C TSspéc8'!$M$17&lt;&gt;0,'1C TSspéc8'!$C$12="OUI"),N419+AK419,N419)</f>
        <v>0</v>
      </c>
      <c r="AM419" s="432">
        <f t="shared" si="115"/>
        <v>0</v>
      </c>
      <c r="AN419" s="432">
        <f t="shared" si="116"/>
        <v>0</v>
      </c>
      <c r="AO419" s="433" t="str">
        <f>IF(AND('1C TSspéc8'!$M$17&lt;&gt;0,'1C TSspéc8'!$M$30&lt;&gt;0),AM419+AN419,"")</f>
        <v/>
      </c>
      <c r="AP419" s="599" t="str">
        <f>IF(AND('1C TSspéc8'!$M$17&lt;&gt;0,'1C TSspéc8'!$M$30&lt;&gt;0),AM419-AR419,"")</f>
        <v/>
      </c>
      <c r="AQ419" s="610">
        <f t="shared" si="118"/>
        <v>0</v>
      </c>
      <c r="AR419" s="622"/>
      <c r="AS419" s="104"/>
      <c r="AT419" s="211" t="str">
        <f>IF(('1C TSspéc8'!M$17*FICHE!$C$14&lt;J419),"Forfait limité à "&amp;FICHE!$C$14&amp;"€/jour","")</f>
        <v/>
      </c>
      <c r="AU419" s="618"/>
    </row>
    <row r="420" spans="1:54" s="358" customFormat="1" ht="13.9" customHeight="1">
      <c r="A420" s="398"/>
      <c r="B420" s="399"/>
      <c r="C420" s="880" t="str">
        <f>IF('1C TSspéc8'!N$21&lt;&gt;0,'1C TSspéc8'!$B$16,"")</f>
        <v/>
      </c>
      <c r="D420" s="881"/>
      <c r="E420" s="882"/>
      <c r="F420" s="213" t="str">
        <f>IF(AND($C420='1C TSspéc8'!$B$16,'1C TSspéc8'!$B$20="spécifiques",'1C TSspéc8'!$N$21&lt;&gt;""),'1C TSspéc8'!$N$25,"")</f>
        <v/>
      </c>
      <c r="G420" s="238"/>
      <c r="H420" s="819">
        <v>0.21</v>
      </c>
      <c r="I420" s="820">
        <v>1</v>
      </c>
      <c r="J420" s="400"/>
      <c r="K420" s="821">
        <f t="shared" si="114"/>
        <v>0</v>
      </c>
      <c r="L420" s="584">
        <f>IF(OR('1C TSspéc8'!$B$12="",'1C TSspéc8'!N$30=0),0,IF(AND('1C TSspéc8'!$B$12&lt;&gt;"",$K$2="Pôle",'1C TSspéc8'!$C$12="OUI"),(('1C TSspéc8'!N$22+'1C TSspéc8'!N$23+'1C TSspéc8'!N$24+'1C TSspéc8'!N$25+'1C TSspéc8'!N$29)/'1C TSspéc8'!N$17),IF(AND('1C TSspéc8'!$B$12&lt;&gt;"",$K$2="Pôle",'1C TSspéc8'!$C$12="NON"),(('1C TSspéc8'!N$22+'1C TSspéc8'!N$23+'1C TSspéc8'!N$24+'1C TSspéc8'!N$25+'1C TSspéc8'!N$29)/'1C TSspéc8'!N$30),IF(AND('1C TSspéc8'!$B$12&lt;&gt;"",$K$2&lt;&gt;"Pôle",'1C TSspéc8'!$C$12="OUI"),(('1C TSspéc8'!N$22+'1C TSspéc8'!N$23+'1C TSspéc8'!N$24+'1C TSspéc8'!N$25+'1C TSspéc8'!N$26+'1C TSspéc8'!N$27+'1C TSspéc8'!N$28+'1C TSspéc8'!N$29)/'1C TSspéc8'!N$17),IF(AND('1C TSspéc8'!$B$12&lt;&gt;"",$K$2&lt;&gt;"Pôle",'1C TSspéc8'!$C$12="NON"),(('1C TSspéc8'!N$22+'1C TSspéc8'!N$23+'1C TSspéc8'!N$24+'1C TSspéc8'!N$25+'1C TSspéc8'!N$26+'1C TSspéc8'!N$27+'1C TSspéc8'!N$28+'1C TSspéc8'!N$29)/'1C TSspéc8'!N$30))))))</f>
        <v>0</v>
      </c>
      <c r="M420" s="584">
        <f>IF(OR('1C TSspéc8'!$B$12="",'1C TSspéc8'!N$30=0),0,IF(AND('1C TSspéc8'!$B$12&lt;&gt;"",$K$2="Pôle",'1C TSspéc8'!$C$12="OUI"),(('1C TSspéc8'!N$26+'1C TSspéc8'!N$27+'1C TSspéc8'!N$28)/'1C TSspéc8'!N$17),IF(AND('1C TSspéc8'!$B$12&lt;&gt;"",$K$2="Pôle",'1C TSspéc8'!$C$12="NON"),(('1C TSspéc8'!N$26+'1C TSspéc8'!N$27+'1C TSspéc8'!N$28)/'1C TSspéc8'!N$30),IF(AND('1C TSspéc8'!$B$12&lt;&gt;"",$K$2&lt;&gt;"Pôle"),0))))</f>
        <v>0</v>
      </c>
      <c r="N420" s="585">
        <f>IF(AND('1C TSspéc8'!$B$12&lt;&gt;0,'1C TSspéc8'!$N$30&lt;&gt;0),L420+M420,0)</f>
        <v>0</v>
      </c>
      <c r="O420" s="598" t="str">
        <f>IF(AND('1C TSspéc8'!$N$17&lt;&gt;0,'1C TSspéc8'!$C$12="OUI"),'1C TSspéc8'!$N$35/'1C TSspéc8'!$N$17,"")</f>
        <v/>
      </c>
      <c r="P420" s="565" t="str">
        <f>IF(AND('1C TSspéc8'!$N$17&lt;&gt;0,'1C TSspéc8'!$C$12="OUI"),'1C TSspéc8'!$N$36/'1C TSspéc8'!$N$17,"")</f>
        <v/>
      </c>
      <c r="Q420" s="565" t="str">
        <f>IF(AND('1C TSspéc8'!$N$17&lt;&gt;0,'1C TSspéc8'!$C$12="OUI"),'1C TSspéc8'!$N$37/'1C TSspéc8'!$N$17,"")</f>
        <v/>
      </c>
      <c r="R420" s="565" t="str">
        <f>IF(AND('1C TSspéc8'!$N$17&lt;&gt;0,'1C TSspéc8'!$C$12="OUI"),'1C TSspéc8'!$N$38/'1C TSspéc8'!$N$17,"")</f>
        <v/>
      </c>
      <c r="S420" s="565" t="str">
        <f>IF(AND('1C TSspéc8'!$N$17&lt;&gt;0,'1C TSspéc8'!$C$12="OUI"),'1C TSspéc8'!$N$39/'1C TSspéc8'!$N$17,"")</f>
        <v/>
      </c>
      <c r="T420" s="565" t="str">
        <f>IF(AND('1C TSspéc8'!$N$17&lt;&gt;0,'1C TSspéc8'!$C$12="OUI"),'1C TSspéc8'!$N$40/'1C TSspéc8'!$N$17,"")</f>
        <v/>
      </c>
      <c r="U420" s="565" t="str">
        <f>IF(AND('1C TSspéc8'!$N$17&lt;&gt;0,'1C TSspéc8'!$C$12="OUI"),'1C TSspéc8'!$N$41/'1C TSspéc8'!$N$17,"")</f>
        <v/>
      </c>
      <c r="V420" s="565" t="str">
        <f>IF(AND('1C TSspéc8'!$N$17&lt;&gt;0,'1C TSspéc8'!$C$12="OUI"),'1C TSspéc8'!$N$42/'1C TSspéc8'!$N$17,"")</f>
        <v/>
      </c>
      <c r="W420" s="565" t="str">
        <f>IF(AND('1C TSspéc8'!$N$17&lt;&gt;0,'1C TSspéc8'!$C$12="OUI"),'1C TSspéc8'!$N$43/'1C TSspéc8'!$N$17,"")</f>
        <v/>
      </c>
      <c r="X420" s="565" t="str">
        <f>IF(AND('1C TSspéc8'!$N$17&lt;&gt;0,'1C TSspéc8'!$C$12="OUI"),'1C TSspéc8'!$N$44/'1C TSspéc8'!$N$17,"")</f>
        <v/>
      </c>
      <c r="Y420" s="565" t="str">
        <f>IF(AND('1C TSspéc8'!$N$17&lt;&gt;0,'1C TSspéc8'!$C$12="OUI"),'1C TSspéc8'!$N$45/'1C TSspéc8'!$N$17,"")</f>
        <v/>
      </c>
      <c r="Z420" s="565" t="str">
        <f>IF(AND('1C TSspéc8'!$N$17&lt;&gt;0,'1C TSspéc8'!$C$12="OUI"),'1C TSspéc8'!$N$46/'1C TSspéc8'!$N$17,"")</f>
        <v/>
      </c>
      <c r="AA420" s="565" t="str">
        <f>IF(AND('1C TSspéc8'!$N$17&lt;&gt;0,'1C TSspéc8'!$C$12="OUI"),'1C TSspéc8'!$N$47/'1C TSspéc8'!$N$17,"")</f>
        <v/>
      </c>
      <c r="AB420" s="565" t="str">
        <f>IF(AND('1C TSspéc8'!$N$17&lt;&gt;0,'1C TSspéc8'!$C$12="OUI"),'1C TSspéc8'!$N$48/'1C TSspéc8'!$N$17,"")</f>
        <v/>
      </c>
      <c r="AC420" s="565" t="str">
        <f>IF(AND('1C TSspéc8'!$N$17&lt;&gt;0,'1C TSspéc8'!$C$12="OUI"),'1C TSspéc8'!$N$49/'1C TSspéc8'!$N$17,"")</f>
        <v/>
      </c>
      <c r="AD420" s="565" t="str">
        <f>IF(AND('1C TSspéc8'!$N$17&lt;&gt;0,'1C TSspéc8'!$C$12="OUI"),'1C TSspéc8'!$N$50/'1C TSspéc8'!$N$17,"")</f>
        <v/>
      </c>
      <c r="AE420" s="565" t="str">
        <f>IF(AND('1C TSspéc8'!$N$17&lt;&gt;0,'1C TSspéc8'!$C$12="OUI"),'1C TSspéc8'!$N$51/'1C TSspéc8'!$N$17,"")</f>
        <v/>
      </c>
      <c r="AF420" s="565" t="str">
        <f>IF(AND('1C TSspéc8'!$N$17&lt;&gt;0,'1C TSspéc8'!$C$12="OUI"),'1C TSspéc8'!$N$52/'1C TSspéc8'!$N$17,"")</f>
        <v/>
      </c>
      <c r="AG420" s="565" t="str">
        <f>IF(AND('1C TSspéc8'!$N$17&lt;&gt;0,'1C TSspéc8'!$C$12="OUI"),'1C TSspéc8'!$N$53/'1C TSspéc8'!$N$17,"")</f>
        <v/>
      </c>
      <c r="AH420" s="565" t="str">
        <f>IF(AND('1C TSspéc8'!$N$17&lt;&gt;0,'1C TSspéc8'!$C$12="OUI"),'1C TSspéc8'!$N$54/'1C TSspéc8'!$N$17,"")</f>
        <v/>
      </c>
      <c r="AI420" s="565" t="str">
        <f>IF(AND('1C TSspéc8'!$N$17&lt;&gt;0,'1C TSspéc8'!$C$12="OUI"),'1C TSspéc8'!$N$55/'1C TSspéc8'!$N$17,"")</f>
        <v/>
      </c>
      <c r="AJ420" s="565" t="str">
        <f>IF(AND('1C TSspéc8'!$N$17&lt;&gt;0,'1C TSspéc8'!$C$12="OUI"),'1C TSspéc8'!$N$56/'1C TSspéc8'!$N$17,"")</f>
        <v/>
      </c>
      <c r="AK420" s="565" t="str">
        <f>IF(AND('1C TSspéc8'!$N$17&lt;&gt;0,'1C TSspéc8'!$C$12="OUI"),'1C TSspéc8'!$N$57/'1C TSspéc8'!$N$17,"")</f>
        <v/>
      </c>
      <c r="AL420" s="214">
        <f>IF(AND('1C TSspéc8'!$N$17&lt;&gt;0,'1C TSspéc8'!$C$12="OUI"),N420+AK420,N420)</f>
        <v>0</v>
      </c>
      <c r="AM420" s="434">
        <f t="shared" si="115"/>
        <v>0</v>
      </c>
      <c r="AN420" s="434">
        <f t="shared" si="116"/>
        <v>0</v>
      </c>
      <c r="AO420" s="435" t="str">
        <f>IF(AND('1C TSspéc8'!$N$17&lt;&gt;0,'1C TSspéc8'!$N$30&lt;&gt;0),AM420+AN420,"")</f>
        <v/>
      </c>
      <c r="AP420" s="600" t="str">
        <f>IF(AND('1C TSspéc8'!$N$17&lt;&gt;0,'1C TSspéc8'!$N$30&lt;&gt;0),AM420-AR420,"")</f>
        <v/>
      </c>
      <c r="AQ420" s="655">
        <f t="shared" si="118"/>
        <v>0</v>
      </c>
      <c r="AR420" s="623"/>
      <c r="AS420" s="215"/>
      <c r="AT420" s="822" t="str">
        <f>IF(('1C TSspéc8'!N$17*FICHE!$C$14&lt;J420),"Forfait limité à "&amp;FICHE!$C$14&amp;"€/jour","")</f>
        <v/>
      </c>
      <c r="AU420" s="656"/>
      <c r="AX420" s="823"/>
      <c r="AY420" s="823"/>
      <c r="AZ420" s="823"/>
      <c r="BA420" s="823"/>
      <c r="BB420" s="823"/>
    </row>
    <row r="421" spans="1:54" ht="13.9" customHeight="1">
      <c r="A421" s="316"/>
      <c r="B421" s="346"/>
      <c r="C421" s="883" t="str">
        <f>IF('1C TSspéc9'!C$21&lt;&gt;0,'1C TSspéc9'!$B$16,"")</f>
        <v/>
      </c>
      <c r="D421" s="884"/>
      <c r="E421" s="885"/>
      <c r="F421" s="208" t="str">
        <f>IF(AND($C421='1C TSspéc9'!$B$16,'1C TSspéc9'!$B$20="spécifiques",'1C TSspéc9'!$C$21&lt;&gt;""),'1C TSspéc9'!$C$25,"")</f>
        <v/>
      </c>
      <c r="G421" s="239"/>
      <c r="H421" s="816">
        <v>0.21</v>
      </c>
      <c r="I421" s="817">
        <v>1</v>
      </c>
      <c r="J421" s="324"/>
      <c r="K421" s="818">
        <f t="shared" si="114"/>
        <v>0</v>
      </c>
      <c r="L421" s="582">
        <f>IF(OR('1C TSspéc9'!$B$12="",'1C TSspéc9'!C$30=0),0,IF(AND('1C TSspéc9'!$B$12&lt;&gt;"",$K$2="Pôle",'1C TSspéc9'!$C$12="OUI"),(('1C TSspéc9'!C$22+'1C TSspéc9'!C$23+'1C TSspéc9'!C$24+'1C TSspéc9'!C$25+'1C TSspéc9'!C$29)/'1C TSspéc9'!C$17),IF(AND('1C TSspéc9'!$B$12&lt;&gt;"",$K$2="Pôle",'1C TSspéc9'!$C$12="NON"),(('1C TSspéc9'!C$22+'1C TSspéc9'!C$23+'1C TSspéc9'!C$24+'1C TSspéc9'!C$25+'1C TSspéc9'!C$29)/'1C TSspéc9'!C$30),IF(AND('1C TSspéc9'!$B$12&lt;&gt;"",$K$2&lt;&gt;"Pôle",'1C TSspéc9'!$C$12="OUI"),(('1C TSspéc9'!C$22+'1C TSspéc9'!C$23+'1C TSspéc9'!C$24+'1C TSspéc9'!C$25+'1C TSspéc9'!C$26+'1C TSspéc9'!C$27+'1C TSspéc9'!C$28+'1C TSspéc9'!C$29)/'1C TSspéc9'!C$17),IF(AND('1C TSspéc9'!$B$12&lt;&gt;"",$K$2&lt;&gt;"Pôle",'1C TSspéc9'!$C$12="NON"),(('1C TSspéc9'!C$22+'1C TSspéc9'!C$23+'1C TSspéc9'!C$24+'1C TSspéc9'!C$25+'1C TSspéc9'!C$26+'1C TSspéc9'!C$27+'1C TSspéc9'!C$28+'1C TSspéc9'!C$29)/'1C TSspéc9'!C$30))))))</f>
        <v>0</v>
      </c>
      <c r="M421" s="582">
        <f>IF(OR('1C TSspéc9'!$B$12="",'1C TSspéc9'!C$30=0),0,IF(AND('1C TSspéc9'!$B$12&lt;&gt;"",$K$2="Pôle",'1C TSspéc9'!$C$12="OUI"),(('1C TSspéc9'!C$26+'1C TSspéc9'!C$27+'1C TSspéc9'!C$28)/'1C TSspéc9'!C$17),IF(AND('1C TSspéc9'!$B$12&lt;&gt;"",$K$2="Pôle",'1C TSspéc9'!$C$12="NON"),(('1C TSspéc9'!C$26+'1C TSspéc9'!C$27+'1C TSspéc9'!C$28)/'1C TSspéc9'!C$30),IF(AND('1C TSspéc9'!$B$12&lt;&gt;"",$K$2&lt;&gt;"Pôle"),0))))</f>
        <v>0</v>
      </c>
      <c r="N421" s="583">
        <f>IF(AND('1C TSspéc9'!$B$12&lt;&gt;0,'1C TSspéc9'!$C$30&lt;&gt;0),L421+M421,0)</f>
        <v>0</v>
      </c>
      <c r="O421" s="566" t="str">
        <f>IF(AND('1C TSspéc9'!$C$17&lt;&gt;0,'1C TSspéc9'!$C$12="OUI"),'1C TSspéc9'!$C$35/'1C TSspéc9'!$C$17,"")</f>
        <v/>
      </c>
      <c r="P421" s="567" t="str">
        <f>IF(AND('1C TSspéc9'!$C$17&lt;&gt;0,'1C TSspéc9'!$C$12="OUI"),'1C TSspéc9'!$C$36/'1C TSspéc9'!$C$17,"")</f>
        <v/>
      </c>
      <c r="Q421" s="567" t="str">
        <f>IF(AND('1C TSspéc9'!$C$17&lt;&gt;0,'1C TSspéc9'!$C$12="OUI"),'1C TSspéc9'!$C$37/'1C TSspéc9'!$C$17,"")</f>
        <v/>
      </c>
      <c r="R421" s="567" t="str">
        <f>IF(AND('1C TSspéc9'!$C$17&lt;&gt;0,'1C TSspéc9'!$C$12="OUI"),'1C TSspéc9'!$C$38/'1C TSspéc9'!$C$17,"")</f>
        <v/>
      </c>
      <c r="S421" s="567" t="str">
        <f>IF(AND('1C TSspéc9'!$C$17&lt;&gt;0,'1C TSspéc9'!$C$12="OUI"),'1C TSspéc9'!$C$39/'1C TSspéc9'!$C$17,"")</f>
        <v/>
      </c>
      <c r="T421" s="567" t="str">
        <f>IF(AND('1C TSspéc9'!$C$17&lt;&gt;0,'1C TSspéc9'!$C$12="OUI"),'1C TSspéc9'!$C$40/'1C TSspéc9'!$C$17,"")</f>
        <v/>
      </c>
      <c r="U421" s="567" t="str">
        <f>IF(AND('1C TSspéc9'!$C$17&lt;&gt;0,'1C TSspéc9'!$C$12="OUI"),'1C TSspéc9'!$C$41/'1C TSspéc9'!$C$17,"")</f>
        <v/>
      </c>
      <c r="V421" s="567" t="str">
        <f>IF(AND('1C TSspéc9'!$C$17&lt;&gt;0,'1C TSspéc9'!$C$12="OUI"),'1C TSspéc9'!$C$42/'1C TSspéc9'!$C$17,"")</f>
        <v/>
      </c>
      <c r="W421" s="567" t="str">
        <f>IF(AND('1C TSspéc9'!$C$17&lt;&gt;0,'1C TSspéc9'!$C$12="OUI"),'1C TSspéc9'!$C$43/'1C TSspéc9'!$C$17,"")</f>
        <v/>
      </c>
      <c r="X421" s="567" t="str">
        <f>IF(AND('1C TSspéc9'!$C$17&lt;&gt;0,'1C TSspéc9'!$C$12="OUI"),'1C TSspéc9'!$C$44/'1C TSspéc9'!$C$17,"")</f>
        <v/>
      </c>
      <c r="Y421" s="567" t="str">
        <f>IF(AND('1C TSspéc9'!$C$17&lt;&gt;0,'1C TSspéc9'!$C$12="OUI"),'1C TSspéc9'!$C$45/'1C TSspéc9'!$C$17,"")</f>
        <v/>
      </c>
      <c r="Z421" s="567" t="str">
        <f>IF(AND('1C TSspéc9'!$C$17&lt;&gt;0,'1C TSspéc9'!$C$12="OUI"),'1C TSspéc9'!$C$46/'1C TSspéc9'!$C$17,"")</f>
        <v/>
      </c>
      <c r="AA421" s="567" t="str">
        <f>IF(AND('1C TSspéc9'!$C$17&lt;&gt;0,'1C TSspéc9'!$C$12="OUI"),'1C TSspéc9'!$C$47/'1C TSspéc9'!$C$17,"")</f>
        <v/>
      </c>
      <c r="AB421" s="567" t="str">
        <f>IF(AND('1C TSspéc9'!$C$17&lt;&gt;0,'1C TSspéc9'!$C$12="OUI"),'1C TSspéc9'!$C$48/'1C TSspéc9'!$C$17,"")</f>
        <v/>
      </c>
      <c r="AC421" s="567" t="str">
        <f>IF(AND('1C TSspéc9'!$C$17&lt;&gt;0,'1C TSspéc9'!$C$12="OUI"),'1C TSspéc9'!$C$49/'1C TSspéc9'!$C$17,"")</f>
        <v/>
      </c>
      <c r="AD421" s="567" t="str">
        <f>IF(AND('1C TSspéc9'!$C$17&lt;&gt;0,'1C TSspéc9'!$C$12="OUI"),'1C TSspéc9'!$C$50/'1C TSspéc9'!$C$17,"")</f>
        <v/>
      </c>
      <c r="AE421" s="567" t="str">
        <f>IF(AND('1C TSspéc9'!$C$17&lt;&gt;0,'1C TSspéc9'!$C$12="OUI"),'1C TSspéc9'!$C$51/'1C TSspéc9'!$C$17,"")</f>
        <v/>
      </c>
      <c r="AF421" s="567" t="str">
        <f>IF(AND('1C TSspéc9'!$C$17&lt;&gt;0,'1C TSspéc9'!$C$12="OUI"),'1C TSspéc9'!$C$52/'1C TSspéc9'!$C$17,"")</f>
        <v/>
      </c>
      <c r="AG421" s="567" t="str">
        <f>IF(AND('1C TSspéc9'!$C$17&lt;&gt;0,'1C TSspéc9'!$C$12="OUI"),'1C TSspéc9'!$C$53/'1C TSspéc9'!$C$17,"")</f>
        <v/>
      </c>
      <c r="AH421" s="567" t="str">
        <f>IF(AND('1C TSspéc9'!$C$17&lt;&gt;0,'1C TSspéc9'!$C$12="OUI"),'1C TSspéc9'!$C$54/'1C TSspéc9'!$C$17,"")</f>
        <v/>
      </c>
      <c r="AI421" s="567" t="str">
        <f>IF(AND('1C TSspéc9'!$C$17&lt;&gt;0,'1C TSspéc9'!$C$12="OUI"),'1C TSspéc9'!$C$55/'1C TSspéc9'!$C$17,"")</f>
        <v/>
      </c>
      <c r="AJ421" s="567" t="str">
        <f>IF(AND('1C TSspéc9'!$C$17&lt;&gt;0,'1C TSspéc9'!$C$12="OUI"),'1C TSspéc9'!$C$56/'1C TSspéc9'!$C$17,"")</f>
        <v/>
      </c>
      <c r="AK421" s="567" t="str">
        <f>IF(AND('1C TSspéc9'!$C$17&lt;&gt;0,'1C TSspéc9'!$C$12="OUI"),'1C TSspéc9'!$C$57/'1C TSspéc9'!$C$17,"")</f>
        <v/>
      </c>
      <c r="AL421" s="74">
        <f>IF(AND('1C TSspéc9'!$C$17&lt;&gt;0,'1C TSspéc9'!$C$12="OUI"),N421+AK421,N421)</f>
        <v>0</v>
      </c>
      <c r="AM421" s="436">
        <f t="shared" si="115"/>
        <v>0</v>
      </c>
      <c r="AN421" s="436">
        <f t="shared" si="116"/>
        <v>0</v>
      </c>
      <c r="AO421" s="437" t="str">
        <f>IF(AND('1C TSspéc9'!$C$17&lt;&gt;0,'1C TSspéc9'!$C$30&lt;&gt;0),AM421+AN421,"")</f>
        <v/>
      </c>
      <c r="AP421" s="601" t="str">
        <f>IF(AND('1C TSspéc9'!$C$17&lt;&gt;0,'1C TSspéc9'!$C$30&lt;&gt;0),AM421-AR421,"")</f>
        <v/>
      </c>
      <c r="AQ421" s="610">
        <f>IF(M421=0,0,AN421-AS421)</f>
        <v>0</v>
      </c>
      <c r="AR421" s="624"/>
      <c r="AS421" s="210"/>
      <c r="AT421" s="211" t="str">
        <f>IF(('1C TSspéc9'!C$17*FICHE!$C$14&lt;J421),"Forfait limité à "&amp;FICHE!$C$14&amp;"€/jour","")</f>
        <v/>
      </c>
      <c r="AU421" s="617"/>
    </row>
    <row r="422" spans="1:54" ht="13.9" customHeight="1">
      <c r="A422" s="316"/>
      <c r="B422" s="346"/>
      <c r="C422" s="877" t="str">
        <f>IF('1C TSspéc9'!D$21&lt;&gt;0,'1C TSspéc9'!$B$16,"")</f>
        <v/>
      </c>
      <c r="D422" s="878"/>
      <c r="E422" s="879"/>
      <c r="F422" s="95" t="str">
        <f>IF(AND($C422='1C TSspéc9'!$B$16,'1C TSspéc9'!$B$20="spécifiques",'1C TSspéc9'!$D$21&lt;&gt;""),'1C TSspéc9'!$D$25,"")</f>
        <v/>
      </c>
      <c r="G422" s="237"/>
      <c r="H422" s="797">
        <v>0.21</v>
      </c>
      <c r="I422" s="799">
        <v>1</v>
      </c>
      <c r="J422" s="324"/>
      <c r="K422" s="782">
        <f t="shared" si="114"/>
        <v>0</v>
      </c>
      <c r="L422" s="580">
        <f>IF(OR('1C TSspéc9'!$B$12="",'1C TSspéc9'!D$30=0),0,IF(AND('1C TSspéc9'!$B$12&lt;&gt;"",$K$2="Pôle",'1C TSspéc9'!$C$12="OUI"),(('1C TSspéc9'!D$22+'1C TSspéc9'!D$23+'1C TSspéc9'!D$24+'1C TSspéc9'!D$25+'1C TSspéc9'!D$29)/'1C TSspéc9'!D$17),IF(AND('1C TSspéc9'!$B$12&lt;&gt;"",$K$2="Pôle",'1C TSspéc9'!$C$12="NON"),(('1C TSspéc9'!D$22+'1C TSspéc9'!D$23+'1C TSspéc9'!D$24+'1C TSspéc9'!D$25+'1C TSspéc9'!D$29)/'1C TSspéc9'!D$30),IF(AND('1C TSspéc9'!$B$12&lt;&gt;"",$K$2&lt;&gt;"Pôle",'1C TSspéc9'!$C$12="OUI"),(('1C TSspéc9'!D$22+'1C TSspéc9'!D$23+'1C TSspéc9'!D$24+'1C TSspéc9'!D$25+'1C TSspéc9'!D$26+'1C TSspéc9'!D$27+'1C TSspéc9'!D$28+'1C TSspéc9'!D$29)/'1C TSspéc9'!D$17),IF(AND('1C TSspéc9'!$B$12&lt;&gt;"",$K$2&lt;&gt;"Pôle",'1C TSspéc9'!$C$12="NON"),(('1C TSspéc9'!D$22+'1C TSspéc9'!D$23+'1C TSspéc9'!D$24+'1C TSspéc9'!D$25+'1C TSspéc9'!D$26+'1C TSspéc9'!D$27+'1C TSspéc9'!D$28+'1C TSspéc9'!D$29)/'1C TSspéc9'!D$30))))))</f>
        <v>0</v>
      </c>
      <c r="M422" s="580">
        <f>IF(OR('1C TSspéc9'!$B$12="",'1C TSspéc9'!D$30=0),0,IF(AND('1C TSspéc9'!$B$12&lt;&gt;"",$K$2="Pôle",'1C TSspéc9'!$C$12="OUI"),(('1C TSspéc9'!D$26+'1C TSspéc9'!D$27+'1C TSspéc9'!D$28)/'1C TSspéc9'!D$17),IF(AND('1C TSspéc9'!$B$12&lt;&gt;"",$K$2="Pôle",'1C TSspéc9'!$C$12="NON"),(('1C TSspéc9'!D$26+'1C TSspéc9'!D$27+'1C TSspéc9'!D$28)/'1C TSspéc9'!D$30),IF(AND('1C TSspéc9'!$B$12&lt;&gt;"",$K$2&lt;&gt;"Pôle"),0))))</f>
        <v>0</v>
      </c>
      <c r="N422" s="581">
        <f>IF(AND('1C TSspéc9'!$B$12&lt;&gt;0,'1C TSspéc9'!$D$30&lt;&gt;0),L422+M422,0)</f>
        <v>0</v>
      </c>
      <c r="O422" s="562" t="str">
        <f>IF(AND('1C TSspéc9'!$D$17&lt;&gt;0,'1C TSspéc9'!$C$12="OUI"),'1C TSspéc9'!$D$35/'1C TSspéc9'!$D$17,"")</f>
        <v/>
      </c>
      <c r="P422" s="563" t="str">
        <f>IF(AND('1C TSspéc9'!$D$17&lt;&gt;0,'1C TSspéc9'!$C$12="OUI"),'1C TSspéc9'!$D$36/'1C TSspéc9'!$D$17,"")</f>
        <v/>
      </c>
      <c r="Q422" s="563" t="str">
        <f>IF(AND('1C TSspéc9'!$D$17&lt;&gt;0,'1C TSspéc9'!$C$12="OUI"),'1C TSspéc9'!$D$37/'1C TSspéc9'!$D$17,"")</f>
        <v/>
      </c>
      <c r="R422" s="563" t="str">
        <f>IF(AND('1C TSspéc9'!$D$17&lt;&gt;0,'1C TSspéc9'!$C$12="OUI"),'1C TSspéc9'!$D$38/'1C TSspéc9'!$D$17,"")</f>
        <v/>
      </c>
      <c r="S422" s="563" t="str">
        <f>IF(AND('1C TSspéc9'!$D$17&lt;&gt;0,'1C TSspéc9'!$C$12="OUI"),'1C TSspéc9'!$D$39/'1C TSspéc9'!$D$17,"")</f>
        <v/>
      </c>
      <c r="T422" s="563" t="str">
        <f>IF(AND('1C TSspéc9'!$D$17&lt;&gt;0,'1C TSspéc9'!$C$12="OUI"),'1C TSspéc9'!$D$40/'1C TSspéc9'!$D$17,"")</f>
        <v/>
      </c>
      <c r="U422" s="563" t="str">
        <f>IF(AND('1C TSspéc9'!$D$17&lt;&gt;0,'1C TSspéc9'!$C$12="OUI"),'1C TSspéc9'!$D$41/'1C TSspéc9'!$D$17,"")</f>
        <v/>
      </c>
      <c r="V422" s="563" t="str">
        <f>IF(AND('1C TSspéc9'!$D$17&lt;&gt;0,'1C TSspéc9'!$C$12="OUI"),'1C TSspéc9'!$D$42/'1C TSspéc9'!$D$17,"")</f>
        <v/>
      </c>
      <c r="W422" s="563" t="str">
        <f>IF(AND('1C TSspéc9'!$D$17&lt;&gt;0,'1C TSspéc9'!$C$12="OUI"),'1C TSspéc9'!$D$43/'1C TSspéc9'!$D$17,"")</f>
        <v/>
      </c>
      <c r="X422" s="563" t="str">
        <f>IF(AND('1C TSspéc9'!$D$17&lt;&gt;0,'1C TSspéc9'!$C$12="OUI"),'1C TSspéc9'!$D$44/'1C TSspéc9'!$D$17,"")</f>
        <v/>
      </c>
      <c r="Y422" s="563" t="str">
        <f>IF(AND('1C TSspéc9'!$D$17&lt;&gt;0,'1C TSspéc9'!$C$12="OUI"),'1C TSspéc9'!$D$45/'1C TSspéc9'!$D$17,"")</f>
        <v/>
      </c>
      <c r="Z422" s="563" t="str">
        <f>IF(AND('1C TSspéc9'!$D$17&lt;&gt;0,'1C TSspéc9'!$C$12="OUI"),'1C TSspéc9'!$D$46/'1C TSspéc9'!$D$17,"")</f>
        <v/>
      </c>
      <c r="AA422" s="563" t="str">
        <f>IF(AND('1C TSspéc9'!$D$17&lt;&gt;0,'1C TSspéc9'!$C$12="OUI"),'1C TSspéc9'!$D$47/'1C TSspéc9'!$D$17,"")</f>
        <v/>
      </c>
      <c r="AB422" s="563" t="str">
        <f>IF(AND('1C TSspéc9'!$D$17&lt;&gt;0,'1C TSspéc9'!$C$12="OUI"),'1C TSspéc9'!$D$48/'1C TSspéc9'!$D$17,"")</f>
        <v/>
      </c>
      <c r="AC422" s="563" t="str">
        <f>IF(AND('1C TSspéc9'!$D$17&lt;&gt;0,'1C TSspéc9'!$C$12="OUI"),'1C TSspéc9'!$D$49/'1C TSspéc9'!$D$17,"")</f>
        <v/>
      </c>
      <c r="AD422" s="563" t="str">
        <f>IF(AND('1C TSspéc9'!$D$17&lt;&gt;0,'1C TSspéc9'!$C$12="OUI"),'1C TSspéc9'!$D$50/'1C TSspéc9'!$D$17,"")</f>
        <v/>
      </c>
      <c r="AE422" s="563" t="str">
        <f>IF(AND('1C TSspéc9'!$D$17&lt;&gt;0,'1C TSspéc9'!$C$12="OUI"),'1C TSspéc9'!$D$51/'1C TSspéc9'!$D$17,"")</f>
        <v/>
      </c>
      <c r="AF422" s="563" t="str">
        <f>IF(AND('1C TSspéc9'!$D$17&lt;&gt;0,'1C TSspéc9'!$C$12="OUI"),'1C TSspéc9'!$D$52/'1C TSspéc9'!$D$17,"")</f>
        <v/>
      </c>
      <c r="AG422" s="563" t="str">
        <f>IF(AND('1C TSspéc9'!$D$17&lt;&gt;0,'1C TSspéc9'!$C$12="OUI"),'1C TSspéc9'!$D$53/'1C TSspéc9'!$D$17,"")</f>
        <v/>
      </c>
      <c r="AH422" s="563" t="str">
        <f>IF(AND('1C TSspéc9'!$D$17&lt;&gt;0,'1C TSspéc9'!$C$12="OUI"),'1C TSspéc9'!$D$54/'1C TSspéc9'!$D$17,"")</f>
        <v/>
      </c>
      <c r="AI422" s="563" t="str">
        <f>IF(AND('1C TSspéc9'!$D$17&lt;&gt;0,'1C TSspéc9'!$C$12="OUI"),'1C TSspéc9'!$D$55/'1C TSspéc9'!$D$17,"")</f>
        <v/>
      </c>
      <c r="AJ422" s="563" t="str">
        <f>IF(AND('1C TSspéc9'!$D$17&lt;&gt;0,'1C TSspéc9'!$C$12="OUI"),'1C TSspéc9'!$D$56/'1C TSspéc9'!$D$17,"")</f>
        <v/>
      </c>
      <c r="AK422" s="563" t="str">
        <f>IF(AND('1C TSspéc9'!$D$17&lt;&gt;0,'1C TSspéc9'!$C$12="OUI"),'1C TSspéc9'!$D$57/'1C TSspéc9'!$D$17,"")</f>
        <v/>
      </c>
      <c r="AL422" s="74">
        <f>IF(AND('1C TSspéc9'!$D$17&lt;&gt;0,'1C TSspéc9'!$C$12="OUI"),N422+AK422,N422)</f>
        <v>0</v>
      </c>
      <c r="AM422" s="432">
        <f t="shared" si="115"/>
        <v>0</v>
      </c>
      <c r="AN422" s="432">
        <f t="shared" si="116"/>
        <v>0</v>
      </c>
      <c r="AO422" s="433" t="str">
        <f>IF(AND('1C TSspéc9'!$D$17&lt;&gt;0,'1C TSspéc9'!$D$30&lt;&gt;0),AM422+AN422,"")</f>
        <v/>
      </c>
      <c r="AP422" s="599" t="str">
        <f>IF(AND('1C TSspéc9'!$D$17&lt;&gt;0,'1C TSspéc9'!$D$30&lt;&gt;0),AM422-AR422,"")</f>
        <v/>
      </c>
      <c r="AQ422" s="610">
        <f t="shared" ref="AQ422:AQ432" si="119">IF(M422=0,0,AN422-AS422)</f>
        <v>0</v>
      </c>
      <c r="AR422" s="622"/>
      <c r="AS422" s="104"/>
      <c r="AT422" s="211" t="str">
        <f>IF(('1C TSspéc9'!D$17*FICHE!$C$14&lt;J422),"Forfait limité à "&amp;FICHE!$C$14&amp;"€/jour","")</f>
        <v/>
      </c>
      <c r="AU422" s="618"/>
    </row>
    <row r="423" spans="1:54" ht="13.9" customHeight="1">
      <c r="A423" s="316"/>
      <c r="B423" s="346"/>
      <c r="C423" s="877" t="str">
        <f>IF('1C TSspéc9'!E$21&lt;&gt;0,'1C TSspéc9'!$B$16,"")</f>
        <v/>
      </c>
      <c r="D423" s="878"/>
      <c r="E423" s="879"/>
      <c r="F423" s="95" t="str">
        <f>IF(AND($C423='1C TSspéc9'!$B$16,'1C TSspéc9'!$B$20="spécifiques",'1C TSspéc9'!$E$21&lt;&gt;""),'1C TSspéc9'!$E$25,"")</f>
        <v/>
      </c>
      <c r="G423" s="237"/>
      <c r="H423" s="797">
        <v>0.21</v>
      </c>
      <c r="I423" s="799">
        <v>1</v>
      </c>
      <c r="J423" s="324"/>
      <c r="K423" s="782">
        <f t="shared" si="114"/>
        <v>0</v>
      </c>
      <c r="L423" s="580">
        <f>IF(OR('1C TSspéc9'!$B$12="",'1C TSspéc9'!E$30=0),0,IF(AND('1C TSspéc9'!$B$12&lt;&gt;"",$K$2="Pôle",'1C TSspéc9'!$C$12="OUI"),(('1C TSspéc9'!E$22+'1C TSspéc9'!E$23+'1C TSspéc9'!E$24+'1C TSspéc9'!E$25+'1C TSspéc9'!E$29)/'1C TSspéc9'!E$17),IF(AND('1C TSspéc9'!$B$12&lt;&gt;"",$K$2="Pôle",'1C TSspéc9'!$C$12="NON"),(('1C TSspéc9'!E$22+'1C TSspéc9'!E$23+'1C TSspéc9'!E$24+'1C TSspéc9'!E$25+'1C TSspéc9'!E$29)/'1C TSspéc9'!E$30),IF(AND('1C TSspéc9'!$B$12&lt;&gt;"",$K$2&lt;&gt;"Pôle",'1C TSspéc9'!$C$12="OUI"),(('1C TSspéc9'!E$22+'1C TSspéc9'!E$23+'1C TSspéc9'!E$24+'1C TSspéc9'!E$25+'1C TSspéc9'!E$26+'1C TSspéc9'!E$27+'1C TSspéc9'!E$28+'1C TSspéc9'!E$29)/'1C TSspéc9'!E$17),IF(AND('1C TSspéc9'!$B$12&lt;&gt;"",$K$2&lt;&gt;"Pôle",'1C TSspéc9'!$C$12="NON"),(('1C TSspéc9'!E$22+'1C TSspéc9'!E$23+'1C TSspéc9'!E$24+'1C TSspéc9'!E$25+'1C TSspéc9'!E$26+'1C TSspéc9'!E$27+'1C TSspéc9'!E$28+'1C TSspéc9'!E$29)/'1C TSspéc9'!E$30))))))</f>
        <v>0</v>
      </c>
      <c r="M423" s="580">
        <f>IF(OR('1C TSspéc9'!$B$12="",'1C TSspéc9'!E$30=0),0,IF(AND('1C TSspéc9'!$B$12&lt;&gt;"",$K$2="Pôle",'1C TSspéc9'!$C$12="OUI"),(('1C TSspéc9'!E$26+'1C TSspéc9'!E$27+'1C TSspéc9'!E$28)/'1C TSspéc9'!E$17),IF(AND('1C TSspéc9'!$B$12&lt;&gt;"",$K$2="Pôle",'1C TSspéc9'!$C$12="NON"),(('1C TSspéc9'!E$26+'1C TSspéc9'!E$27+'1C TSspéc9'!E$28)/'1C TSspéc9'!E$30),IF(AND('1C TSspéc9'!$B$12&lt;&gt;"",$K$2&lt;&gt;"Pôle"),0))))</f>
        <v>0</v>
      </c>
      <c r="N423" s="581">
        <f>IF(AND('1C TSspéc9'!$B$12&lt;&gt;0,'1C TSspéc9'!$E$30&lt;&gt;0),L423+M423,0)</f>
        <v>0</v>
      </c>
      <c r="O423" s="562" t="str">
        <f>IF(AND('1C TSspéc9'!$E$17&lt;&gt;0,'1C TSspéc9'!$C$12="OUI"),'1C TSspéc9'!$E$35/'1C TSspéc9'!$E$17,"")</f>
        <v/>
      </c>
      <c r="P423" s="563" t="str">
        <f>IF(AND('1C TSspéc9'!$E$17&lt;&gt;0,'1C TSspéc9'!$C$12="OUI"),'1C TSspéc9'!$E$36/'1C TSspéc9'!$E$17,"")</f>
        <v/>
      </c>
      <c r="Q423" s="563" t="str">
        <f>IF(AND('1C TSspéc9'!$E$17&lt;&gt;0,'1C TSspéc9'!$C$12="OUI"),'1C TSspéc9'!$E$37/'1C TSspéc9'!$E$17,"")</f>
        <v/>
      </c>
      <c r="R423" s="563" t="str">
        <f>IF(AND('1C TSspéc9'!$E$17&lt;&gt;0,'1C TSspéc9'!$C$12="OUI"),'1C TSspéc9'!$E$38/'1C TSspéc9'!$E$17,"")</f>
        <v/>
      </c>
      <c r="S423" s="563" t="str">
        <f>IF(AND('1C TSspéc9'!$E$17&lt;&gt;0,'1C TSspéc9'!$C$12="OUI"),'1C TSspéc9'!$E$39/'1C TSspéc9'!$E$17,"")</f>
        <v/>
      </c>
      <c r="T423" s="563" t="str">
        <f>IF(AND('1C TSspéc9'!$E$17&lt;&gt;0,'1C TSspéc9'!$C$12="OUI"),'1C TSspéc9'!$E$40/'1C TSspéc9'!$E$17,"")</f>
        <v/>
      </c>
      <c r="U423" s="563" t="str">
        <f>IF(AND('1C TSspéc9'!$E$17&lt;&gt;0,'1C TSspéc9'!$C$12="OUI"),'1C TSspéc9'!$E$41/'1C TSspéc9'!$E$17,"")</f>
        <v/>
      </c>
      <c r="V423" s="563" t="str">
        <f>IF(AND('1C TSspéc9'!$E$17&lt;&gt;0,'1C TSspéc9'!$C$12="OUI"),'1C TSspéc9'!$E$42/'1C TSspéc9'!$E$17,"")</f>
        <v/>
      </c>
      <c r="W423" s="563" t="str">
        <f>IF(AND('1C TSspéc9'!$E$17&lt;&gt;0,'1C TSspéc9'!$C$12="OUI"),'1C TSspéc9'!$E$43/'1C TSspéc9'!$E$17,"")</f>
        <v/>
      </c>
      <c r="X423" s="563" t="str">
        <f>IF(AND('1C TSspéc9'!$E$17&lt;&gt;0,'1C TSspéc9'!$C$12="OUI"),'1C TSspéc9'!$E$44/'1C TSspéc9'!$E$17,"")</f>
        <v/>
      </c>
      <c r="Y423" s="563" t="str">
        <f>IF(AND('1C TSspéc9'!$E$17&lt;&gt;0,'1C TSspéc9'!$C$12="OUI"),'1C TSspéc9'!$E$45/'1C TSspéc9'!$E$17,"")</f>
        <v/>
      </c>
      <c r="Z423" s="563" t="str">
        <f>IF(AND('1C TSspéc9'!$E$17&lt;&gt;0,'1C TSspéc9'!$C$12="OUI"),'1C TSspéc9'!$E$46/'1C TSspéc9'!$E$17,"")</f>
        <v/>
      </c>
      <c r="AA423" s="563" t="str">
        <f>IF(AND('1C TSspéc9'!$E$17&lt;&gt;0,'1C TSspéc9'!$C$12="OUI"),'1C TSspéc9'!$E$47/'1C TSspéc9'!$E$17,"")</f>
        <v/>
      </c>
      <c r="AB423" s="563" t="str">
        <f>IF(AND('1C TSspéc9'!$E$17&lt;&gt;0,'1C TSspéc9'!$C$12="OUI"),'1C TSspéc9'!$E$48/'1C TSspéc9'!$E$17,"")</f>
        <v/>
      </c>
      <c r="AC423" s="563" t="str">
        <f>IF(AND('1C TSspéc9'!$E$17&lt;&gt;0,'1C TSspéc9'!$C$12="OUI"),'1C TSspéc9'!$E$49/'1C TSspéc9'!$E$17,"")</f>
        <v/>
      </c>
      <c r="AD423" s="563" t="str">
        <f>IF(AND('1C TSspéc9'!$E$17&lt;&gt;0,'1C TSspéc9'!$C$12="OUI"),'1C TSspéc9'!$E$50/'1C TSspéc9'!$E$17,"")</f>
        <v/>
      </c>
      <c r="AE423" s="563" t="str">
        <f>IF(AND('1C TSspéc9'!$E$17&lt;&gt;0,'1C TSspéc9'!$C$12="OUI"),'1C TSspéc9'!$E$51/'1C TSspéc9'!$E$17,"")</f>
        <v/>
      </c>
      <c r="AF423" s="563" t="str">
        <f>IF(AND('1C TSspéc9'!$E$17&lt;&gt;0,'1C TSspéc9'!$C$12="OUI"),'1C TSspéc9'!$E$52/'1C TSspéc9'!$E$17,"")</f>
        <v/>
      </c>
      <c r="AG423" s="563" t="str">
        <f>IF(AND('1C TSspéc9'!$E$17&lt;&gt;0,'1C TSspéc9'!$C$12="OUI"),'1C TSspéc9'!$E$53/'1C TSspéc9'!$E$17,"")</f>
        <v/>
      </c>
      <c r="AH423" s="563" t="str">
        <f>IF(AND('1C TSspéc9'!$E$17&lt;&gt;0,'1C TSspéc9'!$C$12="OUI"),'1C TSspéc9'!$E$54/'1C TSspéc9'!$E$17,"")</f>
        <v/>
      </c>
      <c r="AI423" s="563" t="str">
        <f>IF(AND('1C TSspéc9'!$E$17&lt;&gt;0,'1C TSspéc9'!$C$12="OUI"),'1C TSspéc9'!$E$55/'1C TSspéc9'!$E$17,"")</f>
        <v/>
      </c>
      <c r="AJ423" s="563" t="str">
        <f>IF(AND('1C TSspéc9'!$E$17&lt;&gt;0,'1C TSspéc9'!$C$12="OUI"),'1C TSspéc9'!$E$56/'1C TSspéc9'!$E$17,"")</f>
        <v/>
      </c>
      <c r="AK423" s="563" t="str">
        <f>IF(AND('1C TSspéc9'!$E$17&lt;&gt;0,'1C TSspéc9'!$C$12="OUI"),'1C TSspéc9'!$E$57/'1C TSspéc9'!$E$17,"")</f>
        <v/>
      </c>
      <c r="AL423" s="74">
        <f>IF(AND('1C TSspéc9'!$E$17&lt;&gt;0,'1C TSspéc9'!$C$12="OUI"),N423+AK423,N423)</f>
        <v>0</v>
      </c>
      <c r="AM423" s="432">
        <f t="shared" si="115"/>
        <v>0</v>
      </c>
      <c r="AN423" s="432">
        <f t="shared" si="116"/>
        <v>0</v>
      </c>
      <c r="AO423" s="433" t="str">
        <f>IF(AND('1C TSspéc9'!$E$17&lt;&gt;0,'1C TSspéc9'!$E$30&lt;&gt;0),AM423+AN423,"")</f>
        <v/>
      </c>
      <c r="AP423" s="599" t="str">
        <f>IF(AND('1C TSspéc9'!$E$17&lt;&gt;0,'1C TSspéc9'!$E$30&lt;&gt;0),AM423-AR423,"")</f>
        <v/>
      </c>
      <c r="AQ423" s="610">
        <f t="shared" si="119"/>
        <v>0</v>
      </c>
      <c r="AR423" s="622"/>
      <c r="AS423" s="104"/>
      <c r="AT423" s="211" t="str">
        <f>IF(('1C TSspéc9'!E$17*FICHE!$C$14&lt;J423),"Forfait limité à "&amp;FICHE!$C$14&amp;"€/jour","")</f>
        <v/>
      </c>
      <c r="AU423" s="618"/>
    </row>
    <row r="424" spans="1:54" ht="13.9" customHeight="1">
      <c r="A424" s="316"/>
      <c r="B424" s="346"/>
      <c r="C424" s="877" t="str">
        <f>IF('1C TSspéc9'!F$21&lt;&gt;0,'1C TSspéc9'!$B$16,"")</f>
        <v/>
      </c>
      <c r="D424" s="878"/>
      <c r="E424" s="879"/>
      <c r="F424" s="95" t="str">
        <f>IF(AND($C424='1C TSspéc9'!$B$16,'1C TSspéc9'!$B$20="spécifiques",'1C TSspéc9'!$F$21&lt;&gt;""),'1C TSspéc9'!$F$25,"")</f>
        <v/>
      </c>
      <c r="G424" s="237"/>
      <c r="H424" s="797">
        <v>0.21</v>
      </c>
      <c r="I424" s="799">
        <v>1</v>
      </c>
      <c r="J424" s="324"/>
      <c r="K424" s="782">
        <f t="shared" si="114"/>
        <v>0</v>
      </c>
      <c r="L424" s="580">
        <f>IF(OR('1C TSspéc9'!$B$12="",'1C TSspéc9'!F$30=0),0,IF(AND('1C TSspéc9'!$B$12&lt;&gt;"",$K$2="Pôle",'1C TSspéc9'!$C$12="OUI"),(('1C TSspéc9'!F$22+'1C TSspéc9'!F$23+'1C TSspéc9'!F$24+'1C TSspéc9'!F$25+'1C TSspéc9'!F$29)/'1C TSspéc9'!F$17),IF(AND('1C TSspéc9'!$B$12&lt;&gt;"",$K$2="Pôle",'1C TSspéc9'!$C$12="NON"),(('1C TSspéc9'!F$22+'1C TSspéc9'!F$23+'1C TSspéc9'!F$24+'1C TSspéc9'!F$25+'1C TSspéc9'!F$29)/'1C TSspéc9'!F$30),IF(AND('1C TSspéc9'!$B$12&lt;&gt;"",$K$2&lt;&gt;"Pôle",'1C TSspéc9'!$C$12="OUI"),(('1C TSspéc9'!F$22+'1C TSspéc9'!F$23+'1C TSspéc9'!F$24+'1C TSspéc9'!F$25+'1C TSspéc9'!F$26+'1C TSspéc9'!F$27+'1C TSspéc9'!F$28+'1C TSspéc9'!F$29)/'1C TSspéc9'!F$17),IF(AND('1C TSspéc9'!$B$12&lt;&gt;"",$K$2&lt;&gt;"Pôle",'1C TSspéc9'!$C$12="NON"),(('1C TSspéc9'!F$22+'1C TSspéc9'!F$23+'1C TSspéc9'!F$24+'1C TSspéc9'!F$25+'1C TSspéc9'!F$26+'1C TSspéc9'!F$27+'1C TSspéc9'!F$28+'1C TSspéc9'!F$29)/'1C TSspéc9'!F$30))))))</f>
        <v>0</v>
      </c>
      <c r="M424" s="580">
        <f>IF(OR('1C TSspéc9'!$B$12="",'1C TSspéc9'!F$30=0),0,IF(AND('1C TSspéc9'!$B$12&lt;&gt;"",$K$2="Pôle",'1C TSspéc9'!$C$12="OUI"),(('1C TSspéc9'!F$26+'1C TSspéc9'!F$27+'1C TSspéc9'!F$28)/'1C TSspéc9'!F$17),IF(AND('1C TSspéc9'!$B$12&lt;&gt;"",$K$2="Pôle",'1C TSspéc9'!$C$12="NON"),(('1C TSspéc9'!F$26+'1C TSspéc9'!F$27+'1C TSspéc9'!F$28)/'1C TSspéc9'!F$30),IF(AND('1C TSspéc9'!$B$12&lt;&gt;"",$K$2&lt;&gt;"Pôle"),0))))</f>
        <v>0</v>
      </c>
      <c r="N424" s="581">
        <f>IF(AND('1C TSspéc9'!$B$12&lt;&gt;0,'1C TSspéc9'!$F$30&lt;&gt;0),L424+M424,0)</f>
        <v>0</v>
      </c>
      <c r="O424" s="562" t="str">
        <f>IF(AND('1C TSspéc9'!$F$17&lt;&gt;0,'1C TSspéc9'!$C$12="OUI"),'1C TSspéc9'!$F$35/'1C TSspéc9'!$F$17,"")</f>
        <v/>
      </c>
      <c r="P424" s="563" t="str">
        <f>IF(AND('1C TSspéc9'!$F$17&lt;&gt;0,'1C TSspéc9'!$C$12="OUI"),'1C TSspéc9'!$F$36/'1C TSspéc9'!$F$17,"")</f>
        <v/>
      </c>
      <c r="Q424" s="563" t="str">
        <f>IF(AND('1C TSspéc9'!$F$17&lt;&gt;0,'1C TSspéc9'!$C$12="OUI"),'1C TSspéc9'!$F$37/'1C TSspéc9'!$F$17,"")</f>
        <v/>
      </c>
      <c r="R424" s="563" t="str">
        <f>IF(AND('1C TSspéc9'!$F$17&lt;&gt;0,'1C TSspéc9'!$C$12="OUI"),'1C TSspéc9'!$F$38/'1C TSspéc9'!$F$17,"")</f>
        <v/>
      </c>
      <c r="S424" s="563" t="str">
        <f>IF(AND('1C TSspéc9'!$F$17&lt;&gt;0,'1C TSspéc9'!$C$12="OUI"),'1C TSspéc9'!$F$39/'1C TSspéc9'!$F$17,"")</f>
        <v/>
      </c>
      <c r="T424" s="563" t="str">
        <f>IF(AND('1C TSspéc9'!$F$17&lt;&gt;0,'1C TSspéc9'!$C$12="OUI"),'1C TSspéc9'!$F$40/'1C TSspéc9'!$F$17,"")</f>
        <v/>
      </c>
      <c r="U424" s="563" t="str">
        <f>IF(AND('1C TSspéc9'!$F$17&lt;&gt;0,'1C TSspéc9'!$C$12="OUI"),'1C TSspéc9'!$F$41/'1C TSspéc9'!$F$17,"")</f>
        <v/>
      </c>
      <c r="V424" s="563" t="str">
        <f>IF(AND('1C TSspéc9'!$F$17&lt;&gt;0,'1C TSspéc9'!$C$12="OUI"),'1C TSspéc9'!$F$42/'1C TSspéc9'!$F$17,"")</f>
        <v/>
      </c>
      <c r="W424" s="563" t="str">
        <f>IF(AND('1C TSspéc9'!$F$17&lt;&gt;0,'1C TSspéc9'!$C$12="OUI"),'1C TSspéc9'!$F$43/'1C TSspéc9'!$F$17,"")</f>
        <v/>
      </c>
      <c r="X424" s="563" t="str">
        <f>IF(AND('1C TSspéc9'!$F$17&lt;&gt;0,'1C TSspéc9'!$C$12="OUI"),'1C TSspéc9'!$F$44/'1C TSspéc9'!$F$17,"")</f>
        <v/>
      </c>
      <c r="Y424" s="563" t="str">
        <f>IF(AND('1C TSspéc9'!$F$17&lt;&gt;0,'1C TSspéc9'!$C$12="OUI"),'1C TSspéc9'!$F$45/'1C TSspéc9'!$F$17,"")</f>
        <v/>
      </c>
      <c r="Z424" s="563" t="str">
        <f>IF(AND('1C TSspéc9'!$F$17&lt;&gt;0,'1C TSspéc9'!$C$12="OUI"),'1C TSspéc9'!$F$46/'1C TSspéc9'!$F$17,"")</f>
        <v/>
      </c>
      <c r="AA424" s="563" t="str">
        <f>IF(AND('1C TSspéc9'!$F$17&lt;&gt;0,'1C TSspéc9'!$C$12="OUI"),'1C TSspéc9'!$F$47/'1C TSspéc9'!$F$17,"")</f>
        <v/>
      </c>
      <c r="AB424" s="563" t="str">
        <f>IF(AND('1C TSspéc9'!$F$17&lt;&gt;0,'1C TSspéc9'!$C$12="OUI"),'1C TSspéc9'!$F$48/'1C TSspéc9'!$F$17,"")</f>
        <v/>
      </c>
      <c r="AC424" s="563" t="str">
        <f>IF(AND('1C TSspéc9'!$F$17&lt;&gt;0,'1C TSspéc9'!$C$12="OUI"),'1C TSspéc9'!$F$49/'1C TSspéc9'!$F$17,"")</f>
        <v/>
      </c>
      <c r="AD424" s="563" t="str">
        <f>IF(AND('1C TSspéc9'!$F$17&lt;&gt;0,'1C TSspéc9'!$C$12="OUI"),'1C TSspéc9'!$F$50/'1C TSspéc9'!$F$17,"")</f>
        <v/>
      </c>
      <c r="AE424" s="563" t="str">
        <f>IF(AND('1C TSspéc9'!$F$17&lt;&gt;0,'1C TSspéc9'!$C$12="OUI"),'1C TSspéc9'!$F$51/'1C TSspéc9'!$F$17,"")</f>
        <v/>
      </c>
      <c r="AF424" s="563" t="str">
        <f>IF(AND('1C TSspéc9'!$F$17&lt;&gt;0,'1C TSspéc9'!$C$12="OUI"),'1C TSspéc9'!$F$52/'1C TSspéc9'!$F$17,"")</f>
        <v/>
      </c>
      <c r="AG424" s="563" t="str">
        <f>IF(AND('1C TSspéc9'!$F$17&lt;&gt;0,'1C TSspéc9'!$C$12="OUI"),'1C TSspéc9'!$F$53/'1C TSspéc9'!$F$17,"")</f>
        <v/>
      </c>
      <c r="AH424" s="563" t="str">
        <f>IF(AND('1C TSspéc9'!$F$17&lt;&gt;0,'1C TSspéc9'!$C$12="OUI"),'1C TSspéc9'!$F$54/'1C TSspéc9'!$F$17,"")</f>
        <v/>
      </c>
      <c r="AI424" s="563" t="str">
        <f>IF(AND('1C TSspéc9'!$F$17&lt;&gt;0,'1C TSspéc9'!$C$12="OUI"),'1C TSspéc9'!$F$55/'1C TSspéc9'!$F$17,"")</f>
        <v/>
      </c>
      <c r="AJ424" s="563" t="str">
        <f>IF(AND('1C TSspéc9'!$F$17&lt;&gt;0,'1C TSspéc9'!$C$12="OUI"),'1C TSspéc9'!$F$56/'1C TSspéc9'!$F$17,"")</f>
        <v/>
      </c>
      <c r="AK424" s="563" t="str">
        <f>IF(AND('1C TSspéc9'!$F$17&lt;&gt;0,'1C TSspéc9'!$C$12="OUI"),'1C TSspéc9'!$F$57/'1C TSspéc9'!$F$17,"")</f>
        <v/>
      </c>
      <c r="AL424" s="74">
        <f>IF(AND('1C TSspéc9'!$F$17&lt;&gt;0,'1C TSspéc9'!$C$12="OUI"),N424+AK424,N424)</f>
        <v>0</v>
      </c>
      <c r="AM424" s="432">
        <f t="shared" si="115"/>
        <v>0</v>
      </c>
      <c r="AN424" s="432">
        <f t="shared" si="116"/>
        <v>0</v>
      </c>
      <c r="AO424" s="433" t="str">
        <f>IF(AND('1C TSspéc9'!$F$17&lt;&gt;0,'1C TSspéc9'!$F$30&lt;&gt;0),AM424+AN424,"")</f>
        <v/>
      </c>
      <c r="AP424" s="599" t="str">
        <f>IF(AND('1C TSspéc9'!$F$17&lt;&gt;0,'1C TSspéc9'!$F$30&lt;&gt;0),AM424-AR424,"")</f>
        <v/>
      </c>
      <c r="AQ424" s="610">
        <f t="shared" si="119"/>
        <v>0</v>
      </c>
      <c r="AR424" s="622"/>
      <c r="AS424" s="104"/>
      <c r="AT424" s="211" t="str">
        <f>IF(('1C TSspéc9'!F$17*FICHE!$C$14&lt;J424),"Forfait limité à "&amp;FICHE!$C$14&amp;"€/jour","")</f>
        <v/>
      </c>
      <c r="AU424" s="618"/>
    </row>
    <row r="425" spans="1:54" ht="13.9" customHeight="1">
      <c r="A425" s="316"/>
      <c r="B425" s="346"/>
      <c r="C425" s="877" t="str">
        <f>IF('1C TSspéc9'!G$21&lt;&gt;0,'1C TSspéc9'!$B$16,"")</f>
        <v/>
      </c>
      <c r="D425" s="878"/>
      <c r="E425" s="879"/>
      <c r="F425" s="95" t="str">
        <f>IF(AND($C425='1C TSspéc9'!$B$16,'1C TSspéc9'!$B$20="spécifiques",'1C TSspéc9'!$G$21&lt;&gt;""),'1C TSspéc9'!$G$25,"")</f>
        <v/>
      </c>
      <c r="G425" s="237"/>
      <c r="H425" s="797">
        <v>0.21</v>
      </c>
      <c r="I425" s="799">
        <v>1</v>
      </c>
      <c r="J425" s="324"/>
      <c r="K425" s="782">
        <f t="shared" si="114"/>
        <v>0</v>
      </c>
      <c r="L425" s="580">
        <f>IF(OR('1C TSspéc9'!$B$12="",'1C TSspéc9'!G$30=0),0,IF(AND('1C TSspéc9'!$B$12&lt;&gt;"",$K$2="Pôle",'1C TSspéc9'!$C$12="OUI"),(('1C TSspéc9'!G$22+'1C TSspéc9'!G$23+'1C TSspéc9'!G$24+'1C TSspéc9'!G$25+'1C TSspéc9'!G$29)/'1C TSspéc9'!G$17),IF(AND('1C TSspéc9'!$B$12&lt;&gt;"",$K$2="Pôle",'1C TSspéc9'!$C$12="NON"),(('1C TSspéc9'!G$22+'1C TSspéc9'!G$23+'1C TSspéc9'!G$24+'1C TSspéc9'!G$25+'1C TSspéc9'!G$29)/'1C TSspéc9'!G$30),IF(AND('1C TSspéc9'!$B$12&lt;&gt;"",$K$2&lt;&gt;"Pôle",'1C TSspéc9'!$C$12="OUI"),(('1C TSspéc9'!G$22+'1C TSspéc9'!G$23+'1C TSspéc9'!G$24+'1C TSspéc9'!G$25+'1C TSspéc9'!G$26+'1C TSspéc9'!G$27+'1C TSspéc9'!G$28+'1C TSspéc9'!G$29)/'1C TSspéc9'!G$17),IF(AND('1C TSspéc9'!$B$12&lt;&gt;"",$K$2&lt;&gt;"Pôle",'1C TSspéc9'!$C$12="NON"),(('1C TSspéc9'!G$22+'1C TSspéc9'!G$23+'1C TSspéc9'!G$24+'1C TSspéc9'!G$25+'1C TSspéc9'!G$26+'1C TSspéc9'!G$27+'1C TSspéc9'!G$28+'1C TSspéc9'!G$29)/'1C TSspéc9'!G$30))))))</f>
        <v>0</v>
      </c>
      <c r="M425" s="580">
        <f>IF(OR('1C TSspéc9'!$B$12="",'1C TSspéc9'!G$30=0),0,IF(AND('1C TSspéc9'!$B$12&lt;&gt;"",$K$2="Pôle",'1C TSspéc9'!$C$12="OUI"),(('1C TSspéc9'!G$26+'1C TSspéc9'!G$27+'1C TSspéc9'!G$28)/'1C TSspéc9'!G$17),IF(AND('1C TSspéc9'!$B$12&lt;&gt;"",$K$2="Pôle",'1C TSspéc9'!$C$12="NON"),(('1C TSspéc9'!G$26+'1C TSspéc9'!G$27+'1C TSspéc9'!G$28)/'1C TSspéc9'!G$30),IF(AND('1C TSspéc9'!$B$12&lt;&gt;"",$K$2&lt;&gt;"Pôle"),0))))</f>
        <v>0</v>
      </c>
      <c r="N425" s="581">
        <f>IF(AND('1C TSspéc9'!$B$12&lt;&gt;0,'1C TSspéc9'!$G$30&lt;&gt;0),L425+M425,0)</f>
        <v>0</v>
      </c>
      <c r="O425" s="562" t="str">
        <f>IF(AND('1C TSspéc9'!$G$17&lt;&gt;0,'1C TSspéc9'!$C$12="OUI"),'1C TSspéc9'!$G$35/'1C TSspéc9'!$G$17,"")</f>
        <v/>
      </c>
      <c r="P425" s="563" t="str">
        <f>IF(AND('1C TSspéc9'!$G$17&lt;&gt;0,'1C TSspéc9'!$C$12="OUI"),'1C TSspéc9'!$G$36/'1C TSspéc9'!$G$17,"")</f>
        <v/>
      </c>
      <c r="Q425" s="563" t="str">
        <f>IF(AND('1C TSspéc9'!$G$17&lt;&gt;0,'1C TSspéc9'!$C$12="OUI"),'1C TSspéc9'!$G$37/'1C TSspéc9'!$G$17,"")</f>
        <v/>
      </c>
      <c r="R425" s="563" t="str">
        <f>IF(AND('1C TSspéc9'!$G$17&lt;&gt;0,'1C TSspéc9'!$C$12="OUI"),'1C TSspéc9'!$G$38/'1C TSspéc9'!$G$17,"")</f>
        <v/>
      </c>
      <c r="S425" s="563" t="str">
        <f>IF(AND('1C TSspéc9'!$G$17&lt;&gt;0,'1C TSspéc9'!$C$12="OUI"),'1C TSspéc9'!$G$39/'1C TSspéc9'!$G$17,"")</f>
        <v/>
      </c>
      <c r="T425" s="563" t="str">
        <f>IF(AND('1C TSspéc9'!$G$17&lt;&gt;0,'1C TSspéc9'!$C$12="OUI"),'1C TSspéc9'!$G$40/'1C TSspéc9'!$G$17,"")</f>
        <v/>
      </c>
      <c r="U425" s="563" t="str">
        <f>IF(AND('1C TSspéc9'!$G$17&lt;&gt;0,'1C TSspéc9'!$C$12="OUI"),'1C TSspéc9'!$G$41/'1C TSspéc9'!$G$17,"")</f>
        <v/>
      </c>
      <c r="V425" s="563" t="str">
        <f>IF(AND('1C TSspéc9'!$G$17&lt;&gt;0,'1C TSspéc9'!$C$12="OUI"),'1C TSspéc9'!$G$42/'1C TSspéc9'!$G$17,"")</f>
        <v/>
      </c>
      <c r="W425" s="563" t="str">
        <f>IF(AND('1C TSspéc9'!$G$17&lt;&gt;0,'1C TSspéc9'!$C$12="OUI"),'1C TSspéc9'!$G$43/'1C TSspéc9'!$G$17,"")</f>
        <v/>
      </c>
      <c r="X425" s="563" t="str">
        <f>IF(AND('1C TSspéc9'!$G$17&lt;&gt;0,'1C TSspéc9'!$C$12="OUI"),'1C TSspéc9'!$G$44/'1C TSspéc9'!$G$17,"")</f>
        <v/>
      </c>
      <c r="Y425" s="563" t="str">
        <f>IF(AND('1C TSspéc9'!$G$17&lt;&gt;0,'1C TSspéc9'!$C$12="OUI"),'1C TSspéc9'!$G$45/'1C TSspéc9'!$G$17,"")</f>
        <v/>
      </c>
      <c r="Z425" s="563" t="str">
        <f>IF(AND('1C TSspéc9'!$G$17&lt;&gt;0,'1C TSspéc9'!$C$12="OUI"),'1C TSspéc9'!$G$46/'1C TSspéc9'!$G$17,"")</f>
        <v/>
      </c>
      <c r="AA425" s="563" t="str">
        <f>IF(AND('1C TSspéc9'!$G$17&lt;&gt;0,'1C TSspéc9'!$C$12="OUI"),'1C TSspéc9'!$G$47/'1C TSspéc9'!$G$17,"")</f>
        <v/>
      </c>
      <c r="AB425" s="563" t="str">
        <f>IF(AND('1C TSspéc9'!$G$17&lt;&gt;0,'1C TSspéc9'!$C$12="OUI"),'1C TSspéc9'!$G$48/'1C TSspéc9'!$G$17,"")</f>
        <v/>
      </c>
      <c r="AC425" s="563" t="str">
        <f>IF(AND('1C TSspéc9'!$G$17&lt;&gt;0,'1C TSspéc9'!$C$12="OUI"),'1C TSspéc9'!$G$49/'1C TSspéc9'!$G$17,"")</f>
        <v/>
      </c>
      <c r="AD425" s="563" t="str">
        <f>IF(AND('1C TSspéc9'!$G$17&lt;&gt;0,'1C TSspéc9'!$C$12="OUI"),'1C TSspéc9'!$G$50/'1C TSspéc9'!$G$17,"")</f>
        <v/>
      </c>
      <c r="AE425" s="563" t="str">
        <f>IF(AND('1C TSspéc9'!$G$17&lt;&gt;0,'1C TSspéc9'!$C$12="OUI"),'1C TSspéc9'!$G$51/'1C TSspéc9'!$G$17,"")</f>
        <v/>
      </c>
      <c r="AF425" s="563" t="str">
        <f>IF(AND('1C TSspéc9'!$G$17&lt;&gt;0,'1C TSspéc9'!$C$12="OUI"),'1C TSspéc9'!$G$52/'1C TSspéc9'!$G$17,"")</f>
        <v/>
      </c>
      <c r="AG425" s="563" t="str">
        <f>IF(AND('1C TSspéc9'!$G$17&lt;&gt;0,'1C TSspéc9'!$C$12="OUI"),'1C TSspéc9'!$G$53/'1C TSspéc9'!$G$17,"")</f>
        <v/>
      </c>
      <c r="AH425" s="563" t="str">
        <f>IF(AND('1C TSspéc9'!$G$17&lt;&gt;0,'1C TSspéc9'!$C$12="OUI"),'1C TSspéc9'!$G$54/'1C TSspéc9'!$G$17,"")</f>
        <v/>
      </c>
      <c r="AI425" s="563" t="str">
        <f>IF(AND('1C TSspéc9'!$G$17&lt;&gt;0,'1C TSspéc9'!$C$12="OUI"),'1C TSspéc9'!$G$55/'1C TSspéc9'!$G$17,"")</f>
        <v/>
      </c>
      <c r="AJ425" s="563" t="str">
        <f>IF(AND('1C TSspéc9'!$G$17&lt;&gt;0,'1C TSspéc9'!$C$12="OUI"),'1C TSspéc9'!$G$56/'1C TSspéc9'!$G$17,"")</f>
        <v/>
      </c>
      <c r="AK425" s="563" t="str">
        <f>IF(AND('1C TSspéc9'!$G$17&lt;&gt;0,'1C TSspéc9'!$C$12="OUI"),'1C TSspéc9'!$G$57/'1C TSspéc9'!$G$17,"")</f>
        <v/>
      </c>
      <c r="AL425" s="74">
        <f>IF(AND('1C TSspéc9'!$G$17&lt;&gt;0,'1C TSspéc9'!$C$12="OUI"),N425+AK425,N425)</f>
        <v>0</v>
      </c>
      <c r="AM425" s="432">
        <f t="shared" si="115"/>
        <v>0</v>
      </c>
      <c r="AN425" s="432">
        <f t="shared" si="116"/>
        <v>0</v>
      </c>
      <c r="AO425" s="433" t="str">
        <f>IF(AND('1C TSspéc9'!$G$17&lt;&gt;0,'1C TSspéc9'!$G$30&lt;&gt;0),AM425+AN425,"")</f>
        <v/>
      </c>
      <c r="AP425" s="599" t="str">
        <f>IF(AND('1C TSspéc9'!$G$17&lt;&gt;0,'1C TSspéc9'!$G$30&lt;&gt;0),AM425-AR425,"")</f>
        <v/>
      </c>
      <c r="AQ425" s="610">
        <f t="shared" si="119"/>
        <v>0</v>
      </c>
      <c r="AR425" s="622"/>
      <c r="AS425" s="104"/>
      <c r="AT425" s="211" t="str">
        <f>IF(('1C TSspéc9'!G$17*FICHE!$C$14&lt;J425),"Forfait limité à "&amp;FICHE!$C$14&amp;"€/jour","")</f>
        <v/>
      </c>
      <c r="AU425" s="618"/>
    </row>
    <row r="426" spans="1:54" ht="13.9" customHeight="1">
      <c r="A426" s="316"/>
      <c r="B426" s="346"/>
      <c r="C426" s="877" t="str">
        <f>IF('1C TSspéc9'!H$21&lt;&gt;0,'1C TSspéc9'!$B$16,"")</f>
        <v/>
      </c>
      <c r="D426" s="878"/>
      <c r="E426" s="879"/>
      <c r="F426" s="95" t="str">
        <f>IF(AND($C426='1C TSspéc9'!$B$16,'1C TSspéc9'!$B$20="spécifiques",'1C TSspéc9'!$H$21&lt;&gt;""),'1C TSspéc9'!$H$25,"")</f>
        <v/>
      </c>
      <c r="G426" s="237"/>
      <c r="H426" s="797">
        <v>0.21</v>
      </c>
      <c r="I426" s="799">
        <v>1</v>
      </c>
      <c r="J426" s="324"/>
      <c r="K426" s="782">
        <f t="shared" si="114"/>
        <v>0</v>
      </c>
      <c r="L426" s="580">
        <f>IF(OR('1C TSspéc9'!$B$12="",'1C TSspéc9'!H$30=0),0,IF(AND('1C TSspéc9'!$B$12&lt;&gt;"",$K$2="Pôle",'1C TSspéc9'!$C$12="OUI"),(('1C TSspéc9'!H$22+'1C TSspéc9'!H$23+'1C TSspéc9'!H$24+'1C TSspéc9'!H$25+'1C TSspéc9'!H$29)/'1C TSspéc9'!H$17),IF(AND('1C TSspéc9'!$B$12&lt;&gt;"",$K$2="Pôle",'1C TSspéc9'!$C$12="NON"),(('1C TSspéc9'!H$22+'1C TSspéc9'!H$23+'1C TSspéc9'!H$24+'1C TSspéc9'!H$25+'1C TSspéc9'!H$29)/'1C TSspéc9'!H$30),IF(AND('1C TSspéc9'!$B$12&lt;&gt;"",$K$2&lt;&gt;"Pôle",'1C TSspéc9'!$C$12="OUI"),(('1C TSspéc9'!H$22+'1C TSspéc9'!H$23+'1C TSspéc9'!H$24+'1C TSspéc9'!H$25+'1C TSspéc9'!H$26+'1C TSspéc9'!H$27+'1C TSspéc9'!H$28+'1C TSspéc9'!H$29)/'1C TSspéc9'!H$17),IF(AND('1C TSspéc9'!$B$12&lt;&gt;"",$K$2&lt;&gt;"Pôle",'1C TSspéc9'!$C$12="NON"),(('1C TSspéc9'!H$22+'1C TSspéc9'!H$23+'1C TSspéc9'!H$24+'1C TSspéc9'!H$25+'1C TSspéc9'!H$26+'1C TSspéc9'!H$27+'1C TSspéc9'!H$28+'1C TSspéc9'!H$29)/'1C TSspéc9'!H$30))))))</f>
        <v>0</v>
      </c>
      <c r="M426" s="580">
        <f>IF(OR('1C TSspéc9'!$B$12="",'1C TSspéc9'!H$30=0),0,IF(AND('1C TSspéc9'!$B$12&lt;&gt;"",$K$2="Pôle",'1C TSspéc9'!$C$12="OUI"),(('1C TSspéc9'!H$26+'1C TSspéc9'!H$27+'1C TSspéc9'!H$28)/'1C TSspéc9'!H$17),IF(AND('1C TSspéc9'!$B$12&lt;&gt;"",$K$2="Pôle",'1C TSspéc9'!$C$12="NON"),(('1C TSspéc9'!H$26+'1C TSspéc9'!H$27+'1C TSspéc9'!H$28)/'1C TSspéc9'!H$30),IF(AND('1C TSspéc9'!$B$12&lt;&gt;"",$K$2&lt;&gt;"Pôle"),0))))</f>
        <v>0</v>
      </c>
      <c r="N426" s="581">
        <f>IF(AND('1C TSspéc9'!$B$12&lt;&gt;0,'1C TSspéc9'!$H$30&lt;&gt;0),L426+M426,0)</f>
        <v>0</v>
      </c>
      <c r="O426" s="562" t="str">
        <f>IF(AND('1C TSspéc9'!$H$17&lt;&gt;0,'1C TSspéc9'!$C$12="OUI"),'1C TSspéc9'!$H$35/'1C TSspéc9'!$H$17,"")</f>
        <v/>
      </c>
      <c r="P426" s="563" t="str">
        <f>IF(AND('1C TSspéc9'!$H$17&lt;&gt;0,'1C TSspéc9'!$C$12="OUI"),'1C TSspéc9'!$H$36/'1C TSspéc9'!$H$17,"")</f>
        <v/>
      </c>
      <c r="Q426" s="563" t="str">
        <f>IF(AND('1C TSspéc9'!$H$17&lt;&gt;0,'1C TSspéc9'!$C$12="OUI"),'1C TSspéc9'!$H$37/'1C TSspéc9'!$H$17,"")</f>
        <v/>
      </c>
      <c r="R426" s="563" t="str">
        <f>IF(AND('1C TSspéc9'!$H$17&lt;&gt;0,'1C TSspéc9'!$C$12="OUI"),'1C TSspéc9'!$H$38/'1C TSspéc9'!$H$17,"")</f>
        <v/>
      </c>
      <c r="S426" s="563" t="str">
        <f>IF(AND('1C TSspéc9'!$H$17&lt;&gt;0,'1C TSspéc9'!$C$12="OUI"),'1C TSspéc9'!$H$39/'1C TSspéc9'!$H$17,"")</f>
        <v/>
      </c>
      <c r="T426" s="563" t="str">
        <f>IF(AND('1C TSspéc9'!$H$17&lt;&gt;0,'1C TSspéc9'!$C$12="OUI"),'1C TSspéc9'!$H$40/'1C TSspéc9'!$H$17,"")</f>
        <v/>
      </c>
      <c r="U426" s="563" t="str">
        <f>IF(AND('1C TSspéc9'!$H$17&lt;&gt;0,'1C TSspéc9'!$C$12="OUI"),'1C TSspéc9'!$H$41/'1C TSspéc9'!$H$17,"")</f>
        <v/>
      </c>
      <c r="V426" s="563" t="str">
        <f>IF(AND('1C TSspéc9'!$H$17&lt;&gt;0,'1C TSspéc9'!$C$12="OUI"),'1C TSspéc9'!$H$42/'1C TSspéc9'!$H$17,"")</f>
        <v/>
      </c>
      <c r="W426" s="563" t="str">
        <f>IF(AND('1C TSspéc9'!$H$17&lt;&gt;0,'1C TSspéc9'!$C$12="OUI"),'1C TSspéc9'!$H$43/'1C TSspéc9'!$H$17,"")</f>
        <v/>
      </c>
      <c r="X426" s="563" t="str">
        <f>IF(AND('1C TSspéc9'!$H$17&lt;&gt;0,'1C TSspéc9'!$C$12="OUI"),'1C TSspéc9'!$H$44/'1C TSspéc9'!$H$17,"")</f>
        <v/>
      </c>
      <c r="Y426" s="563" t="str">
        <f>IF(AND('1C TSspéc9'!$H$17&lt;&gt;0,'1C TSspéc9'!$C$12="OUI"),'1C TSspéc9'!$H$45/'1C TSspéc9'!$H$17,"")</f>
        <v/>
      </c>
      <c r="Z426" s="563" t="str">
        <f>IF(AND('1C TSspéc9'!$H$17&lt;&gt;0,'1C TSspéc9'!$C$12="OUI"),'1C TSspéc9'!$H$46/'1C TSspéc9'!$H$17,"")</f>
        <v/>
      </c>
      <c r="AA426" s="563" t="str">
        <f>IF(AND('1C TSspéc9'!$H$17&lt;&gt;0,'1C TSspéc9'!$C$12="OUI"),'1C TSspéc9'!$H$47/'1C TSspéc9'!$H$17,"")</f>
        <v/>
      </c>
      <c r="AB426" s="563" t="str">
        <f>IF(AND('1C TSspéc9'!$H$17&lt;&gt;0,'1C TSspéc9'!$C$12="OUI"),'1C TSspéc9'!$H$48/'1C TSspéc9'!$H$17,"")</f>
        <v/>
      </c>
      <c r="AC426" s="563" t="str">
        <f>IF(AND('1C TSspéc9'!$H$17&lt;&gt;0,'1C TSspéc9'!$C$12="OUI"),'1C TSspéc9'!$H$49/'1C TSspéc9'!$H$17,"")</f>
        <v/>
      </c>
      <c r="AD426" s="563" t="str">
        <f>IF(AND('1C TSspéc9'!$H$17&lt;&gt;0,'1C TSspéc9'!$C$12="OUI"),'1C TSspéc9'!$H$50/'1C TSspéc9'!$H$17,"")</f>
        <v/>
      </c>
      <c r="AE426" s="563" t="str">
        <f>IF(AND('1C TSspéc9'!$H$17&lt;&gt;0,'1C TSspéc9'!$C$12="OUI"),'1C TSspéc9'!$H$51/'1C TSspéc9'!$H$17,"")</f>
        <v/>
      </c>
      <c r="AF426" s="563" t="str">
        <f>IF(AND('1C TSspéc9'!$H$17&lt;&gt;0,'1C TSspéc9'!$C$12="OUI"),'1C TSspéc9'!$H$52/'1C TSspéc9'!$H$17,"")</f>
        <v/>
      </c>
      <c r="AG426" s="563" t="str">
        <f>IF(AND('1C TSspéc9'!$H$17&lt;&gt;0,'1C TSspéc9'!$C$12="OUI"),'1C TSspéc9'!$H$53/'1C TSspéc9'!$H$17,"")</f>
        <v/>
      </c>
      <c r="AH426" s="563" t="str">
        <f>IF(AND('1C TSspéc9'!$H$17&lt;&gt;0,'1C TSspéc9'!$C$12="OUI"),'1C TSspéc9'!$H$54/'1C TSspéc9'!$H$17,"")</f>
        <v/>
      </c>
      <c r="AI426" s="563" t="str">
        <f>IF(AND('1C TSspéc9'!$H$17&lt;&gt;0,'1C TSspéc9'!$C$12="OUI"),'1C TSspéc9'!$H$55/'1C TSspéc9'!$H$17,"")</f>
        <v/>
      </c>
      <c r="AJ426" s="563" t="str">
        <f>IF(AND('1C TSspéc9'!$H$17&lt;&gt;0,'1C TSspéc9'!$C$12="OUI"),'1C TSspéc9'!$H$56/'1C TSspéc9'!$H$17,"")</f>
        <v/>
      </c>
      <c r="AK426" s="563" t="str">
        <f>IF(AND('1C TSspéc9'!$H$17&lt;&gt;0,'1C TSspéc9'!$C$12="OUI"),'1C TSspéc9'!$H$57/'1C TSspéc9'!$H$17,"")</f>
        <v/>
      </c>
      <c r="AL426" s="74">
        <f>IF(AND('1C TSspéc9'!$H$17&lt;&gt;0,'1C TSspéc9'!$C$12="OUI"),N426+AK426,N426)</f>
        <v>0</v>
      </c>
      <c r="AM426" s="432">
        <f t="shared" si="115"/>
        <v>0</v>
      </c>
      <c r="AN426" s="432">
        <f t="shared" si="116"/>
        <v>0</v>
      </c>
      <c r="AO426" s="433" t="str">
        <f>IF(AND('1C TSspéc9'!$H$17&lt;&gt;0,'1C TSspéc9'!$H$30&lt;&gt;0),AM426+AN426,"")</f>
        <v/>
      </c>
      <c r="AP426" s="599" t="str">
        <f>IF(AND('1C TSspéc9'!$H$17&lt;&gt;0,'1C TSspéc9'!$H$30&lt;&gt;0),AM426-AR426,"")</f>
        <v/>
      </c>
      <c r="AQ426" s="610">
        <f t="shared" si="119"/>
        <v>0</v>
      </c>
      <c r="AR426" s="622"/>
      <c r="AS426" s="104"/>
      <c r="AT426" s="211" t="str">
        <f>IF(('1C TSspéc9'!H$17*FICHE!$C$14&lt;J426),"Forfait limité à "&amp;FICHE!$C$14&amp;"€/jour","")</f>
        <v/>
      </c>
      <c r="AU426" s="618"/>
    </row>
    <row r="427" spans="1:54" ht="13.9" customHeight="1">
      <c r="A427" s="316"/>
      <c r="B427" s="346"/>
      <c r="C427" s="877" t="str">
        <f>IF('1C TSspéc9'!I$21&lt;&gt;0,'1C TSspéc9'!$B$16,"")</f>
        <v/>
      </c>
      <c r="D427" s="878"/>
      <c r="E427" s="879"/>
      <c r="F427" s="95" t="str">
        <f>IF(AND($C427='1C TSspéc9'!$B$16,'1C TSspéc9'!$B$20="spécifiques",'1C TSspéc9'!$I$21&lt;&gt;""),'1C TSspéc9'!$I$25,"")</f>
        <v/>
      </c>
      <c r="G427" s="237"/>
      <c r="H427" s="797">
        <v>0.21</v>
      </c>
      <c r="I427" s="799">
        <v>1</v>
      </c>
      <c r="J427" s="324"/>
      <c r="K427" s="782">
        <f t="shared" si="114"/>
        <v>0</v>
      </c>
      <c r="L427" s="580">
        <f>IF(OR('1C TSspéc9'!$B$12="",'1C TSspéc9'!I$30=0),0,IF(AND('1C TSspéc9'!$B$12&lt;&gt;"",$K$2="Pôle",'1C TSspéc9'!$C$12="OUI"),(('1C TSspéc9'!I$22+'1C TSspéc9'!I$23+'1C TSspéc9'!I$24+'1C TSspéc9'!I$25+'1C TSspéc9'!I$29)/'1C TSspéc9'!I$17),IF(AND('1C TSspéc9'!$B$12&lt;&gt;"",$K$2="Pôle",'1C TSspéc9'!$C$12="NON"),(('1C TSspéc9'!I$22+'1C TSspéc9'!I$23+'1C TSspéc9'!I$24+'1C TSspéc9'!I$25+'1C TSspéc9'!I$29)/'1C TSspéc9'!I$30),IF(AND('1C TSspéc9'!$B$12&lt;&gt;"",$K$2&lt;&gt;"Pôle",'1C TSspéc9'!$C$12="OUI"),(('1C TSspéc9'!I$22+'1C TSspéc9'!I$23+'1C TSspéc9'!I$24+'1C TSspéc9'!I$25+'1C TSspéc9'!I$26+'1C TSspéc9'!I$27+'1C TSspéc9'!I$28+'1C TSspéc9'!I$29)/'1C TSspéc9'!I$17),IF(AND('1C TSspéc9'!$B$12&lt;&gt;"",$K$2&lt;&gt;"Pôle",'1C TSspéc9'!$C$12="NON"),(('1C TSspéc9'!I$22+'1C TSspéc9'!I$23+'1C TSspéc9'!I$24+'1C TSspéc9'!I$25+'1C TSspéc9'!I$26+'1C TSspéc9'!I$27+'1C TSspéc9'!I$28+'1C TSspéc9'!I$29)/'1C TSspéc9'!I$30))))))</f>
        <v>0</v>
      </c>
      <c r="M427" s="580">
        <f>IF(OR('1C TSspéc9'!$B$12="",'1C TSspéc9'!I$30=0),0,IF(AND('1C TSspéc9'!$B$12&lt;&gt;"",$K$2="Pôle",'1C TSspéc9'!$C$12="OUI"),(('1C TSspéc9'!I$26+'1C TSspéc9'!I$27+'1C TSspéc9'!I$28)/'1C TSspéc9'!I$17),IF(AND('1C TSspéc9'!$B$12&lt;&gt;"",$K$2="Pôle",'1C TSspéc9'!$C$12="NON"),(('1C TSspéc9'!I$26+'1C TSspéc9'!I$27+'1C TSspéc9'!I$28)/'1C TSspéc9'!I$30),IF(AND('1C TSspéc9'!$B$12&lt;&gt;"",$K$2&lt;&gt;"Pôle"),0))))</f>
        <v>0</v>
      </c>
      <c r="N427" s="581">
        <f>IF(AND('1C TSspéc9'!$B$12&lt;&gt;0,'1C TSspéc9'!$I$30&lt;&gt;0),L427+M427,0)</f>
        <v>0</v>
      </c>
      <c r="O427" s="562" t="str">
        <f>IF(AND('1C TSspéc9'!$I$17&lt;&gt;0,'1C TSspéc9'!$C$12="OUI"),'1C TSspéc9'!$I$35/'1C TSspéc9'!$I$17,"")</f>
        <v/>
      </c>
      <c r="P427" s="563" t="str">
        <f>IF(AND('1C TSspéc9'!$I$17&lt;&gt;0,'1C TSspéc9'!$C$12="OUI"),'1C TSspéc9'!$I$36/'1C TSspéc9'!$I$17,"")</f>
        <v/>
      </c>
      <c r="Q427" s="563" t="str">
        <f>IF(AND('1C TSspéc9'!$I$17&lt;&gt;0,'1C TSspéc9'!$C$12="OUI"),'1C TSspéc9'!$I$37/'1C TSspéc9'!$I$17,"")</f>
        <v/>
      </c>
      <c r="R427" s="563" t="str">
        <f>IF(AND('1C TSspéc9'!$I$17&lt;&gt;0,'1C TSspéc9'!$C$12="OUI"),'1C TSspéc9'!$I$38/'1C TSspéc9'!$I$17,"")</f>
        <v/>
      </c>
      <c r="S427" s="563" t="str">
        <f>IF(AND('1C TSspéc9'!$I$17&lt;&gt;0,'1C TSspéc9'!$C$12="OUI"),'1C TSspéc9'!$I$39/'1C TSspéc9'!$I$17,"")</f>
        <v/>
      </c>
      <c r="T427" s="563" t="str">
        <f>IF(AND('1C TSspéc9'!$I$17&lt;&gt;0,'1C TSspéc9'!$C$12="OUI"),'1C TSspéc9'!$I$40/'1C TSspéc9'!$I$17,"")</f>
        <v/>
      </c>
      <c r="U427" s="563" t="str">
        <f>IF(AND('1C TSspéc9'!$I$17&lt;&gt;0,'1C TSspéc9'!$C$12="OUI"),'1C TSspéc9'!$I$41/'1C TSspéc9'!$I$17,"")</f>
        <v/>
      </c>
      <c r="V427" s="563" t="str">
        <f>IF(AND('1C TSspéc9'!$I$17&lt;&gt;0,'1C TSspéc9'!$C$12="OUI"),'1C TSspéc9'!$I$42/'1C TSspéc9'!$I$17,"")</f>
        <v/>
      </c>
      <c r="W427" s="563" t="str">
        <f>IF(AND('1C TSspéc9'!$I$17&lt;&gt;0,'1C TSspéc9'!$C$12="OUI"),'1C TSspéc9'!$I$43/'1C TSspéc9'!$I$17,"")</f>
        <v/>
      </c>
      <c r="X427" s="563" t="str">
        <f>IF(AND('1C TSspéc9'!$I$17&lt;&gt;0,'1C TSspéc9'!$C$12="OUI"),'1C TSspéc9'!$I$44/'1C TSspéc9'!$I$17,"")</f>
        <v/>
      </c>
      <c r="Y427" s="563" t="str">
        <f>IF(AND('1C TSspéc9'!$I$17&lt;&gt;0,'1C TSspéc9'!$C$12="OUI"),'1C TSspéc9'!$I$45/'1C TSspéc9'!$I$17,"")</f>
        <v/>
      </c>
      <c r="Z427" s="563" t="str">
        <f>IF(AND('1C TSspéc9'!$I$17&lt;&gt;0,'1C TSspéc9'!$C$12="OUI"),'1C TSspéc9'!$I$46/'1C TSspéc9'!$I$17,"")</f>
        <v/>
      </c>
      <c r="AA427" s="563" t="str">
        <f>IF(AND('1C TSspéc9'!$I$17&lt;&gt;0,'1C TSspéc9'!$C$12="OUI"),'1C TSspéc9'!$I$47/'1C TSspéc9'!$I$17,"")</f>
        <v/>
      </c>
      <c r="AB427" s="563" t="str">
        <f>IF(AND('1C TSspéc9'!$I$17&lt;&gt;0,'1C TSspéc9'!$C$12="OUI"),'1C TSspéc9'!$I$48/'1C TSspéc9'!$I$17,"")</f>
        <v/>
      </c>
      <c r="AC427" s="563" t="str">
        <f>IF(AND('1C TSspéc9'!$I$17&lt;&gt;0,'1C TSspéc9'!$C$12="OUI"),'1C TSspéc9'!$I$49/'1C TSspéc9'!$I$17,"")</f>
        <v/>
      </c>
      <c r="AD427" s="563" t="str">
        <f>IF(AND('1C TSspéc9'!$I$17&lt;&gt;0,'1C TSspéc9'!$C$12="OUI"),'1C TSspéc9'!$I$50/'1C TSspéc9'!$I$17,"")</f>
        <v/>
      </c>
      <c r="AE427" s="563" t="str">
        <f>IF(AND('1C TSspéc9'!$I$17&lt;&gt;0,'1C TSspéc9'!$C$12="OUI"),'1C TSspéc9'!$I$51/'1C TSspéc9'!$I$17,"")</f>
        <v/>
      </c>
      <c r="AF427" s="563" t="str">
        <f>IF(AND('1C TSspéc9'!$I$17&lt;&gt;0,'1C TSspéc9'!$C$12="OUI"),'1C TSspéc9'!$I$52/'1C TSspéc9'!$I$17,"")</f>
        <v/>
      </c>
      <c r="AG427" s="563" t="str">
        <f>IF(AND('1C TSspéc9'!$I$17&lt;&gt;0,'1C TSspéc9'!$C$12="OUI"),'1C TSspéc9'!$I$53/'1C TSspéc9'!$I$17,"")</f>
        <v/>
      </c>
      <c r="AH427" s="563" t="str">
        <f>IF(AND('1C TSspéc9'!$I$17&lt;&gt;0,'1C TSspéc9'!$C$12="OUI"),'1C TSspéc9'!$I$54/'1C TSspéc9'!$I$17,"")</f>
        <v/>
      </c>
      <c r="AI427" s="563" t="str">
        <f>IF(AND('1C TSspéc9'!$I$17&lt;&gt;0,'1C TSspéc9'!$C$12="OUI"),'1C TSspéc9'!$I$55/'1C TSspéc9'!$I$17,"")</f>
        <v/>
      </c>
      <c r="AJ427" s="563" t="str">
        <f>IF(AND('1C TSspéc9'!$I$17&lt;&gt;0,'1C TSspéc9'!$C$12="OUI"),'1C TSspéc9'!$I$56/'1C TSspéc9'!$I$17,"")</f>
        <v/>
      </c>
      <c r="AK427" s="563" t="str">
        <f>IF(AND('1C TSspéc9'!$I$17&lt;&gt;0,'1C TSspéc9'!$C$12="OUI"),'1C TSspéc9'!$I$57/'1C TSspéc9'!$I$17,"")</f>
        <v/>
      </c>
      <c r="AL427" s="74">
        <f>IF(AND('1C TSspéc9'!$I$17&lt;&gt;0,'1C TSspéc9'!$C$12="OUI"),N427+AK427,N427)</f>
        <v>0</v>
      </c>
      <c r="AM427" s="432">
        <f t="shared" si="115"/>
        <v>0</v>
      </c>
      <c r="AN427" s="432">
        <f t="shared" si="116"/>
        <v>0</v>
      </c>
      <c r="AO427" s="433" t="str">
        <f>IF(AND('1C TSspéc9'!$I$17&lt;&gt;0,'1C TSspéc9'!$I$30&lt;&gt;0),AM427+AN427,"")</f>
        <v/>
      </c>
      <c r="AP427" s="599" t="str">
        <f>IF(AND('1C TSspéc9'!$I$17&lt;&gt;0,'1C TSspéc9'!$I$30&lt;&gt;0),AM427-AR427,"")</f>
        <v/>
      </c>
      <c r="AQ427" s="610">
        <f t="shared" si="119"/>
        <v>0</v>
      </c>
      <c r="AR427" s="622"/>
      <c r="AS427" s="104"/>
      <c r="AT427" s="211" t="str">
        <f>IF(('1C TSspéc9'!I$17*FICHE!$C$14&lt;J427),"Forfait limité à "&amp;FICHE!$C$14&amp;"€/jour","")</f>
        <v/>
      </c>
      <c r="AU427" s="618"/>
    </row>
    <row r="428" spans="1:54" ht="13.9" customHeight="1">
      <c r="A428" s="316"/>
      <c r="B428" s="346"/>
      <c r="C428" s="877" t="str">
        <f>IF('1C TSspéc9'!J$21&lt;&gt;0,'1C TSspéc9'!$B$16,"")</f>
        <v/>
      </c>
      <c r="D428" s="878"/>
      <c r="E428" s="879"/>
      <c r="F428" s="95" t="str">
        <f>IF(AND($C428='1C TSspéc9'!$B$16,'1C TSspéc9'!$B$20="spécifiques",'1C TSspéc9'!K$21&lt;&gt;""),'1C TSspéc9'!K$25,"")</f>
        <v/>
      </c>
      <c r="G428" s="237"/>
      <c r="H428" s="797">
        <v>0.21</v>
      </c>
      <c r="I428" s="799">
        <v>1</v>
      </c>
      <c r="J428" s="324"/>
      <c r="K428" s="782">
        <f t="shared" si="114"/>
        <v>0</v>
      </c>
      <c r="L428" s="580">
        <f>IF(OR('1C TSspéc9'!$B$12="",'1C TSspéc9'!J$30=0),0,IF(AND('1C TSspéc9'!$B$12&lt;&gt;"",$K$2="Pôle",'1C TSspéc9'!$C$12="OUI"),(('1C TSspéc9'!J$22+'1C TSspéc9'!J$23+'1C TSspéc9'!J$24+'1C TSspéc9'!J$25+'1C TSspéc9'!J$29)/'1C TSspéc9'!J$17),IF(AND('1C TSspéc9'!$B$12&lt;&gt;"",$K$2="Pôle",'1C TSspéc9'!$C$12="NON"),(('1C TSspéc9'!J$22+'1C TSspéc9'!J$23+'1C TSspéc9'!J$24+'1C TSspéc9'!J$25+'1C TSspéc9'!J$29)/'1C TSspéc9'!J$30),IF(AND('1C TSspéc9'!$B$12&lt;&gt;"",$K$2&lt;&gt;"Pôle",'1C TSspéc9'!$C$12="OUI"),(('1C TSspéc9'!J$22+'1C TSspéc9'!J$23+'1C TSspéc9'!J$24+'1C TSspéc9'!J$25+'1C TSspéc9'!J$26+'1C TSspéc9'!J$27+'1C TSspéc9'!J$28+'1C TSspéc9'!J$29)/'1C TSspéc9'!J$17),IF(AND('1C TSspéc9'!$B$12&lt;&gt;"",$K$2&lt;&gt;"Pôle",'1C TSspéc9'!$C$12="NON"),(('1C TSspéc9'!J$22+'1C TSspéc9'!J$23+'1C TSspéc9'!J$24+'1C TSspéc9'!J$25+'1C TSspéc9'!J$26+'1C TSspéc9'!J$27+'1C TSspéc9'!J$28+'1C TSspéc9'!J$29)/'1C TSspéc9'!J$30))))))</f>
        <v>0</v>
      </c>
      <c r="M428" s="580">
        <f>IF(OR('1C TSspéc9'!$B$12="",'1C TSspéc9'!J$30=0),0,IF(AND('1C TSspéc9'!$B$12&lt;&gt;"",$K$2="Pôle",'1C TSspéc9'!$C$12="OUI"),(('1C TSspéc9'!J$26+'1C TSspéc9'!J$27+'1C TSspéc9'!J$28)/'1C TSspéc9'!J$17),IF(AND('1C TSspéc9'!$B$12&lt;&gt;"",$K$2="Pôle",'1C TSspéc9'!$C$12="NON"),(('1C TSspéc9'!J$26+'1C TSspéc9'!J$27+'1C TSspéc9'!J$28)/'1C TSspéc9'!J$30),IF(AND('1C TSspéc9'!$B$12&lt;&gt;"",$K$2&lt;&gt;"Pôle"),0))))</f>
        <v>0</v>
      </c>
      <c r="N428" s="581">
        <f>IF(AND('1C TSspéc9'!$B$12&lt;&gt;0,'1C TSspéc9'!$J$30&lt;&gt;0),L428+M428,0)</f>
        <v>0</v>
      </c>
      <c r="O428" s="562" t="str">
        <f>IF(AND('1C TSspéc9'!$J$17&lt;&gt;0,'1C TSspéc9'!$C$12="OUI"),'1C TSspéc9'!$J$35/'1C TSspéc9'!$J$17,"")</f>
        <v/>
      </c>
      <c r="P428" s="563" t="str">
        <f>IF(AND('1C TSspéc9'!$J$17&lt;&gt;0,'1C TSspéc9'!$C$12="OUI"),'1C TSspéc9'!$J$36/'1C TSspéc9'!$J$17,"")</f>
        <v/>
      </c>
      <c r="Q428" s="563" t="str">
        <f>IF(AND('1C TSspéc9'!$J$17&lt;&gt;0,'1C TSspéc9'!$C$12="OUI"),'1C TSspéc9'!$J$37/'1C TSspéc9'!$J$17,"")</f>
        <v/>
      </c>
      <c r="R428" s="563" t="str">
        <f>IF(AND('1C TSspéc9'!$J$17&lt;&gt;0,'1C TSspéc9'!$C$12="OUI"),'1C TSspéc9'!$J$38/'1C TSspéc9'!$J$17,"")</f>
        <v/>
      </c>
      <c r="S428" s="563" t="str">
        <f>IF(AND('1C TSspéc9'!$J$17&lt;&gt;0,'1C TSspéc9'!$C$12="OUI"),'1C TSspéc9'!$J$39/'1C TSspéc9'!$J$17,"")</f>
        <v/>
      </c>
      <c r="T428" s="563" t="str">
        <f>IF(AND('1C TSspéc9'!$J$17&lt;&gt;0,'1C TSspéc9'!$C$12="OUI"),'1C TSspéc9'!$J$40/'1C TSspéc9'!$J$17,"")</f>
        <v/>
      </c>
      <c r="U428" s="563" t="str">
        <f>IF(AND('1C TSspéc9'!$J$17&lt;&gt;0,'1C TSspéc9'!$C$12="OUI"),'1C TSspéc9'!$J$41/'1C TSspéc9'!$J$17,"")</f>
        <v/>
      </c>
      <c r="V428" s="563" t="str">
        <f>IF(AND('1C TSspéc9'!$J$17&lt;&gt;0,'1C TSspéc9'!$C$12="OUI"),'1C TSspéc9'!$J$42/'1C TSspéc9'!$J$17,"")</f>
        <v/>
      </c>
      <c r="W428" s="563" t="str">
        <f>IF(AND('1C TSspéc9'!$J$17&lt;&gt;0,'1C TSspéc9'!$C$12="OUI"),'1C TSspéc9'!$J$43/'1C TSspéc9'!$J$17,"")</f>
        <v/>
      </c>
      <c r="X428" s="563" t="str">
        <f>IF(AND('1C TSspéc9'!$J$17&lt;&gt;0,'1C TSspéc9'!$C$12="OUI"),'1C TSspéc9'!$J$44/'1C TSspéc9'!$J$17,"")</f>
        <v/>
      </c>
      <c r="Y428" s="563" t="str">
        <f>IF(AND('1C TSspéc9'!$J$17&lt;&gt;0,'1C TSspéc9'!$C$12="OUI"),'1C TSspéc9'!$J$45/'1C TSspéc9'!$J$17,"")</f>
        <v/>
      </c>
      <c r="Z428" s="563" t="str">
        <f>IF(AND('1C TSspéc9'!$J$17&lt;&gt;0,'1C TSspéc9'!$C$12="OUI"),'1C TSspéc9'!$J$46/'1C TSspéc9'!$J$17,"")</f>
        <v/>
      </c>
      <c r="AA428" s="563" t="str">
        <f>IF(AND('1C TSspéc9'!$J$17&lt;&gt;0,'1C TSspéc9'!$C$12="OUI"),'1C TSspéc9'!$J$47/'1C TSspéc9'!$J$17,"")</f>
        <v/>
      </c>
      <c r="AB428" s="563" t="str">
        <f>IF(AND('1C TSspéc9'!$J$17&lt;&gt;0,'1C TSspéc9'!$C$12="OUI"),'1C TSspéc9'!$J$48/'1C TSspéc9'!$J$17,"")</f>
        <v/>
      </c>
      <c r="AC428" s="563" t="str">
        <f>IF(AND('1C TSspéc9'!$J$17&lt;&gt;0,'1C TSspéc9'!$C$12="OUI"),'1C TSspéc9'!$J$49/'1C TSspéc9'!$J$17,"")</f>
        <v/>
      </c>
      <c r="AD428" s="563" t="str">
        <f>IF(AND('1C TSspéc9'!$J$17&lt;&gt;0,'1C TSspéc9'!$C$12="OUI"),'1C TSspéc9'!$J$50/'1C TSspéc9'!$J$17,"")</f>
        <v/>
      </c>
      <c r="AE428" s="563" t="str">
        <f>IF(AND('1C TSspéc9'!$J$17&lt;&gt;0,'1C TSspéc9'!$C$12="OUI"),'1C TSspéc9'!$J$51/'1C TSspéc9'!$J$17,"")</f>
        <v/>
      </c>
      <c r="AF428" s="563" t="str">
        <f>IF(AND('1C TSspéc9'!$J$17&lt;&gt;0,'1C TSspéc9'!$C$12="OUI"),'1C TSspéc9'!$J$52/'1C TSspéc9'!$J$17,"")</f>
        <v/>
      </c>
      <c r="AG428" s="563" t="str">
        <f>IF(AND('1C TSspéc9'!$J$17&lt;&gt;0,'1C TSspéc9'!$C$12="OUI"),'1C TSspéc9'!$J$53/'1C TSspéc9'!$J$17,"")</f>
        <v/>
      </c>
      <c r="AH428" s="563" t="str">
        <f>IF(AND('1C TSspéc9'!$J$17&lt;&gt;0,'1C TSspéc9'!$C$12="OUI"),'1C TSspéc9'!$J$54/'1C TSspéc9'!$J$17,"")</f>
        <v/>
      </c>
      <c r="AI428" s="563" t="str">
        <f>IF(AND('1C TSspéc9'!$J$17&lt;&gt;0,'1C TSspéc9'!$C$12="OUI"),'1C TSspéc9'!$J$55/'1C TSspéc9'!$J$17,"")</f>
        <v/>
      </c>
      <c r="AJ428" s="563" t="str">
        <f>IF(AND('1C TSspéc9'!$J$17&lt;&gt;0,'1C TSspéc9'!$C$12="OUI"),'1C TSspéc9'!$J$56/'1C TSspéc9'!$J$17,"")</f>
        <v/>
      </c>
      <c r="AK428" s="563" t="str">
        <f>IF(AND('1C TSspéc9'!$J$17&lt;&gt;0,'1C TSspéc9'!$C$12="OUI"),'1C TSspéc9'!$J$57/'1C TSspéc9'!$J$17,"")</f>
        <v/>
      </c>
      <c r="AL428" s="74">
        <f>IF(AND('1C TSspéc9'!$J$17&lt;&gt;0,'1C TSspéc9'!$C$12="OUI"),N428+AK428,N428)</f>
        <v>0</v>
      </c>
      <c r="AM428" s="432">
        <f t="shared" si="115"/>
        <v>0</v>
      </c>
      <c r="AN428" s="432">
        <f t="shared" si="116"/>
        <v>0</v>
      </c>
      <c r="AO428" s="433" t="str">
        <f>IF(AND('1C TSspéc9'!$J$17&lt;&gt;0,'1C TSspéc9'!$J$30&lt;&gt;0),AM428+AN428,"")</f>
        <v/>
      </c>
      <c r="AP428" s="599" t="str">
        <f>IF(AND('1C TSspéc9'!$J$17&lt;&gt;0,'1C TSspéc9'!$J$30&lt;&gt;0),AM428-AR428,"")</f>
        <v/>
      </c>
      <c r="AQ428" s="610">
        <f t="shared" si="119"/>
        <v>0</v>
      </c>
      <c r="AR428" s="622"/>
      <c r="AS428" s="104"/>
      <c r="AT428" s="211" t="str">
        <f>IF(('1C TSspéc9'!J$17*FICHE!$C$14&lt;J428),"Forfait limité à "&amp;FICHE!$C$14&amp;"€/jour","")</f>
        <v/>
      </c>
      <c r="AU428" s="618"/>
    </row>
    <row r="429" spans="1:54" ht="13.9" customHeight="1">
      <c r="A429" s="316"/>
      <c r="B429" s="346"/>
      <c r="C429" s="877" t="str">
        <f>IF('1C TSspéc9'!K$21&lt;&gt;0,'1C TSspéc9'!$B$16,"")</f>
        <v/>
      </c>
      <c r="D429" s="878"/>
      <c r="E429" s="879"/>
      <c r="F429" s="95" t="str">
        <f>IF(AND($C429='1C TSspéc9'!$B$16,'1C TSspéc9'!$B$20="spécifiques",'1C TSspéc9'!$K$21&lt;&gt;""),'1C TSspéc9'!$K$25,"")</f>
        <v/>
      </c>
      <c r="G429" s="237"/>
      <c r="H429" s="797">
        <v>0.21</v>
      </c>
      <c r="I429" s="799">
        <v>1</v>
      </c>
      <c r="J429" s="324"/>
      <c r="K429" s="782">
        <f t="shared" si="114"/>
        <v>0</v>
      </c>
      <c r="L429" s="580">
        <f>IF(OR('1C TSspéc9'!$B$12="",'1C TSspéc9'!K$30=0),0,IF(AND('1C TSspéc9'!$B$12&lt;&gt;"",$K$2="Pôle",'1C TSspéc9'!$C$12="OUI"),(('1C TSspéc9'!K$22+'1C TSspéc9'!K$23+'1C TSspéc9'!K$24+'1C TSspéc9'!K$25+'1C TSspéc9'!K$29)/'1C TSspéc9'!K$17),IF(AND('1C TSspéc9'!$B$12&lt;&gt;"",$K$2="Pôle",'1C TSspéc9'!$C$12="NON"),(('1C TSspéc9'!K$22+'1C TSspéc9'!K$23+'1C TSspéc9'!K$24+'1C TSspéc9'!K$25+'1C TSspéc9'!K$29)/'1C TSspéc9'!K$30),IF(AND('1C TSspéc9'!$B$12&lt;&gt;"",$K$2&lt;&gt;"Pôle",'1C TSspéc9'!$C$12="OUI"),(('1C TSspéc9'!K$22+'1C TSspéc9'!K$23+'1C TSspéc9'!K$24+'1C TSspéc9'!K$25+'1C TSspéc9'!K$26+'1C TSspéc9'!K$27+'1C TSspéc9'!K$28+'1C TSspéc9'!K$29)/'1C TSspéc9'!K$17),IF(AND('1C TSspéc9'!$B$12&lt;&gt;"",$K$2&lt;&gt;"Pôle",'1C TSspéc9'!$C$12="NON"),(('1C TSspéc9'!K$22+'1C TSspéc9'!K$23+'1C TSspéc9'!K$24+'1C TSspéc9'!K$25+'1C TSspéc9'!K$26+'1C TSspéc9'!K$27+'1C TSspéc9'!K$28+'1C TSspéc9'!K$29)/'1C TSspéc9'!K$30))))))</f>
        <v>0</v>
      </c>
      <c r="M429" s="580">
        <f>IF(OR('1C TSspéc9'!$B$12="",'1C TSspéc9'!K$30=0),0,IF(AND('1C TSspéc9'!$B$12&lt;&gt;"",$K$2="Pôle",'1C TSspéc9'!$C$12="OUI"),(('1C TSspéc9'!K$26+'1C TSspéc9'!K$27+'1C TSspéc9'!K$28)/'1C TSspéc9'!K$17),IF(AND('1C TSspéc9'!$B$12&lt;&gt;"",$K$2="Pôle",'1C TSspéc9'!$C$12="NON"),(('1C TSspéc9'!K$26+'1C TSspéc9'!K$27+'1C TSspéc9'!K$28)/'1C TSspéc9'!K$30),IF(AND('1C TSspéc9'!$B$12&lt;&gt;"",$K$2&lt;&gt;"Pôle"),0))))</f>
        <v>0</v>
      </c>
      <c r="N429" s="581">
        <f>IF(AND('1C TSspéc9'!$B$12&lt;&gt;0,'1C TSspéc9'!$K$30&lt;&gt;0),L429+M429,0)</f>
        <v>0</v>
      </c>
      <c r="O429" s="562" t="str">
        <f>IF(AND('1C TSspéc9'!$K$17&lt;&gt;0,'1C TSspéc9'!$C$12="OUI"),'1C TSspéc9'!$K$35/'1C TSspéc9'!$K$17,"")</f>
        <v/>
      </c>
      <c r="P429" s="563" t="str">
        <f>IF(AND('1C TSspéc9'!$K$17&lt;&gt;0,'1C TSspéc9'!$C$12="OUI"),'1C TSspéc9'!$K$36/'1C TSspéc9'!$K$17,"")</f>
        <v/>
      </c>
      <c r="Q429" s="563" t="str">
        <f>IF(AND('1C TSspéc9'!$K$17&lt;&gt;0,'1C TSspéc9'!$C$12="OUI"),'1C TSspéc9'!$K$37/'1C TSspéc9'!$K$17,"")</f>
        <v/>
      </c>
      <c r="R429" s="563" t="str">
        <f>IF(AND('1C TSspéc9'!$K$17&lt;&gt;0,'1C TSspéc9'!$C$12="OUI"),'1C TSspéc9'!$K$38/'1C TSspéc9'!$K$17,"")</f>
        <v/>
      </c>
      <c r="S429" s="563" t="str">
        <f>IF(AND('1C TSspéc9'!$K$17&lt;&gt;0,'1C TSspéc9'!$C$12="OUI"),'1C TSspéc9'!$K$39/'1C TSspéc9'!$K$17,"")</f>
        <v/>
      </c>
      <c r="T429" s="563" t="str">
        <f>IF(AND('1C TSspéc9'!$K$17&lt;&gt;0,'1C TSspéc9'!$C$12="OUI"),'1C TSspéc9'!$K$40/'1C TSspéc9'!$K$17,"")</f>
        <v/>
      </c>
      <c r="U429" s="563" t="str">
        <f>IF(AND('1C TSspéc9'!$K$17&lt;&gt;0,'1C TSspéc9'!$C$12="OUI"),'1C TSspéc9'!$K$41/'1C TSspéc9'!$K$17,"")</f>
        <v/>
      </c>
      <c r="V429" s="563" t="str">
        <f>IF(AND('1C TSspéc9'!$K$17&lt;&gt;0,'1C TSspéc9'!$C$12="OUI"),'1C TSspéc9'!$K$42/'1C TSspéc9'!$K$17,"")</f>
        <v/>
      </c>
      <c r="W429" s="563" t="str">
        <f>IF(AND('1C TSspéc9'!$K$17&lt;&gt;0,'1C TSspéc9'!$C$12="OUI"),'1C TSspéc9'!$K$43/'1C TSspéc9'!$K$17,"")</f>
        <v/>
      </c>
      <c r="X429" s="563" t="str">
        <f>IF(AND('1C TSspéc9'!$K$17&lt;&gt;0,'1C TSspéc9'!$C$12="OUI"),'1C TSspéc9'!$K$44/'1C TSspéc9'!$K$17,"")</f>
        <v/>
      </c>
      <c r="Y429" s="563" t="str">
        <f>IF(AND('1C TSspéc9'!$K$17&lt;&gt;0,'1C TSspéc9'!$C$12="OUI"),'1C TSspéc9'!$K$45/'1C TSspéc9'!$K$17,"")</f>
        <v/>
      </c>
      <c r="Z429" s="563" t="str">
        <f>IF(AND('1C TSspéc9'!$K$17&lt;&gt;0,'1C TSspéc9'!$C$12="OUI"),'1C TSspéc9'!$K$46/'1C TSspéc9'!$K$17,"")</f>
        <v/>
      </c>
      <c r="AA429" s="563" t="str">
        <f>IF(AND('1C TSspéc9'!$K$17&lt;&gt;0,'1C TSspéc9'!$C$12="OUI"),'1C TSspéc9'!$K$47/'1C TSspéc9'!$K$17,"")</f>
        <v/>
      </c>
      <c r="AB429" s="563" t="str">
        <f>IF(AND('1C TSspéc9'!$K$17&lt;&gt;0,'1C TSspéc9'!$C$12="OUI"),'1C TSspéc9'!$K$48/'1C TSspéc9'!$K$17,"")</f>
        <v/>
      </c>
      <c r="AC429" s="563" t="str">
        <f>IF(AND('1C TSspéc9'!$K$17&lt;&gt;0,'1C TSspéc9'!$C$12="OUI"),'1C TSspéc9'!$K$49/'1C TSspéc9'!$K$17,"")</f>
        <v/>
      </c>
      <c r="AD429" s="563" t="str">
        <f>IF(AND('1C TSspéc9'!$K$17&lt;&gt;0,'1C TSspéc9'!$C$12="OUI"),'1C TSspéc9'!$K$50/'1C TSspéc9'!$K$17,"")</f>
        <v/>
      </c>
      <c r="AE429" s="563" t="str">
        <f>IF(AND('1C TSspéc9'!$K$17&lt;&gt;0,'1C TSspéc9'!$C$12="OUI"),'1C TSspéc9'!$K$51/'1C TSspéc9'!$K$17,"")</f>
        <v/>
      </c>
      <c r="AF429" s="563" t="str">
        <f>IF(AND('1C TSspéc9'!$K$17&lt;&gt;0,'1C TSspéc9'!$C$12="OUI"),'1C TSspéc9'!$K$52/'1C TSspéc9'!$K$17,"")</f>
        <v/>
      </c>
      <c r="AG429" s="563" t="str">
        <f>IF(AND('1C TSspéc9'!$K$17&lt;&gt;0,'1C TSspéc9'!$C$12="OUI"),'1C TSspéc9'!$K$53/'1C TSspéc9'!$K$17,"")</f>
        <v/>
      </c>
      <c r="AH429" s="563" t="str">
        <f>IF(AND('1C TSspéc9'!$K$17&lt;&gt;0,'1C TSspéc9'!$C$12="OUI"),'1C TSspéc9'!$K$54/'1C TSspéc9'!$K$17,"")</f>
        <v/>
      </c>
      <c r="AI429" s="563" t="str">
        <f>IF(AND('1C TSspéc9'!$K$17&lt;&gt;0,'1C TSspéc9'!$C$12="OUI"),'1C TSspéc9'!$K$55/'1C TSspéc9'!$K$17,"")</f>
        <v/>
      </c>
      <c r="AJ429" s="563" t="str">
        <f>IF(AND('1C TSspéc9'!$K$17&lt;&gt;0,'1C TSspéc9'!$C$12="OUI"),'1C TSspéc9'!$K$56/'1C TSspéc9'!$K$17,"")</f>
        <v/>
      </c>
      <c r="AK429" s="563" t="str">
        <f>IF(AND('1C TSspéc9'!$K$17&lt;&gt;0,'1C TSspéc9'!$C$12="OUI"),'1C TSspéc9'!$K$57/'1C TSspéc9'!$K$17,"")</f>
        <v/>
      </c>
      <c r="AL429" s="74">
        <f>IF(AND('1C TSspéc9'!$K$17&lt;&gt;0,'1C TSspéc9'!$C$12="OUI"),N429+AK429,N429)</f>
        <v>0</v>
      </c>
      <c r="AM429" s="432">
        <f t="shared" si="115"/>
        <v>0</v>
      </c>
      <c r="AN429" s="432">
        <f t="shared" si="116"/>
        <v>0</v>
      </c>
      <c r="AO429" s="433" t="str">
        <f>IF(AND('1C TSspéc9'!$K$17&lt;&gt;0,'1C TSspéc9'!$K$30&lt;&gt;0),AM429+AN429,"")</f>
        <v/>
      </c>
      <c r="AP429" s="599" t="str">
        <f>IF(AND('1C TSspéc9'!$K$17&lt;&gt;0,'1C TSspéc9'!$K$30&lt;&gt;0),AM429-AR429,"")</f>
        <v/>
      </c>
      <c r="AQ429" s="610">
        <f t="shared" si="119"/>
        <v>0</v>
      </c>
      <c r="AR429" s="622"/>
      <c r="AS429" s="104"/>
      <c r="AT429" s="211" t="str">
        <f>IF(('1C TSspéc9'!K$17*FICHE!$C$14&lt;J429),"Forfait limité à "&amp;FICHE!$C$14&amp;"€/jour","")</f>
        <v/>
      </c>
      <c r="AU429" s="618"/>
    </row>
    <row r="430" spans="1:54" ht="13.9" customHeight="1">
      <c r="A430" s="316"/>
      <c r="B430" s="346"/>
      <c r="C430" s="877" t="str">
        <f>IF('1C TSspéc9'!L$21&lt;&gt;0,'1C TSspéc9'!$B$16,"")</f>
        <v/>
      </c>
      <c r="D430" s="878"/>
      <c r="E430" s="879"/>
      <c r="F430" s="95" t="str">
        <f>IF(AND($C430='1C TSspéc9'!$B$16,'1C TSspéc9'!$B$20="spécifiques",'1C TSspéc9'!$L$21&lt;&gt;""),'1C TSspéc9'!$L$25,"")</f>
        <v/>
      </c>
      <c r="G430" s="237"/>
      <c r="H430" s="797">
        <v>0.21</v>
      </c>
      <c r="I430" s="799">
        <v>1</v>
      </c>
      <c r="J430" s="324"/>
      <c r="K430" s="782">
        <f t="shared" si="114"/>
        <v>0</v>
      </c>
      <c r="L430" s="580">
        <f>IF(OR('1C TSspéc9'!$B$12="",'1C TSspéc9'!L$30=0),0,IF(AND('1C TSspéc9'!$B$12&lt;&gt;"",$K$2="Pôle",'1C TSspéc9'!$C$12="OUI"),(('1C TSspéc9'!L$22+'1C TSspéc9'!L$23+'1C TSspéc9'!L$24+'1C TSspéc9'!L$25+'1C TSspéc9'!L$29)/'1C TSspéc9'!L$17),IF(AND('1C TSspéc9'!$B$12&lt;&gt;"",$K$2="Pôle",'1C TSspéc9'!$C$12="NON"),(('1C TSspéc9'!L$22+'1C TSspéc9'!L$23+'1C TSspéc9'!L$24+'1C TSspéc9'!L$25+'1C TSspéc9'!L$29)/'1C TSspéc9'!L$30),IF(AND('1C TSspéc9'!$B$12&lt;&gt;"",$K$2&lt;&gt;"Pôle",'1C TSspéc9'!$C$12="OUI"),(('1C TSspéc9'!L$22+'1C TSspéc9'!L$23+'1C TSspéc9'!L$24+'1C TSspéc9'!L$25+'1C TSspéc9'!L$26+'1C TSspéc9'!L$27+'1C TSspéc9'!L$28+'1C TSspéc9'!L$29)/'1C TSspéc9'!L$17),IF(AND('1C TSspéc9'!$B$12&lt;&gt;"",$K$2&lt;&gt;"Pôle",'1C TSspéc9'!$C$12="NON"),(('1C TSspéc9'!L$22+'1C TSspéc9'!L$23+'1C TSspéc9'!L$24+'1C TSspéc9'!L$25+'1C TSspéc9'!L$26+'1C TSspéc9'!L$27+'1C TSspéc9'!L$28+'1C TSspéc9'!L$29)/'1C TSspéc9'!L$30))))))</f>
        <v>0</v>
      </c>
      <c r="M430" s="580">
        <f>IF(OR('1C TSspéc9'!$B$12="",'1C TSspéc9'!L$30=0),0,IF(AND('1C TSspéc9'!$B$12&lt;&gt;"",$K$2="Pôle",'1C TSspéc9'!$C$12="OUI"),(('1C TSspéc9'!L$26+'1C TSspéc9'!L$27+'1C TSspéc9'!L$28)/'1C TSspéc9'!L$17),IF(AND('1C TSspéc9'!$B$12&lt;&gt;"",$K$2="Pôle",'1C TSspéc9'!$C$12="NON"),(('1C TSspéc9'!L$26+'1C TSspéc9'!L$27+'1C TSspéc9'!L$28)/'1C TSspéc9'!L$30),IF(AND('1C TSspéc9'!$B$12&lt;&gt;"",$K$2&lt;&gt;"Pôle"),0))))</f>
        <v>0</v>
      </c>
      <c r="N430" s="581">
        <f>IF(AND('1C TSspéc9'!$B$12&lt;&gt;0,'1C TSspéc9'!$L$30&lt;&gt;0),L430+M430,0)</f>
        <v>0</v>
      </c>
      <c r="O430" s="562" t="str">
        <f>IF(AND('1C TSspéc9'!$L$17&lt;&gt;0,'1C TSspéc9'!$C$12="OUI"),'1C TSspéc9'!$L$35/'1C TSspéc9'!$L$17,"")</f>
        <v/>
      </c>
      <c r="P430" s="563" t="str">
        <f>IF(AND('1C TSspéc9'!$L$17&lt;&gt;0,'1C TSspéc9'!$C$12="OUI"),'1C TSspéc9'!$L$36/'1C TSspéc9'!$L$17,"")</f>
        <v/>
      </c>
      <c r="Q430" s="563" t="str">
        <f>IF(AND('1C TSspéc9'!$L$17&lt;&gt;0,'1C TSspéc9'!$C$12="OUI"),'1C TSspéc9'!$L$37/'1C TSspéc9'!$L$17,"")</f>
        <v/>
      </c>
      <c r="R430" s="563" t="str">
        <f>IF(AND('1C TSspéc9'!$L$17&lt;&gt;0,'1C TSspéc9'!$C$12="OUI"),'1C TSspéc9'!$L$38/'1C TSspéc9'!$L$17,"")</f>
        <v/>
      </c>
      <c r="S430" s="563" t="str">
        <f>IF(AND('1C TSspéc9'!$L$17&lt;&gt;0,'1C TSspéc9'!$C$12="OUI"),'1C TSspéc9'!$L$39/'1C TSspéc9'!$L$17,"")</f>
        <v/>
      </c>
      <c r="T430" s="563" t="str">
        <f>IF(AND('1C TSspéc9'!$L$17&lt;&gt;0,'1C TSspéc9'!$C$12="OUI"),'1C TSspéc9'!$L$40/'1C TSspéc9'!$L$17,"")</f>
        <v/>
      </c>
      <c r="U430" s="563" t="str">
        <f>IF(AND('1C TSspéc9'!$L$17&lt;&gt;0,'1C TSspéc9'!$C$12="OUI"),'1C TSspéc9'!$L$41/'1C TSspéc9'!$L$17,"")</f>
        <v/>
      </c>
      <c r="V430" s="563" t="str">
        <f>IF(AND('1C TSspéc9'!$L$17&lt;&gt;0,'1C TSspéc9'!$C$12="OUI"),'1C TSspéc9'!$L$42/'1C TSspéc9'!$L$17,"")</f>
        <v/>
      </c>
      <c r="W430" s="563" t="str">
        <f>IF(AND('1C TSspéc9'!$L$17&lt;&gt;0,'1C TSspéc9'!$C$12="OUI"),'1C TSspéc9'!$L$43/'1C TSspéc9'!$L$17,"")</f>
        <v/>
      </c>
      <c r="X430" s="563" t="str">
        <f>IF(AND('1C TSspéc9'!$L$17&lt;&gt;0,'1C TSspéc9'!$C$12="OUI"),'1C TSspéc9'!$L$44/'1C TSspéc9'!$L$17,"")</f>
        <v/>
      </c>
      <c r="Y430" s="563" t="str">
        <f>IF(AND('1C TSspéc9'!$L$17&lt;&gt;0,'1C TSspéc9'!$C$12="OUI"),'1C TSspéc9'!$L$45/'1C TSspéc9'!$L$17,"")</f>
        <v/>
      </c>
      <c r="Z430" s="563" t="str">
        <f>IF(AND('1C TSspéc9'!$L$17&lt;&gt;0,'1C TSspéc9'!$C$12="OUI"),'1C TSspéc9'!$L$46/'1C TSspéc9'!$L$17,"")</f>
        <v/>
      </c>
      <c r="AA430" s="563" t="str">
        <f>IF(AND('1C TSspéc9'!$L$17&lt;&gt;0,'1C TSspéc9'!$C$12="OUI"),'1C TSspéc9'!$L$47/'1C TSspéc9'!$L$17,"")</f>
        <v/>
      </c>
      <c r="AB430" s="563" t="str">
        <f>IF(AND('1C TSspéc9'!$L$17&lt;&gt;0,'1C TSspéc9'!$C$12="OUI"),'1C TSspéc9'!$L$48/'1C TSspéc9'!$L$17,"")</f>
        <v/>
      </c>
      <c r="AC430" s="563" t="str">
        <f>IF(AND('1C TSspéc9'!$L$17&lt;&gt;0,'1C TSspéc9'!$C$12="OUI"),'1C TSspéc9'!$L$49/'1C TSspéc9'!$L$17,"")</f>
        <v/>
      </c>
      <c r="AD430" s="563" t="str">
        <f>IF(AND('1C TSspéc9'!$L$17&lt;&gt;0,'1C TSspéc9'!$C$12="OUI"),'1C TSspéc9'!$L$50/'1C TSspéc9'!$L$17,"")</f>
        <v/>
      </c>
      <c r="AE430" s="563" t="str">
        <f>IF(AND('1C TSspéc9'!$L$17&lt;&gt;0,'1C TSspéc9'!$C$12="OUI"),'1C TSspéc9'!$L$51/'1C TSspéc9'!$L$17,"")</f>
        <v/>
      </c>
      <c r="AF430" s="563" t="str">
        <f>IF(AND('1C TSspéc9'!$L$17&lt;&gt;0,'1C TSspéc9'!$C$12="OUI"),'1C TSspéc9'!$L$52/'1C TSspéc9'!$L$17,"")</f>
        <v/>
      </c>
      <c r="AG430" s="563" t="str">
        <f>IF(AND('1C TSspéc9'!$L$17&lt;&gt;0,'1C TSspéc9'!$C$12="OUI"),'1C TSspéc9'!$L$53/'1C TSspéc9'!$L$17,"")</f>
        <v/>
      </c>
      <c r="AH430" s="563" t="str">
        <f>IF(AND('1C TSspéc9'!$L$17&lt;&gt;0,'1C TSspéc9'!$C$12="OUI"),'1C TSspéc9'!$L$54/'1C TSspéc9'!$L$17,"")</f>
        <v/>
      </c>
      <c r="AI430" s="563" t="str">
        <f>IF(AND('1C TSspéc9'!$L$17&lt;&gt;0,'1C TSspéc9'!$C$12="OUI"),'1C TSspéc9'!$L$55/'1C TSspéc9'!$L$17,"")</f>
        <v/>
      </c>
      <c r="AJ430" s="563" t="str">
        <f>IF(AND('1C TSspéc9'!$L$17&lt;&gt;0,'1C TSspéc9'!$C$12="OUI"),'1C TSspéc9'!$L$56/'1C TSspéc9'!$L$17,"")</f>
        <v/>
      </c>
      <c r="AK430" s="563" t="str">
        <f>IF(AND('1C TSspéc9'!$L$17&lt;&gt;0,'1C TSspéc9'!$C$12="OUI"),'1C TSspéc9'!$L$57/'1C TSspéc9'!$L$17,"")</f>
        <v/>
      </c>
      <c r="AL430" s="74">
        <f>IF(AND('1C TSspéc9'!$L$17&lt;&gt;0,'1C TSspéc9'!$C$12="OUI"),N430+AK430,N430)</f>
        <v>0</v>
      </c>
      <c r="AM430" s="432">
        <f t="shared" si="115"/>
        <v>0</v>
      </c>
      <c r="AN430" s="432">
        <f t="shared" si="116"/>
        <v>0</v>
      </c>
      <c r="AO430" s="433" t="str">
        <f>IF(AND('1C TSspéc9'!$L$17&lt;&gt;0,'1C TSspéc9'!$L$30&lt;&gt;0),AM430+AN430,"")</f>
        <v/>
      </c>
      <c r="AP430" s="599" t="str">
        <f>IF(AND('1C TSspéc9'!$L$17&lt;&gt;0,'1C TSspéc9'!$L$30&lt;&gt;0),AM430-AR430,"")</f>
        <v/>
      </c>
      <c r="AQ430" s="610">
        <f t="shared" si="119"/>
        <v>0</v>
      </c>
      <c r="AR430" s="622"/>
      <c r="AS430" s="104"/>
      <c r="AT430" s="211" t="str">
        <f>IF(('1C TSspéc9'!L$17*FICHE!$C$14&lt;J430),"Forfait limité à "&amp;FICHE!$C$14&amp;"€/jour","")</f>
        <v/>
      </c>
      <c r="AU430" s="618"/>
    </row>
    <row r="431" spans="1:54" ht="13.9" customHeight="1">
      <c r="A431" s="316"/>
      <c r="B431" s="346"/>
      <c r="C431" s="877" t="str">
        <f>IF('1C TSspéc9'!M$21&lt;&gt;0,'1C TSspéc9'!$B$16,"")</f>
        <v/>
      </c>
      <c r="D431" s="878"/>
      <c r="E431" s="879"/>
      <c r="F431" s="95" t="str">
        <f>IF(AND($C431='1C TSspéc9'!$B$16,'1C TSspéc9'!$B$20="spécifiques",'1C TSspéc9'!$M$21&lt;&gt;""),'1C TSspéc9'!$M$25,"")</f>
        <v/>
      </c>
      <c r="G431" s="237"/>
      <c r="H431" s="797">
        <v>0.21</v>
      </c>
      <c r="I431" s="799">
        <v>1</v>
      </c>
      <c r="J431" s="324"/>
      <c r="K431" s="782">
        <f t="shared" si="114"/>
        <v>0</v>
      </c>
      <c r="L431" s="580">
        <f>IF(OR('1C TSspéc9'!$B$12="",'1C TSspéc9'!M$30=0),0,IF(AND('1C TSspéc9'!$B$12&lt;&gt;"",$K$2="Pôle",'1C TSspéc9'!$C$12="OUI"),(('1C TSspéc9'!M$22+'1C TSspéc9'!M$23+'1C TSspéc9'!M$24+'1C TSspéc9'!M$25+'1C TSspéc9'!M$29)/'1C TSspéc9'!M$17),IF(AND('1C TSspéc9'!$B$12&lt;&gt;"",$K$2="Pôle",'1C TSspéc9'!$C$12="NON"),(('1C TSspéc9'!M$22+'1C TSspéc9'!M$23+'1C TSspéc9'!M$24+'1C TSspéc9'!M$25+'1C TSspéc9'!M$29)/'1C TSspéc9'!M$30),IF(AND('1C TSspéc9'!$B$12&lt;&gt;"",$K$2&lt;&gt;"Pôle",'1C TSspéc9'!$C$12="OUI"),(('1C TSspéc9'!M$22+'1C TSspéc9'!M$23+'1C TSspéc9'!M$24+'1C TSspéc9'!M$25+'1C TSspéc9'!M$26+'1C TSspéc9'!M$27+'1C TSspéc9'!M$28+'1C TSspéc9'!M$29)/'1C TSspéc9'!M$17),IF(AND('1C TSspéc9'!$B$12&lt;&gt;"",$K$2&lt;&gt;"Pôle",'1C TSspéc9'!$C$12="NON"),(('1C TSspéc9'!M$22+'1C TSspéc9'!M$23+'1C TSspéc9'!M$24+'1C TSspéc9'!M$25+'1C TSspéc9'!M$26+'1C TSspéc9'!M$27+'1C TSspéc9'!M$28+'1C TSspéc9'!M$29)/'1C TSspéc9'!M$30))))))</f>
        <v>0</v>
      </c>
      <c r="M431" s="580">
        <f>IF(OR('1C TSspéc9'!$B$12="",'1C TSspéc9'!M$30=0),0,IF(AND('1C TSspéc9'!$B$12&lt;&gt;"",$K$2="Pôle",'1C TSspéc9'!$C$12="OUI"),(('1C TSspéc9'!M$26+'1C TSspéc9'!M$27+'1C TSspéc9'!M$28)/'1C TSspéc9'!M$17),IF(AND('1C TSspéc9'!$B$12&lt;&gt;"",$K$2="Pôle",'1C TSspéc9'!$C$12="NON"),(('1C TSspéc9'!M$26+'1C TSspéc9'!M$27+'1C TSspéc9'!M$28)/'1C TSspéc9'!M$30),IF(AND('1C TSspéc9'!$B$12&lt;&gt;"",$K$2&lt;&gt;"Pôle"),0))))</f>
        <v>0</v>
      </c>
      <c r="N431" s="581">
        <f>IF(AND('1C TSspéc9'!$B$12&lt;&gt;0,'1C TSspéc9'!$M$30&lt;&gt;0),L431+M431,0)</f>
        <v>0</v>
      </c>
      <c r="O431" s="562" t="str">
        <f>IF(AND('1C TSspéc9'!$M$17&lt;&gt;0,'1C TSspéc9'!$C$12="OUI"),'1C TSspéc9'!$M$35/'1C TSspéc9'!$M$17,"")</f>
        <v/>
      </c>
      <c r="P431" s="563" t="str">
        <f>IF(AND('1C TSspéc9'!$M$17&lt;&gt;0,'1C TSspéc9'!$C$12="OUI"),'1C TSspéc9'!$M$36/'1C TSspéc9'!$M$17,"")</f>
        <v/>
      </c>
      <c r="Q431" s="563" t="str">
        <f>IF(AND('1C TSspéc9'!$M$17&lt;&gt;0,'1C TSspéc9'!$C$12="OUI"),'1C TSspéc9'!$M$37/'1C TSspéc9'!$M$17,"")</f>
        <v/>
      </c>
      <c r="R431" s="563" t="str">
        <f>IF(AND('1C TSspéc9'!$M$17&lt;&gt;0,'1C TSspéc9'!$C$12="OUI"),'1C TSspéc9'!$M$38/'1C TSspéc9'!$M$17,"")</f>
        <v/>
      </c>
      <c r="S431" s="563" t="str">
        <f>IF(AND('1C TSspéc9'!$M$17&lt;&gt;0,'1C TSspéc9'!$C$12="OUI"),'1C TSspéc9'!$M$39/'1C TSspéc9'!$M$17,"")</f>
        <v/>
      </c>
      <c r="T431" s="563" t="str">
        <f>IF(AND('1C TSspéc9'!$M$17&lt;&gt;0,'1C TSspéc9'!$C$12="OUI"),'1C TSspéc9'!$M$40/'1C TSspéc9'!$M$17,"")</f>
        <v/>
      </c>
      <c r="U431" s="563" t="str">
        <f>IF(AND('1C TSspéc9'!$M$17&lt;&gt;0,'1C TSspéc9'!$C$12="OUI"),'1C TSspéc9'!$M$41/'1C TSspéc9'!$M$17,"")</f>
        <v/>
      </c>
      <c r="V431" s="563" t="str">
        <f>IF(AND('1C TSspéc9'!$M$17&lt;&gt;0,'1C TSspéc9'!$C$12="OUI"),'1C TSspéc9'!$M$42/'1C TSspéc9'!$M$17,"")</f>
        <v/>
      </c>
      <c r="W431" s="563" t="str">
        <f>IF(AND('1C TSspéc9'!$M$17&lt;&gt;0,'1C TSspéc9'!$C$12="OUI"),'1C TSspéc9'!$M$43/'1C TSspéc9'!$M$17,"")</f>
        <v/>
      </c>
      <c r="X431" s="563" t="str">
        <f>IF(AND('1C TSspéc9'!$M$17&lt;&gt;0,'1C TSspéc9'!$C$12="OUI"),'1C TSspéc9'!$M$44/'1C TSspéc9'!$M$17,"")</f>
        <v/>
      </c>
      <c r="Y431" s="563" t="str">
        <f>IF(AND('1C TSspéc9'!$M$17&lt;&gt;0,'1C TSspéc9'!$C$12="OUI"),'1C TSspéc9'!$M$45/'1C TSspéc9'!$M$17,"")</f>
        <v/>
      </c>
      <c r="Z431" s="563" t="str">
        <f>IF(AND('1C TSspéc9'!$M$17&lt;&gt;0,'1C TSspéc9'!$C$12="OUI"),'1C TSspéc9'!$M$46/'1C TSspéc9'!$M$17,"")</f>
        <v/>
      </c>
      <c r="AA431" s="563" t="str">
        <f>IF(AND('1C TSspéc9'!$M$17&lt;&gt;0,'1C TSspéc9'!$C$12="OUI"),'1C TSspéc9'!$M$47/'1C TSspéc9'!$M$17,"")</f>
        <v/>
      </c>
      <c r="AB431" s="563" t="str">
        <f>IF(AND('1C TSspéc9'!$M$17&lt;&gt;0,'1C TSspéc9'!$C$12="OUI"),'1C TSspéc9'!$M$48/'1C TSspéc9'!$M$17,"")</f>
        <v/>
      </c>
      <c r="AC431" s="563" t="str">
        <f>IF(AND('1C TSspéc9'!$M$17&lt;&gt;0,'1C TSspéc9'!$C$12="OUI"),'1C TSspéc9'!$M$49/'1C TSspéc9'!$M$17,"")</f>
        <v/>
      </c>
      <c r="AD431" s="563" t="str">
        <f>IF(AND('1C TSspéc9'!$M$17&lt;&gt;0,'1C TSspéc9'!$C$12="OUI"),'1C TSspéc9'!$M$50/'1C TSspéc9'!$M$17,"")</f>
        <v/>
      </c>
      <c r="AE431" s="563" t="str">
        <f>IF(AND('1C TSspéc9'!$M$17&lt;&gt;0,'1C TSspéc9'!$C$12="OUI"),'1C TSspéc9'!$M$51/'1C TSspéc9'!$M$17,"")</f>
        <v/>
      </c>
      <c r="AF431" s="563" t="str">
        <f>IF(AND('1C TSspéc9'!$M$17&lt;&gt;0,'1C TSspéc9'!$C$12="OUI"),'1C TSspéc9'!$M$52/'1C TSspéc9'!$M$17,"")</f>
        <v/>
      </c>
      <c r="AG431" s="563" t="str">
        <f>IF(AND('1C TSspéc9'!$M$17&lt;&gt;0,'1C TSspéc9'!$C$12="OUI"),'1C TSspéc9'!$M$53/'1C TSspéc9'!$M$17,"")</f>
        <v/>
      </c>
      <c r="AH431" s="563" t="str">
        <f>IF(AND('1C TSspéc9'!$M$17&lt;&gt;0,'1C TSspéc9'!$C$12="OUI"),'1C TSspéc9'!$M$54/'1C TSspéc9'!$M$17,"")</f>
        <v/>
      </c>
      <c r="AI431" s="563" t="str">
        <f>IF(AND('1C TSspéc9'!$M$17&lt;&gt;0,'1C TSspéc9'!$C$12="OUI"),'1C TSspéc9'!$M$55/'1C TSspéc9'!$M$17,"")</f>
        <v/>
      </c>
      <c r="AJ431" s="563" t="str">
        <f>IF(AND('1C TSspéc9'!$M$17&lt;&gt;0,'1C TSspéc9'!$C$12="OUI"),'1C TSspéc9'!$M$56/'1C TSspéc9'!$M$17,"")</f>
        <v/>
      </c>
      <c r="AK431" s="563" t="str">
        <f>IF(AND('1C TSspéc9'!$M$17&lt;&gt;0,'1C TSspéc9'!$C$12="OUI"),'1C TSspéc9'!$M$57/'1C TSspéc9'!$M$17,"")</f>
        <v/>
      </c>
      <c r="AL431" s="74">
        <f>IF(AND('1C TSspéc9'!$M$17&lt;&gt;0,'1C TSspéc9'!$C$12="OUI"),N431+AK431,N431)</f>
        <v>0</v>
      </c>
      <c r="AM431" s="432">
        <f t="shared" si="115"/>
        <v>0</v>
      </c>
      <c r="AN431" s="432">
        <f t="shared" si="116"/>
        <v>0</v>
      </c>
      <c r="AO431" s="433" t="str">
        <f>IF(AND('1C TSspéc9'!$M$17&lt;&gt;0,'1C TSspéc9'!$M$30&lt;&gt;0),AM431+AN431,"")</f>
        <v/>
      </c>
      <c r="AP431" s="599" t="str">
        <f>IF(AND('1C TSspéc9'!$M$17&lt;&gt;0,'1C TSspéc9'!$M$30&lt;&gt;0),AM431-AR431,"")</f>
        <v/>
      </c>
      <c r="AQ431" s="610">
        <f t="shared" si="119"/>
        <v>0</v>
      </c>
      <c r="AR431" s="622"/>
      <c r="AS431" s="104"/>
      <c r="AT431" s="211" t="str">
        <f>IF(('1C TSspéc9'!M$17*FICHE!$C$14&lt;J431),"Forfait limité à "&amp;FICHE!$C$14&amp;"€/jour","")</f>
        <v/>
      </c>
      <c r="AU431" s="618"/>
    </row>
    <row r="432" spans="1:54" s="358" customFormat="1" ht="13.9" customHeight="1">
      <c r="A432" s="398"/>
      <c r="B432" s="399"/>
      <c r="C432" s="880" t="str">
        <f>IF('1C TSspéc9'!N$21&lt;&gt;0,'1C TSspéc9'!$B$16,"")</f>
        <v/>
      </c>
      <c r="D432" s="881"/>
      <c r="E432" s="882"/>
      <c r="F432" s="213" t="str">
        <f>IF(AND($C432='1C TSspéc9'!$B$16,'1C TSspéc9'!$B$20="spécifiques",'1C TSspéc9'!$N$21&lt;&gt;""),'1C TSspéc9'!$N$25,"")</f>
        <v/>
      </c>
      <c r="G432" s="238"/>
      <c r="H432" s="819">
        <v>0.21</v>
      </c>
      <c r="I432" s="820">
        <v>1</v>
      </c>
      <c r="J432" s="400"/>
      <c r="K432" s="821">
        <f t="shared" si="114"/>
        <v>0</v>
      </c>
      <c r="L432" s="584">
        <f>IF(OR('1C TSspéc9'!$B$12="",'1C TSspéc9'!N$30=0),0,IF(AND('1C TSspéc9'!$B$12&lt;&gt;"",$K$2="Pôle",'1C TSspéc9'!$C$12="OUI"),(('1C TSspéc9'!N$22+'1C TSspéc9'!N$23+'1C TSspéc9'!N$24+'1C TSspéc9'!N$25+'1C TSspéc9'!N$29)/'1C TSspéc9'!N$17),IF(AND('1C TSspéc9'!$B$12&lt;&gt;"",$K$2="Pôle",'1C TSspéc9'!$C$12="NON"),(('1C TSspéc9'!N$22+'1C TSspéc9'!N$23+'1C TSspéc9'!N$24+'1C TSspéc9'!N$25+'1C TSspéc9'!N$29)/'1C TSspéc9'!N$30),IF(AND('1C TSspéc9'!$B$12&lt;&gt;"",$K$2&lt;&gt;"Pôle",'1C TSspéc9'!$C$12="OUI"),(('1C TSspéc9'!N$22+'1C TSspéc9'!N$23+'1C TSspéc9'!N$24+'1C TSspéc9'!N$25+'1C TSspéc9'!N$26+'1C TSspéc9'!N$27+'1C TSspéc9'!N$28+'1C TSspéc9'!N$29)/'1C TSspéc9'!N$17),IF(AND('1C TSspéc9'!$B$12&lt;&gt;"",$K$2&lt;&gt;"Pôle",'1C TSspéc9'!$C$12="NON"),(('1C TSspéc9'!N$22+'1C TSspéc9'!N$23+'1C TSspéc9'!N$24+'1C TSspéc9'!N$25+'1C TSspéc9'!N$26+'1C TSspéc9'!N$27+'1C TSspéc9'!N$28+'1C TSspéc9'!N$29)/'1C TSspéc9'!N$30))))))</f>
        <v>0</v>
      </c>
      <c r="M432" s="584">
        <f>IF(OR('1C TSspéc9'!$B$12="",'1C TSspéc9'!N$30=0),0,IF(AND('1C TSspéc9'!$B$12&lt;&gt;"",$K$2="Pôle",'1C TSspéc9'!$C$12="OUI"),(('1C TSspéc9'!N$26+'1C TSspéc9'!N$27+'1C TSspéc9'!N$28)/'1C TSspéc9'!N$17),IF(AND('1C TSspéc9'!$B$12&lt;&gt;"",$K$2="Pôle",'1C TSspéc9'!$C$12="NON"),(('1C TSspéc9'!N$26+'1C TSspéc9'!N$27+'1C TSspéc9'!N$28)/'1C TSspéc9'!N$30),IF(AND('1C TSspéc9'!$B$12&lt;&gt;"",$K$2&lt;&gt;"Pôle"),0))))</f>
        <v>0</v>
      </c>
      <c r="N432" s="585">
        <f>IF(AND('1C TSspéc9'!$B$12&lt;&gt;0,'1C TSspéc9'!$N$30&lt;&gt;0),L432+M432,0)</f>
        <v>0</v>
      </c>
      <c r="O432" s="598" t="str">
        <f>IF(AND('1C TSspéc9'!$N$17&lt;&gt;0,'1C TSspéc9'!$C$12="OUI"),'1C TSspéc9'!$N$35/'1C TSspéc9'!$N$17,"")</f>
        <v/>
      </c>
      <c r="P432" s="565" t="str">
        <f>IF(AND('1C TSspéc9'!$N$17&lt;&gt;0,'1C TSspéc9'!$C$12="OUI"),'1C TSspéc9'!$N$36/'1C TSspéc9'!$N$17,"")</f>
        <v/>
      </c>
      <c r="Q432" s="565" t="str">
        <f>IF(AND('1C TSspéc9'!$N$17&lt;&gt;0,'1C TSspéc9'!$C$12="OUI"),'1C TSspéc9'!$N$37/'1C TSspéc9'!$N$17,"")</f>
        <v/>
      </c>
      <c r="R432" s="565" t="str">
        <f>IF(AND('1C TSspéc9'!$N$17&lt;&gt;0,'1C TSspéc9'!$C$12="OUI"),'1C TSspéc9'!$N$38/'1C TSspéc9'!$N$17,"")</f>
        <v/>
      </c>
      <c r="S432" s="565" t="str">
        <f>IF(AND('1C TSspéc9'!$N$17&lt;&gt;0,'1C TSspéc9'!$C$12="OUI"),'1C TSspéc9'!$N$39/'1C TSspéc9'!$N$17,"")</f>
        <v/>
      </c>
      <c r="T432" s="565" t="str">
        <f>IF(AND('1C TSspéc9'!$N$17&lt;&gt;0,'1C TSspéc9'!$C$12="OUI"),'1C TSspéc9'!$N$40/'1C TSspéc9'!$N$17,"")</f>
        <v/>
      </c>
      <c r="U432" s="565" t="str">
        <f>IF(AND('1C TSspéc9'!$N$17&lt;&gt;0,'1C TSspéc9'!$C$12="OUI"),'1C TSspéc9'!$N$41/'1C TSspéc9'!$N$17,"")</f>
        <v/>
      </c>
      <c r="V432" s="565" t="str">
        <f>IF(AND('1C TSspéc9'!$N$17&lt;&gt;0,'1C TSspéc9'!$C$12="OUI"),'1C TSspéc9'!$N$42/'1C TSspéc9'!$N$17,"")</f>
        <v/>
      </c>
      <c r="W432" s="565" t="str">
        <f>IF(AND('1C TSspéc9'!$N$17&lt;&gt;0,'1C TSspéc9'!$C$12="OUI"),'1C TSspéc9'!$N$43/'1C TSspéc9'!$N$17,"")</f>
        <v/>
      </c>
      <c r="X432" s="565" t="str">
        <f>IF(AND('1C TSspéc9'!$N$17&lt;&gt;0,'1C TSspéc9'!$C$12="OUI"),'1C TSspéc9'!$N$44/'1C TSspéc9'!$N$17,"")</f>
        <v/>
      </c>
      <c r="Y432" s="565" t="str">
        <f>IF(AND('1C TSspéc9'!$N$17&lt;&gt;0,'1C TSspéc9'!$C$12="OUI"),'1C TSspéc9'!$N$45/'1C TSspéc9'!$N$17,"")</f>
        <v/>
      </c>
      <c r="Z432" s="565" t="str">
        <f>IF(AND('1C TSspéc9'!$N$17&lt;&gt;0,'1C TSspéc9'!$C$12="OUI"),'1C TSspéc9'!$N$46/'1C TSspéc9'!$N$17,"")</f>
        <v/>
      </c>
      <c r="AA432" s="565" t="str">
        <f>IF(AND('1C TSspéc9'!$N$17&lt;&gt;0,'1C TSspéc9'!$C$12="OUI"),'1C TSspéc9'!$N$47/'1C TSspéc9'!$N$17,"")</f>
        <v/>
      </c>
      <c r="AB432" s="565" t="str">
        <f>IF(AND('1C TSspéc9'!$N$17&lt;&gt;0,'1C TSspéc9'!$C$12="OUI"),'1C TSspéc9'!$N$48/'1C TSspéc9'!$N$17,"")</f>
        <v/>
      </c>
      <c r="AC432" s="565" t="str">
        <f>IF(AND('1C TSspéc9'!$N$17&lt;&gt;0,'1C TSspéc9'!$C$12="OUI"),'1C TSspéc9'!$N$49/'1C TSspéc9'!$N$17,"")</f>
        <v/>
      </c>
      <c r="AD432" s="565" t="str">
        <f>IF(AND('1C TSspéc9'!$N$17&lt;&gt;0,'1C TSspéc9'!$C$12="OUI"),'1C TSspéc9'!$N$50/'1C TSspéc9'!$N$17,"")</f>
        <v/>
      </c>
      <c r="AE432" s="565" t="str">
        <f>IF(AND('1C TSspéc9'!$N$17&lt;&gt;0,'1C TSspéc9'!$C$12="OUI"),'1C TSspéc9'!$N$51/'1C TSspéc9'!$N$17,"")</f>
        <v/>
      </c>
      <c r="AF432" s="565" t="str">
        <f>IF(AND('1C TSspéc9'!$N$17&lt;&gt;0,'1C TSspéc9'!$C$12="OUI"),'1C TSspéc9'!$N$52/'1C TSspéc9'!$N$17,"")</f>
        <v/>
      </c>
      <c r="AG432" s="565" t="str">
        <f>IF(AND('1C TSspéc9'!$N$17&lt;&gt;0,'1C TSspéc9'!$C$12="OUI"),'1C TSspéc9'!$N$53/'1C TSspéc9'!$N$17,"")</f>
        <v/>
      </c>
      <c r="AH432" s="565" t="str">
        <f>IF(AND('1C TSspéc9'!$N$17&lt;&gt;0,'1C TSspéc9'!$C$12="OUI"),'1C TSspéc9'!$N$54/'1C TSspéc9'!$N$17,"")</f>
        <v/>
      </c>
      <c r="AI432" s="565" t="str">
        <f>IF(AND('1C TSspéc9'!$N$17&lt;&gt;0,'1C TSspéc9'!$C$12="OUI"),'1C TSspéc9'!$N$55/'1C TSspéc9'!$N$17,"")</f>
        <v/>
      </c>
      <c r="AJ432" s="565" t="str">
        <f>IF(AND('1C TSspéc9'!$N$17&lt;&gt;0,'1C TSspéc9'!$C$12="OUI"),'1C TSspéc9'!$N$56/'1C TSspéc9'!$N$17,"")</f>
        <v/>
      </c>
      <c r="AK432" s="565" t="str">
        <f>IF(AND('1C TSspéc9'!$N$17&lt;&gt;0,'1C TSspéc9'!$C$12="OUI"),'1C TSspéc9'!$N$57/'1C TSspéc9'!$N$17,"")</f>
        <v/>
      </c>
      <c r="AL432" s="214">
        <f>IF(AND('1C TSspéc9'!$N$17&lt;&gt;0,'1C TSspéc9'!$C$12="OUI"),N432+AK432,N432)</f>
        <v>0</v>
      </c>
      <c r="AM432" s="434">
        <f t="shared" si="115"/>
        <v>0</v>
      </c>
      <c r="AN432" s="434">
        <f t="shared" si="116"/>
        <v>0</v>
      </c>
      <c r="AO432" s="435" t="str">
        <f>IF(AND('1C TSspéc9'!$N$17&lt;&gt;0,'1C TSspéc9'!$N$30&lt;&gt;0),AM432+AN432,"")</f>
        <v/>
      </c>
      <c r="AP432" s="600" t="str">
        <f>IF(AND('1C TSspéc9'!$N$17&lt;&gt;0,'1C TSspéc9'!$N$30&lt;&gt;0),AM432-AR432,"")</f>
        <v/>
      </c>
      <c r="AQ432" s="655">
        <f t="shared" si="119"/>
        <v>0</v>
      </c>
      <c r="AR432" s="623"/>
      <c r="AS432" s="215"/>
      <c r="AT432" s="822" t="str">
        <f>IF(('1C TSspéc9'!N$17*FICHE!$C$14&lt;J432),"Forfait limité à "&amp;FICHE!$C$14&amp;"€/jour","")</f>
        <v/>
      </c>
      <c r="AU432" s="656"/>
      <c r="AX432" s="823"/>
      <c r="AY432" s="823"/>
      <c r="AZ432" s="823"/>
      <c r="BA432" s="823"/>
      <c r="BB432" s="823"/>
    </row>
    <row r="433" spans="1:54" ht="13.9" customHeight="1">
      <c r="A433" s="316"/>
      <c r="B433" s="346"/>
      <c r="C433" s="883" t="str">
        <f>IF('1C TSspéc10'!C$21&lt;&gt;0,'1C TSspéc10'!$B$16,"")</f>
        <v/>
      </c>
      <c r="D433" s="884"/>
      <c r="E433" s="885"/>
      <c r="F433" s="208" t="str">
        <f>IF(AND($C433='1C TSspéc10'!$B$16,'1C TSspéc10'!$B$20="spécifiques",'1C TSspéc10'!$C$21&lt;&gt;""),'1C TSspéc10'!$C$25,"")</f>
        <v/>
      </c>
      <c r="G433" s="239"/>
      <c r="H433" s="816">
        <v>0.21</v>
      </c>
      <c r="I433" s="817">
        <v>1</v>
      </c>
      <c r="J433" s="324"/>
      <c r="K433" s="818">
        <f t="shared" si="114"/>
        <v>0</v>
      </c>
      <c r="L433" s="582">
        <f>IF(OR('1C TSspéc10'!$B$12="",'1C TSspéc10'!C$30=0),0,IF(AND('1C TSspéc10'!$B$12&lt;&gt;"",$K$2="Pôle",'1C TSspéc10'!$C$12="OUI"),(('1C TSspéc10'!C$22+'1C TSspéc10'!C$23+'1C TSspéc10'!C$24+'1C TSspéc10'!C$25+'1C TSspéc10'!C$29)/'1C TSspéc10'!C$17),IF(AND('1C TSspéc10'!$B$12&lt;&gt;"",$K$2="Pôle",'1C TSspéc10'!$C$12="NON"),(('1C TSspéc10'!C$22+'1C TSspéc10'!C$23+'1C TSspéc10'!C$24+'1C TSspéc10'!C$25+'1C TSspéc10'!C$29)/'1C TSspéc10'!C$30),IF(AND('1C TSspéc10'!$B$12&lt;&gt;"",$K$2&lt;&gt;"Pôle",'1C TSspéc10'!$C$12="OUI"),(('1C TSspéc10'!C$22+'1C TSspéc10'!C$23+'1C TSspéc10'!C$24+'1C TSspéc10'!C$25+'1C TSspéc10'!C$26+'1C TSspéc10'!C$27+'1C TSspéc10'!C$28+'1C TSspéc10'!C$29)/'1C TSspéc10'!C$17),IF(AND('1C TSspéc10'!$B$12&lt;&gt;"",$K$2&lt;&gt;"Pôle",'1C TSspéc10'!$C$12="NON"),(('1C TSspéc10'!C$22+'1C TSspéc10'!C$23+'1C TSspéc10'!C$24+'1C TSspéc10'!C$25+'1C TSspéc10'!C$26+'1C TSspéc10'!C$27+'1C TSspéc10'!C$28+'1C TSspéc10'!C$29)/'1C TSspéc10'!C$30))))))</f>
        <v>0</v>
      </c>
      <c r="M433" s="582">
        <f>IF(OR('1C TSspéc10'!$B$12="",'1C TSspéc10'!C$30=0),0,IF(AND('1C TSspéc10'!$B$12&lt;&gt;"",$K$2="Pôle",'1C TSspéc10'!$C$12="OUI"),(('1C TSspéc10'!C$26+'1C TSspéc10'!C$27+'1C TSspéc10'!C$28)/'1C TSspéc10'!C$17),IF(AND('1C TSspéc10'!$B$12&lt;&gt;"",$K$2="Pôle",'1C TSspéc10'!$C$12="NON"),(('1C TSspéc10'!C$26+'1C TSspéc10'!C$27+'1C TSspéc10'!C$28)/'1C TSspéc10'!C$30),IF(AND('1C TSspéc10'!$B$12&lt;&gt;"",$K$2&lt;&gt;"Pôle"),0))))</f>
        <v>0</v>
      </c>
      <c r="N433" s="583">
        <f>IF(AND('1C TSspéc10'!$B$12&lt;&gt;0,'1C TSspéc10'!$C$30&lt;&gt;0),L433+M433,0)</f>
        <v>0</v>
      </c>
      <c r="O433" s="566" t="str">
        <f>IF(AND('1C TSspéc10'!$C$17&lt;&gt;0,'1C TSspéc10'!$C$12="OUI"),'1C TSspéc10'!$C$35/'1C TSspéc10'!$C$17,"")</f>
        <v/>
      </c>
      <c r="P433" s="567" t="str">
        <f>IF(AND('1C TSspéc10'!$C$17&lt;&gt;0,'1C TSspéc10'!$C$12="OUI"),'1C TSspéc10'!$C$36/'1C TSspéc10'!$C$17,"")</f>
        <v/>
      </c>
      <c r="Q433" s="567" t="str">
        <f>IF(AND('1C TSspéc10'!$C$17&lt;&gt;0,'1C TSspéc10'!$C$12="OUI"),'1C TSspéc10'!$C$37/'1C TSspéc10'!$C$17,"")</f>
        <v/>
      </c>
      <c r="R433" s="567" t="str">
        <f>IF(AND('1C TSspéc10'!$C$17&lt;&gt;0,'1C TSspéc10'!$C$12="OUI"),'1C TSspéc10'!$C$38/'1C TSspéc10'!$C$17,"")</f>
        <v/>
      </c>
      <c r="S433" s="567" t="str">
        <f>IF(AND('1C TSspéc10'!$C$17&lt;&gt;0,'1C TSspéc10'!$C$12="OUI"),'1C TSspéc10'!$C$39/'1C TSspéc10'!$C$17,"")</f>
        <v/>
      </c>
      <c r="T433" s="567" t="str">
        <f>IF(AND('1C TSspéc10'!$C$17&lt;&gt;0,'1C TSspéc10'!$C$12="OUI"),'1C TSspéc10'!$C$40/'1C TSspéc10'!$C$17,"")</f>
        <v/>
      </c>
      <c r="U433" s="567" t="str">
        <f>IF(AND('1C TSspéc10'!$C$17&lt;&gt;0,'1C TSspéc10'!$C$12="OUI"),'1C TSspéc10'!$C$41/'1C TSspéc10'!$C$17,"")</f>
        <v/>
      </c>
      <c r="V433" s="567" t="str">
        <f>IF(AND('1C TSspéc10'!$C$17&lt;&gt;0,'1C TSspéc10'!$C$12="OUI"),'1C TSspéc10'!$C$42/'1C TSspéc10'!$C$17,"")</f>
        <v/>
      </c>
      <c r="W433" s="567" t="str">
        <f>IF(AND('1C TSspéc10'!$C$17&lt;&gt;0,'1C TSspéc10'!$C$12="OUI"),'1C TSspéc10'!$C$43/'1C TSspéc10'!$C$17,"")</f>
        <v/>
      </c>
      <c r="X433" s="567" t="str">
        <f>IF(AND('1C TSspéc10'!$C$17&lt;&gt;0,'1C TSspéc10'!$C$12="OUI"),'1C TSspéc10'!$C$44/'1C TSspéc10'!$C$17,"")</f>
        <v/>
      </c>
      <c r="Y433" s="567" t="str">
        <f>IF(AND('1C TSspéc10'!$C$17&lt;&gt;0,'1C TSspéc10'!$C$12="OUI"),'1C TSspéc10'!$C$45/'1C TSspéc10'!$C$17,"")</f>
        <v/>
      </c>
      <c r="Z433" s="567" t="str">
        <f>IF(AND('1C TSspéc10'!$C$17&lt;&gt;0,'1C TSspéc10'!$C$12="OUI"),'1C TSspéc10'!$C$46/'1C TSspéc10'!$C$17,"")</f>
        <v/>
      </c>
      <c r="AA433" s="567" t="str">
        <f>IF(AND('1C TSspéc10'!$C$17&lt;&gt;0,'1C TSspéc10'!$C$12="OUI"),'1C TSspéc10'!$C$47/'1C TSspéc10'!$C$17,"")</f>
        <v/>
      </c>
      <c r="AB433" s="567" t="str">
        <f>IF(AND('1C TSspéc10'!$C$17&lt;&gt;0,'1C TSspéc10'!$C$12="OUI"),'1C TSspéc10'!$C$48/'1C TSspéc10'!$C$17,"")</f>
        <v/>
      </c>
      <c r="AC433" s="567" t="str">
        <f>IF(AND('1C TSspéc10'!$C$17&lt;&gt;0,'1C TSspéc10'!$C$12="OUI"),'1C TSspéc10'!$C$49/'1C TSspéc10'!$C$17,"")</f>
        <v/>
      </c>
      <c r="AD433" s="567" t="str">
        <f>IF(AND('1C TSspéc10'!$C$17&lt;&gt;0,'1C TSspéc10'!$C$12="OUI"),'1C TSspéc10'!$C$50/'1C TSspéc10'!$C$17,"")</f>
        <v/>
      </c>
      <c r="AE433" s="567" t="str">
        <f>IF(AND('1C TSspéc10'!$C$17&lt;&gt;0,'1C TSspéc10'!$C$12="OUI"),'1C TSspéc10'!$C$51/'1C TSspéc10'!$C$17,"")</f>
        <v/>
      </c>
      <c r="AF433" s="567" t="str">
        <f>IF(AND('1C TSspéc10'!$C$17&lt;&gt;0,'1C TSspéc10'!$C$12="OUI"),'1C TSspéc10'!$C$52/'1C TSspéc10'!$C$17,"")</f>
        <v/>
      </c>
      <c r="AG433" s="567" t="str">
        <f>IF(AND('1C TSspéc10'!$C$17&lt;&gt;0,'1C TSspéc10'!$C$12="OUI"),'1C TSspéc10'!$C$53/'1C TSspéc10'!$C$17,"")</f>
        <v/>
      </c>
      <c r="AH433" s="567" t="str">
        <f>IF(AND('1C TSspéc10'!$C$17&lt;&gt;0,'1C TSspéc10'!$C$12="OUI"),'1C TSspéc10'!$C$54/'1C TSspéc10'!$C$17,"")</f>
        <v/>
      </c>
      <c r="AI433" s="567" t="str">
        <f>IF(AND('1C TSspéc10'!$C$17&lt;&gt;0,'1C TSspéc10'!$C$12="OUI"),'1C TSspéc10'!$C$55/'1C TSspéc10'!$C$17,"")</f>
        <v/>
      </c>
      <c r="AJ433" s="567" t="str">
        <f>IF(AND('1C TSspéc10'!$C$17&lt;&gt;0,'1C TSspéc10'!$C$12="OUI"),'1C TSspéc10'!$C$56/'1C TSspéc10'!$C$17,"")</f>
        <v/>
      </c>
      <c r="AK433" s="567" t="str">
        <f>IF(AND('1C TSspéc10'!$C$17&lt;&gt;0,'1C TSspéc10'!$C$12="OUI"),'1C TSspéc10'!$C$57/'1C TSspéc10'!$C$17,"")</f>
        <v/>
      </c>
      <c r="AL433" s="74">
        <f>IF(AND('1C TSspéc10'!$C$17&lt;&gt;0,'1C TSspéc10'!$C$12="OUI"),N433+AK433,N433)</f>
        <v>0</v>
      </c>
      <c r="AM433" s="436">
        <f t="shared" si="115"/>
        <v>0</v>
      </c>
      <c r="AN433" s="436">
        <f t="shared" si="116"/>
        <v>0</v>
      </c>
      <c r="AO433" s="437" t="str">
        <f>IF(AND('1C TSspéc10'!$C$17&lt;&gt;0,'1C TSspéc10'!$C$30&lt;&gt;0),AM433+AN433,"")</f>
        <v/>
      </c>
      <c r="AP433" s="601" t="str">
        <f>IF(AND('1C TSspéc10'!$C$17&lt;&gt;0,'1C TSspéc10'!$C$30&lt;&gt;0),AM433-AR433,"")</f>
        <v/>
      </c>
      <c r="AQ433" s="610">
        <f>IF(M433=0,0,AN433-AS433)</f>
        <v>0</v>
      </c>
      <c r="AR433" s="624"/>
      <c r="AS433" s="210"/>
      <c r="AT433" s="211" t="str">
        <f>IF(('1C TSspéc10'!C$17*FICHE!$C$14&lt;J433),"Forfait limité à "&amp;FICHE!$C$14&amp;"€/jour","")</f>
        <v/>
      </c>
      <c r="AU433" s="617"/>
    </row>
    <row r="434" spans="1:54" ht="13.9" customHeight="1">
      <c r="A434" s="316"/>
      <c r="B434" s="346"/>
      <c r="C434" s="877" t="str">
        <f>IF('1C TSspéc10'!D$21&lt;&gt;0,'1C TSspéc10'!$B$16,"")</f>
        <v/>
      </c>
      <c r="D434" s="878"/>
      <c r="E434" s="879"/>
      <c r="F434" s="95" t="str">
        <f>IF(AND($C434='1C TSspéc10'!$B$16,'1C TSspéc10'!$B$20="spécifiques",'1C TSspéc10'!$D$21&lt;&gt;""),'1C TSspéc10'!$D$25,"")</f>
        <v/>
      </c>
      <c r="G434" s="237"/>
      <c r="H434" s="797">
        <v>0.21</v>
      </c>
      <c r="I434" s="799">
        <v>1</v>
      </c>
      <c r="J434" s="324"/>
      <c r="K434" s="782">
        <f t="shared" si="114"/>
        <v>0</v>
      </c>
      <c r="L434" s="580">
        <f>IF(OR('1C TSspéc10'!$B$12="",'1C TSspéc10'!D$30=0),0,IF(AND('1C TSspéc10'!$B$12&lt;&gt;"",$K$2="Pôle",'1C TSspéc10'!$C$12="OUI"),(('1C TSspéc10'!D$22+'1C TSspéc10'!D$23+'1C TSspéc10'!D$24+'1C TSspéc10'!D$25+'1C TSspéc10'!D$29)/'1C TSspéc10'!D$17),IF(AND('1C TSspéc10'!$B$12&lt;&gt;"",$K$2="Pôle",'1C TSspéc10'!$C$12="NON"),(('1C TSspéc10'!D$22+'1C TSspéc10'!D$23+'1C TSspéc10'!D$24+'1C TSspéc10'!D$25+'1C TSspéc10'!D$29)/'1C TSspéc10'!D$30),IF(AND('1C TSspéc10'!$B$12&lt;&gt;"",$K$2&lt;&gt;"Pôle",'1C TSspéc10'!$C$12="OUI"),(('1C TSspéc10'!D$22+'1C TSspéc10'!D$23+'1C TSspéc10'!D$24+'1C TSspéc10'!D$25+'1C TSspéc10'!D$26+'1C TSspéc10'!D$27+'1C TSspéc10'!D$28+'1C TSspéc10'!D$29)/'1C TSspéc10'!D$17),IF(AND('1C TSspéc10'!$B$12&lt;&gt;"",$K$2&lt;&gt;"Pôle",'1C TSspéc10'!$C$12="NON"),(('1C TSspéc10'!D$22+'1C TSspéc10'!D$23+'1C TSspéc10'!D$24+'1C TSspéc10'!D$25+'1C TSspéc10'!D$26+'1C TSspéc10'!D$27+'1C TSspéc10'!D$28+'1C TSspéc10'!D$29)/'1C TSspéc10'!D$30))))))</f>
        <v>0</v>
      </c>
      <c r="M434" s="580">
        <f>IF(OR('1C TSspéc10'!$B$12="",'1C TSspéc10'!D$30=0),0,IF(AND('1C TSspéc10'!$B$12&lt;&gt;"",$K$2="Pôle",'1C TSspéc10'!$C$12="OUI"),(('1C TSspéc10'!D$26+'1C TSspéc10'!D$27+'1C TSspéc10'!D$28)/'1C TSspéc10'!D$17),IF(AND('1C TSspéc10'!$B$12&lt;&gt;"",$K$2="Pôle",'1C TSspéc10'!$C$12="NON"),(('1C TSspéc10'!D$26+'1C TSspéc10'!D$27+'1C TSspéc10'!D$28)/'1C TSspéc10'!D$30),IF(AND('1C TSspéc10'!$B$12&lt;&gt;"",$K$2&lt;&gt;"Pôle"),0))))</f>
        <v>0</v>
      </c>
      <c r="N434" s="581">
        <f>IF(AND('1C TSspéc10'!$B$12&lt;&gt;0,'1C TSspéc10'!$D$30&lt;&gt;0),L434+M434,0)</f>
        <v>0</v>
      </c>
      <c r="O434" s="562" t="str">
        <f>IF(AND('1C TSspéc10'!$D$17&lt;&gt;0,'1C TSspéc10'!$C$12="OUI"),'1C TSspéc10'!$D$35/'1C TSspéc10'!$D$17,"")</f>
        <v/>
      </c>
      <c r="P434" s="563" t="str">
        <f>IF(AND('1C TSspéc10'!$D$17&lt;&gt;0,'1C TSspéc10'!$C$12="OUI"),'1C TSspéc10'!$D$36/'1C TSspéc10'!$D$17,"")</f>
        <v/>
      </c>
      <c r="Q434" s="563" t="str">
        <f>IF(AND('1C TSspéc10'!$D$17&lt;&gt;0,'1C TSspéc10'!$C$12="OUI"),'1C TSspéc10'!$D$37/'1C TSspéc10'!$D$17,"")</f>
        <v/>
      </c>
      <c r="R434" s="563" t="str">
        <f>IF(AND('1C TSspéc10'!$D$17&lt;&gt;0,'1C TSspéc10'!$C$12="OUI"),'1C TSspéc10'!$D$38/'1C TSspéc10'!$D$17,"")</f>
        <v/>
      </c>
      <c r="S434" s="563" t="str">
        <f>IF(AND('1C TSspéc10'!$D$17&lt;&gt;0,'1C TSspéc10'!$C$12="OUI"),'1C TSspéc10'!$D$39/'1C TSspéc10'!$D$17,"")</f>
        <v/>
      </c>
      <c r="T434" s="563" t="str">
        <f>IF(AND('1C TSspéc10'!$D$17&lt;&gt;0,'1C TSspéc10'!$C$12="OUI"),'1C TSspéc10'!$D$40/'1C TSspéc10'!$D$17,"")</f>
        <v/>
      </c>
      <c r="U434" s="563" t="str">
        <f>IF(AND('1C TSspéc10'!$D$17&lt;&gt;0,'1C TSspéc10'!$C$12="OUI"),'1C TSspéc10'!$D$41/'1C TSspéc10'!$D$17,"")</f>
        <v/>
      </c>
      <c r="V434" s="563" t="str">
        <f>IF(AND('1C TSspéc10'!$D$17&lt;&gt;0,'1C TSspéc10'!$C$12="OUI"),'1C TSspéc10'!$D$42/'1C TSspéc10'!$D$17,"")</f>
        <v/>
      </c>
      <c r="W434" s="563" t="str">
        <f>IF(AND('1C TSspéc10'!$D$17&lt;&gt;0,'1C TSspéc10'!$C$12="OUI"),'1C TSspéc10'!$D$43/'1C TSspéc10'!$D$17,"")</f>
        <v/>
      </c>
      <c r="X434" s="563" t="str">
        <f>IF(AND('1C TSspéc10'!$D$17&lt;&gt;0,'1C TSspéc10'!$C$12="OUI"),'1C TSspéc10'!$D$44/'1C TSspéc10'!$D$17,"")</f>
        <v/>
      </c>
      <c r="Y434" s="563" t="str">
        <f>IF(AND('1C TSspéc10'!$D$17&lt;&gt;0,'1C TSspéc10'!$C$12="OUI"),'1C TSspéc10'!$D$45/'1C TSspéc10'!$D$17,"")</f>
        <v/>
      </c>
      <c r="Z434" s="563" t="str">
        <f>IF(AND('1C TSspéc10'!$D$17&lt;&gt;0,'1C TSspéc10'!$C$12="OUI"),'1C TSspéc10'!$D$46/'1C TSspéc10'!$D$17,"")</f>
        <v/>
      </c>
      <c r="AA434" s="563" t="str">
        <f>IF(AND('1C TSspéc10'!$D$17&lt;&gt;0,'1C TSspéc10'!$C$12="OUI"),'1C TSspéc10'!$D$47/'1C TSspéc10'!$D$17,"")</f>
        <v/>
      </c>
      <c r="AB434" s="563" t="str">
        <f>IF(AND('1C TSspéc10'!$D$17&lt;&gt;0,'1C TSspéc10'!$C$12="OUI"),'1C TSspéc10'!$D$48/'1C TSspéc10'!$D$17,"")</f>
        <v/>
      </c>
      <c r="AC434" s="563" t="str">
        <f>IF(AND('1C TSspéc10'!$D$17&lt;&gt;0,'1C TSspéc10'!$C$12="OUI"),'1C TSspéc10'!$D$49/'1C TSspéc10'!$D$17,"")</f>
        <v/>
      </c>
      <c r="AD434" s="563" t="str">
        <f>IF(AND('1C TSspéc10'!$D$17&lt;&gt;0,'1C TSspéc10'!$C$12="OUI"),'1C TSspéc10'!$D$50/'1C TSspéc10'!$D$17,"")</f>
        <v/>
      </c>
      <c r="AE434" s="563" t="str">
        <f>IF(AND('1C TSspéc10'!$D$17&lt;&gt;0,'1C TSspéc10'!$C$12="OUI"),'1C TSspéc10'!$D$51/'1C TSspéc10'!$D$17,"")</f>
        <v/>
      </c>
      <c r="AF434" s="563" t="str">
        <f>IF(AND('1C TSspéc10'!$D$17&lt;&gt;0,'1C TSspéc10'!$C$12="OUI"),'1C TSspéc10'!$D$52/'1C TSspéc10'!$D$17,"")</f>
        <v/>
      </c>
      <c r="AG434" s="563" t="str">
        <f>IF(AND('1C TSspéc10'!$D$17&lt;&gt;0,'1C TSspéc10'!$C$12="OUI"),'1C TSspéc10'!$D$53/'1C TSspéc10'!$D$17,"")</f>
        <v/>
      </c>
      <c r="AH434" s="563" t="str">
        <f>IF(AND('1C TSspéc10'!$D$17&lt;&gt;0,'1C TSspéc10'!$C$12="OUI"),'1C TSspéc10'!$D$54/'1C TSspéc10'!$D$17,"")</f>
        <v/>
      </c>
      <c r="AI434" s="563" t="str">
        <f>IF(AND('1C TSspéc10'!$D$17&lt;&gt;0,'1C TSspéc10'!$C$12="OUI"),'1C TSspéc10'!$D$55/'1C TSspéc10'!$D$17,"")</f>
        <v/>
      </c>
      <c r="AJ434" s="563" t="str">
        <f>IF(AND('1C TSspéc10'!$D$17&lt;&gt;0,'1C TSspéc10'!$C$12="OUI"),'1C TSspéc10'!$D$56/'1C TSspéc10'!$D$17,"")</f>
        <v/>
      </c>
      <c r="AK434" s="563" t="str">
        <f>IF(AND('1C TSspéc10'!$D$17&lt;&gt;0,'1C TSspéc10'!$C$12="OUI"),'1C TSspéc10'!$D$57/'1C TSspéc10'!$D$17,"")</f>
        <v/>
      </c>
      <c r="AL434" s="74">
        <f>IF(AND('1C TSspéc10'!$D$17&lt;&gt;0,'1C TSspéc10'!$C$12="OUI"),N434+AK434,N434)</f>
        <v>0</v>
      </c>
      <c r="AM434" s="432">
        <f t="shared" si="115"/>
        <v>0</v>
      </c>
      <c r="AN434" s="432">
        <f t="shared" si="116"/>
        <v>0</v>
      </c>
      <c r="AO434" s="433" t="str">
        <f>IF(AND('1C TSspéc10'!$D$17&lt;&gt;0,'1C TSspéc10'!$D$30&lt;&gt;0),AM434+AN434,"")</f>
        <v/>
      </c>
      <c r="AP434" s="599" t="str">
        <f>IF(AND('1C TSspéc10'!$D$17&lt;&gt;0,'1C TSspéc10'!$D$30&lt;&gt;0),AM434-AR434,"")</f>
        <v/>
      </c>
      <c r="AQ434" s="610">
        <f t="shared" ref="AQ434:AQ444" si="120">IF(M434=0,0,AN434-AS434)</f>
        <v>0</v>
      </c>
      <c r="AR434" s="622"/>
      <c r="AS434" s="104"/>
      <c r="AT434" s="211" t="str">
        <f>IF(('1C TSspéc10'!D$17*FICHE!$C$14&lt;J434),"Forfait limité à "&amp;FICHE!$C$14&amp;"€/jour","")</f>
        <v/>
      </c>
      <c r="AU434" s="618"/>
    </row>
    <row r="435" spans="1:54" ht="13.9" customHeight="1">
      <c r="A435" s="316"/>
      <c r="B435" s="346"/>
      <c r="C435" s="877" t="str">
        <f>IF('1C TSspéc10'!E$21&lt;&gt;0,'1C TSspéc10'!$B$16,"")</f>
        <v/>
      </c>
      <c r="D435" s="878"/>
      <c r="E435" s="879"/>
      <c r="F435" s="95" t="str">
        <f>IF(AND($C435='1C TSspéc10'!$B$16,'1C TSspéc10'!$B$20="spécifiques",'1C TSspéc10'!$E$21&lt;&gt;""),'1C TSspéc10'!$E$25,"")</f>
        <v/>
      </c>
      <c r="G435" s="237"/>
      <c r="H435" s="797">
        <v>0.21</v>
      </c>
      <c r="I435" s="799">
        <v>1</v>
      </c>
      <c r="J435" s="324"/>
      <c r="K435" s="782">
        <f t="shared" si="114"/>
        <v>0</v>
      </c>
      <c r="L435" s="580">
        <f>IF(OR('1C TSspéc10'!$B$12="",'1C TSspéc10'!E$30=0),0,IF(AND('1C TSspéc10'!$B$12&lt;&gt;"",$K$2="Pôle",'1C TSspéc10'!$C$12="OUI"),(('1C TSspéc10'!E$22+'1C TSspéc10'!E$23+'1C TSspéc10'!E$24+'1C TSspéc10'!E$25+'1C TSspéc10'!E$29)/'1C TSspéc10'!E$17),IF(AND('1C TSspéc10'!$B$12&lt;&gt;"",$K$2="Pôle",'1C TSspéc10'!$C$12="NON"),(('1C TSspéc10'!E$22+'1C TSspéc10'!E$23+'1C TSspéc10'!E$24+'1C TSspéc10'!E$25+'1C TSspéc10'!E$29)/'1C TSspéc10'!E$30),IF(AND('1C TSspéc10'!$B$12&lt;&gt;"",$K$2&lt;&gt;"Pôle",'1C TSspéc10'!$C$12="OUI"),(('1C TSspéc10'!E$22+'1C TSspéc10'!E$23+'1C TSspéc10'!E$24+'1C TSspéc10'!E$25+'1C TSspéc10'!E$26+'1C TSspéc10'!E$27+'1C TSspéc10'!E$28+'1C TSspéc10'!E$29)/'1C TSspéc10'!E$17),IF(AND('1C TSspéc10'!$B$12&lt;&gt;"",$K$2&lt;&gt;"Pôle",'1C TSspéc10'!$C$12="NON"),(('1C TSspéc10'!E$22+'1C TSspéc10'!E$23+'1C TSspéc10'!E$24+'1C TSspéc10'!E$25+'1C TSspéc10'!E$26+'1C TSspéc10'!E$27+'1C TSspéc10'!E$28+'1C TSspéc10'!E$29)/'1C TSspéc10'!E$30))))))</f>
        <v>0</v>
      </c>
      <c r="M435" s="580">
        <f>IF(OR('1C TSspéc10'!$B$12="",'1C TSspéc10'!E$30=0),0,IF(AND('1C TSspéc10'!$B$12&lt;&gt;"",$K$2="Pôle",'1C TSspéc10'!$C$12="OUI"),(('1C TSspéc10'!E$26+'1C TSspéc10'!E$27+'1C TSspéc10'!E$28)/'1C TSspéc10'!E$17),IF(AND('1C TSspéc10'!$B$12&lt;&gt;"",$K$2="Pôle",'1C TSspéc10'!$C$12="NON"),(('1C TSspéc10'!E$26+'1C TSspéc10'!E$27+'1C TSspéc10'!E$28)/'1C TSspéc10'!E$30),IF(AND('1C TSspéc10'!$B$12&lt;&gt;"",$K$2&lt;&gt;"Pôle"),0))))</f>
        <v>0</v>
      </c>
      <c r="N435" s="581">
        <f>IF(AND('1C TSspéc10'!$B$12&lt;&gt;0,'1C TSspéc10'!$E$30&lt;&gt;0),L435+M435,0)</f>
        <v>0</v>
      </c>
      <c r="O435" s="562" t="str">
        <f>IF(AND('1C TSspéc10'!$E$17&lt;&gt;0,'1C TSspéc10'!$C$12="OUI"),'1C TSspéc10'!$E$35/'1C TSspéc10'!$E$17,"")</f>
        <v/>
      </c>
      <c r="P435" s="563" t="str">
        <f>IF(AND('1C TSspéc10'!$E$17&lt;&gt;0,'1C TSspéc10'!$C$12="OUI"),'1C TSspéc10'!$E$36/'1C TSspéc10'!$E$17,"")</f>
        <v/>
      </c>
      <c r="Q435" s="563" t="str">
        <f>IF(AND('1C TSspéc10'!$E$17&lt;&gt;0,'1C TSspéc10'!$C$12="OUI"),'1C TSspéc10'!$E$37/'1C TSspéc10'!$E$17,"")</f>
        <v/>
      </c>
      <c r="R435" s="563" t="str">
        <f>IF(AND('1C TSspéc10'!$E$17&lt;&gt;0,'1C TSspéc10'!$C$12="OUI"),'1C TSspéc10'!$E$38/'1C TSspéc10'!$E$17,"")</f>
        <v/>
      </c>
      <c r="S435" s="563" t="str">
        <f>IF(AND('1C TSspéc10'!$E$17&lt;&gt;0,'1C TSspéc10'!$C$12="OUI"),'1C TSspéc10'!$E$39/'1C TSspéc10'!$E$17,"")</f>
        <v/>
      </c>
      <c r="T435" s="563" t="str">
        <f>IF(AND('1C TSspéc10'!$E$17&lt;&gt;0,'1C TSspéc10'!$C$12="OUI"),'1C TSspéc10'!$E$40/'1C TSspéc10'!$E$17,"")</f>
        <v/>
      </c>
      <c r="U435" s="563" t="str">
        <f>IF(AND('1C TSspéc10'!$E$17&lt;&gt;0,'1C TSspéc10'!$C$12="OUI"),'1C TSspéc10'!$E$41/'1C TSspéc10'!$E$17,"")</f>
        <v/>
      </c>
      <c r="V435" s="563" t="str">
        <f>IF(AND('1C TSspéc10'!$E$17&lt;&gt;0,'1C TSspéc10'!$C$12="OUI"),'1C TSspéc10'!$E$42/'1C TSspéc10'!$E$17,"")</f>
        <v/>
      </c>
      <c r="W435" s="563" t="str">
        <f>IF(AND('1C TSspéc10'!$E$17&lt;&gt;0,'1C TSspéc10'!$C$12="OUI"),'1C TSspéc10'!$E$43/'1C TSspéc10'!$E$17,"")</f>
        <v/>
      </c>
      <c r="X435" s="563" t="str">
        <f>IF(AND('1C TSspéc10'!$E$17&lt;&gt;0,'1C TSspéc10'!$C$12="OUI"),'1C TSspéc10'!$E$44/'1C TSspéc10'!$E$17,"")</f>
        <v/>
      </c>
      <c r="Y435" s="563" t="str">
        <f>IF(AND('1C TSspéc10'!$E$17&lt;&gt;0,'1C TSspéc10'!$C$12="OUI"),'1C TSspéc10'!$E$45/'1C TSspéc10'!$E$17,"")</f>
        <v/>
      </c>
      <c r="Z435" s="563" t="str">
        <f>IF(AND('1C TSspéc10'!$E$17&lt;&gt;0,'1C TSspéc10'!$C$12="OUI"),'1C TSspéc10'!$E$46/'1C TSspéc10'!$E$17,"")</f>
        <v/>
      </c>
      <c r="AA435" s="563" t="str">
        <f>IF(AND('1C TSspéc10'!$E$17&lt;&gt;0,'1C TSspéc10'!$C$12="OUI"),'1C TSspéc10'!$E$47/'1C TSspéc10'!$E$17,"")</f>
        <v/>
      </c>
      <c r="AB435" s="563" t="str">
        <f>IF(AND('1C TSspéc10'!$E$17&lt;&gt;0,'1C TSspéc10'!$C$12="OUI"),'1C TSspéc10'!$E$48/'1C TSspéc10'!$E$17,"")</f>
        <v/>
      </c>
      <c r="AC435" s="563" t="str">
        <f>IF(AND('1C TSspéc10'!$E$17&lt;&gt;0,'1C TSspéc10'!$C$12="OUI"),'1C TSspéc10'!$E$49/'1C TSspéc10'!$E$17,"")</f>
        <v/>
      </c>
      <c r="AD435" s="563" t="str">
        <f>IF(AND('1C TSspéc10'!$E$17&lt;&gt;0,'1C TSspéc10'!$C$12="OUI"),'1C TSspéc10'!$E$50/'1C TSspéc10'!$E$17,"")</f>
        <v/>
      </c>
      <c r="AE435" s="563" t="str">
        <f>IF(AND('1C TSspéc10'!$E$17&lt;&gt;0,'1C TSspéc10'!$C$12="OUI"),'1C TSspéc10'!$E$51/'1C TSspéc10'!$E$17,"")</f>
        <v/>
      </c>
      <c r="AF435" s="563" t="str">
        <f>IF(AND('1C TSspéc10'!$E$17&lt;&gt;0,'1C TSspéc10'!$C$12="OUI"),'1C TSspéc10'!$E$52/'1C TSspéc10'!$E$17,"")</f>
        <v/>
      </c>
      <c r="AG435" s="563" t="str">
        <f>IF(AND('1C TSspéc10'!$E$17&lt;&gt;0,'1C TSspéc10'!$C$12="OUI"),'1C TSspéc10'!$E$53/'1C TSspéc10'!$E$17,"")</f>
        <v/>
      </c>
      <c r="AH435" s="563" t="str">
        <f>IF(AND('1C TSspéc10'!$E$17&lt;&gt;0,'1C TSspéc10'!$C$12="OUI"),'1C TSspéc10'!$E$54/'1C TSspéc10'!$E$17,"")</f>
        <v/>
      </c>
      <c r="AI435" s="563" t="str">
        <f>IF(AND('1C TSspéc10'!$E$17&lt;&gt;0,'1C TSspéc10'!$C$12="OUI"),'1C TSspéc10'!$E$55/'1C TSspéc10'!$E$17,"")</f>
        <v/>
      </c>
      <c r="AJ435" s="563" t="str">
        <f>IF(AND('1C TSspéc10'!$E$17&lt;&gt;0,'1C TSspéc10'!$C$12="OUI"),'1C TSspéc10'!$E$56/'1C TSspéc10'!$E$17,"")</f>
        <v/>
      </c>
      <c r="AK435" s="563" t="str">
        <f>IF(AND('1C TSspéc10'!$E$17&lt;&gt;0,'1C TSspéc10'!$C$12="OUI"),'1C TSspéc10'!$E$57/'1C TSspéc10'!$E$17,"")</f>
        <v/>
      </c>
      <c r="AL435" s="74">
        <f>IF(AND('1C TSspéc10'!$E$17&lt;&gt;0,'1C TSspéc10'!$C$12="OUI"),N435+AK435,N435)</f>
        <v>0</v>
      </c>
      <c r="AM435" s="432">
        <f t="shared" si="115"/>
        <v>0</v>
      </c>
      <c r="AN435" s="432">
        <f t="shared" si="116"/>
        <v>0</v>
      </c>
      <c r="AO435" s="433" t="str">
        <f>IF(AND('1C TSspéc10'!$E$17&lt;&gt;0,'1C TSspéc10'!$E$30&lt;&gt;0),AM435+AN435,"")</f>
        <v/>
      </c>
      <c r="AP435" s="599" t="str">
        <f>IF(AND('1C TSspéc10'!$E$17&lt;&gt;0,'1C TSspéc10'!$E$30&lt;&gt;0),AM435-AR435,"")</f>
        <v/>
      </c>
      <c r="AQ435" s="610">
        <f t="shared" si="120"/>
        <v>0</v>
      </c>
      <c r="AR435" s="622"/>
      <c r="AS435" s="104"/>
      <c r="AT435" s="211" t="str">
        <f>IF(('1C TSspéc10'!E$17*FICHE!$C$14&lt;J435),"Forfait limité à "&amp;FICHE!$C$14&amp;"€/jour","")</f>
        <v/>
      </c>
      <c r="AU435" s="618"/>
    </row>
    <row r="436" spans="1:54" ht="13.9" customHeight="1">
      <c r="A436" s="316"/>
      <c r="B436" s="346"/>
      <c r="C436" s="877" t="str">
        <f>IF('1C TSspéc10'!F$21&lt;&gt;0,'1C TSspéc10'!$B$16,"")</f>
        <v/>
      </c>
      <c r="D436" s="878"/>
      <c r="E436" s="879"/>
      <c r="F436" s="95" t="str">
        <f>IF(AND($C436='1C TSspéc10'!$B$16,'1C TSspéc10'!$B$20="spécifiques",'1C TSspéc10'!$F$21&lt;&gt;""),'1C TSspéc10'!$F$25,"")</f>
        <v/>
      </c>
      <c r="G436" s="237"/>
      <c r="H436" s="797">
        <v>0.21</v>
      </c>
      <c r="I436" s="799">
        <v>1</v>
      </c>
      <c r="J436" s="324"/>
      <c r="K436" s="782">
        <f t="shared" si="114"/>
        <v>0</v>
      </c>
      <c r="L436" s="580">
        <f>IF(OR('1C TSspéc10'!$B$12="",'1C TSspéc10'!F$30=0),0,IF(AND('1C TSspéc10'!$B$12&lt;&gt;"",$K$2="Pôle",'1C TSspéc10'!$C$12="OUI"),(('1C TSspéc10'!F$22+'1C TSspéc10'!F$23+'1C TSspéc10'!F$24+'1C TSspéc10'!F$25+'1C TSspéc10'!F$29)/'1C TSspéc10'!F$17),IF(AND('1C TSspéc10'!$B$12&lt;&gt;"",$K$2="Pôle",'1C TSspéc10'!$C$12="NON"),(('1C TSspéc10'!F$22+'1C TSspéc10'!F$23+'1C TSspéc10'!F$24+'1C TSspéc10'!F$25+'1C TSspéc10'!F$29)/'1C TSspéc10'!F$30),IF(AND('1C TSspéc10'!$B$12&lt;&gt;"",$K$2&lt;&gt;"Pôle",'1C TSspéc10'!$C$12="OUI"),(('1C TSspéc10'!F$22+'1C TSspéc10'!F$23+'1C TSspéc10'!F$24+'1C TSspéc10'!F$25+'1C TSspéc10'!F$26+'1C TSspéc10'!F$27+'1C TSspéc10'!F$28+'1C TSspéc10'!F$29)/'1C TSspéc10'!F$17),IF(AND('1C TSspéc10'!$B$12&lt;&gt;"",$K$2&lt;&gt;"Pôle",'1C TSspéc10'!$C$12="NON"),(('1C TSspéc10'!F$22+'1C TSspéc10'!F$23+'1C TSspéc10'!F$24+'1C TSspéc10'!F$25+'1C TSspéc10'!F$26+'1C TSspéc10'!F$27+'1C TSspéc10'!F$28+'1C TSspéc10'!F$29)/'1C TSspéc10'!F$30))))))</f>
        <v>0</v>
      </c>
      <c r="M436" s="580">
        <f>IF(OR('1C TSspéc10'!$B$12="",'1C TSspéc10'!F$30=0),0,IF(AND('1C TSspéc10'!$B$12&lt;&gt;"",$K$2="Pôle",'1C TSspéc10'!$C$12="OUI"),(('1C TSspéc10'!F$26+'1C TSspéc10'!F$27+'1C TSspéc10'!F$28)/'1C TSspéc10'!F$17),IF(AND('1C TSspéc10'!$B$12&lt;&gt;"",$K$2="Pôle",'1C TSspéc10'!$C$12="NON"),(('1C TSspéc10'!F$26+'1C TSspéc10'!F$27+'1C TSspéc10'!F$28)/'1C TSspéc10'!F$30),IF(AND('1C TSspéc10'!$B$12&lt;&gt;"",$K$2&lt;&gt;"Pôle"),0))))</f>
        <v>0</v>
      </c>
      <c r="N436" s="581">
        <f>IF(AND('1C TSspéc10'!$B$12&lt;&gt;0,'1C TSspéc10'!$F$30&lt;&gt;0),L436+M436,0)</f>
        <v>0</v>
      </c>
      <c r="O436" s="562" t="str">
        <f>IF(AND('1C TSspéc10'!$F$17&lt;&gt;0,'1C TSspéc10'!$C$12="OUI"),'1C TSspéc10'!$F$35/'1C TSspéc10'!$F$17,"")</f>
        <v/>
      </c>
      <c r="P436" s="563" t="str">
        <f>IF(AND('1C TSspéc10'!$F$17&lt;&gt;0,'1C TSspéc10'!$C$12="OUI"),'1C TSspéc10'!$F$36/'1C TSspéc10'!$F$17,"")</f>
        <v/>
      </c>
      <c r="Q436" s="563" t="str">
        <f>IF(AND('1C TSspéc10'!$F$17&lt;&gt;0,'1C TSspéc10'!$C$12="OUI"),'1C TSspéc10'!$F$37/'1C TSspéc10'!$F$17,"")</f>
        <v/>
      </c>
      <c r="R436" s="563" t="str">
        <f>IF(AND('1C TSspéc10'!$F$17&lt;&gt;0,'1C TSspéc10'!$C$12="OUI"),'1C TSspéc10'!$F$38/'1C TSspéc10'!$F$17,"")</f>
        <v/>
      </c>
      <c r="S436" s="563" t="str">
        <f>IF(AND('1C TSspéc10'!$F$17&lt;&gt;0,'1C TSspéc10'!$C$12="OUI"),'1C TSspéc10'!$F$39/'1C TSspéc10'!$F$17,"")</f>
        <v/>
      </c>
      <c r="T436" s="563" t="str">
        <f>IF(AND('1C TSspéc10'!$F$17&lt;&gt;0,'1C TSspéc10'!$C$12="OUI"),'1C TSspéc10'!$F$40/'1C TSspéc10'!$F$17,"")</f>
        <v/>
      </c>
      <c r="U436" s="563" t="str">
        <f>IF(AND('1C TSspéc10'!$F$17&lt;&gt;0,'1C TSspéc10'!$C$12="OUI"),'1C TSspéc10'!$F$41/'1C TSspéc10'!$F$17,"")</f>
        <v/>
      </c>
      <c r="V436" s="563" t="str">
        <f>IF(AND('1C TSspéc10'!$F$17&lt;&gt;0,'1C TSspéc10'!$C$12="OUI"),'1C TSspéc10'!$F$42/'1C TSspéc10'!$F$17,"")</f>
        <v/>
      </c>
      <c r="W436" s="563" t="str">
        <f>IF(AND('1C TSspéc10'!$F$17&lt;&gt;0,'1C TSspéc10'!$C$12="OUI"),'1C TSspéc10'!$F$43/'1C TSspéc10'!$F$17,"")</f>
        <v/>
      </c>
      <c r="X436" s="563" t="str">
        <f>IF(AND('1C TSspéc10'!$F$17&lt;&gt;0,'1C TSspéc10'!$C$12="OUI"),'1C TSspéc10'!$F$44/'1C TSspéc10'!$F$17,"")</f>
        <v/>
      </c>
      <c r="Y436" s="563" t="str">
        <f>IF(AND('1C TSspéc10'!$F$17&lt;&gt;0,'1C TSspéc10'!$C$12="OUI"),'1C TSspéc10'!$F$45/'1C TSspéc10'!$F$17,"")</f>
        <v/>
      </c>
      <c r="Z436" s="563" t="str">
        <f>IF(AND('1C TSspéc10'!$F$17&lt;&gt;0,'1C TSspéc10'!$C$12="OUI"),'1C TSspéc10'!$F$46/'1C TSspéc10'!$F$17,"")</f>
        <v/>
      </c>
      <c r="AA436" s="563" t="str">
        <f>IF(AND('1C TSspéc10'!$F$17&lt;&gt;0,'1C TSspéc10'!$C$12="OUI"),'1C TSspéc10'!$F$47/'1C TSspéc10'!$F$17,"")</f>
        <v/>
      </c>
      <c r="AB436" s="563" t="str">
        <f>IF(AND('1C TSspéc10'!$F$17&lt;&gt;0,'1C TSspéc10'!$C$12="OUI"),'1C TSspéc10'!$F$48/'1C TSspéc10'!$F$17,"")</f>
        <v/>
      </c>
      <c r="AC436" s="563" t="str">
        <f>IF(AND('1C TSspéc10'!$F$17&lt;&gt;0,'1C TSspéc10'!$C$12="OUI"),'1C TSspéc10'!$F$49/'1C TSspéc10'!$F$17,"")</f>
        <v/>
      </c>
      <c r="AD436" s="563" t="str">
        <f>IF(AND('1C TSspéc10'!$F$17&lt;&gt;0,'1C TSspéc10'!$C$12="OUI"),'1C TSspéc10'!$F$50/'1C TSspéc10'!$F$17,"")</f>
        <v/>
      </c>
      <c r="AE436" s="563" t="str">
        <f>IF(AND('1C TSspéc10'!$F$17&lt;&gt;0,'1C TSspéc10'!$C$12="OUI"),'1C TSspéc10'!$F$51/'1C TSspéc10'!$F$17,"")</f>
        <v/>
      </c>
      <c r="AF436" s="563" t="str">
        <f>IF(AND('1C TSspéc10'!$F$17&lt;&gt;0,'1C TSspéc10'!$C$12="OUI"),'1C TSspéc10'!$F$52/'1C TSspéc10'!$F$17,"")</f>
        <v/>
      </c>
      <c r="AG436" s="563" t="str">
        <f>IF(AND('1C TSspéc10'!$F$17&lt;&gt;0,'1C TSspéc10'!$C$12="OUI"),'1C TSspéc10'!$F$53/'1C TSspéc10'!$F$17,"")</f>
        <v/>
      </c>
      <c r="AH436" s="563" t="str">
        <f>IF(AND('1C TSspéc10'!$F$17&lt;&gt;0,'1C TSspéc10'!$C$12="OUI"),'1C TSspéc10'!$F$54/'1C TSspéc10'!$F$17,"")</f>
        <v/>
      </c>
      <c r="AI436" s="563" t="str">
        <f>IF(AND('1C TSspéc10'!$F$17&lt;&gt;0,'1C TSspéc10'!$C$12="OUI"),'1C TSspéc10'!$F$55/'1C TSspéc10'!$F$17,"")</f>
        <v/>
      </c>
      <c r="AJ436" s="563" t="str">
        <f>IF(AND('1C TSspéc10'!$F$17&lt;&gt;0,'1C TSspéc10'!$C$12="OUI"),'1C TSspéc10'!$F$56/'1C TSspéc10'!$F$17,"")</f>
        <v/>
      </c>
      <c r="AK436" s="563" t="str">
        <f>IF(AND('1C TSspéc10'!$F$17&lt;&gt;0,'1C TSspéc10'!$C$12="OUI"),'1C TSspéc10'!$F$57/'1C TSspéc10'!$F$17,"")</f>
        <v/>
      </c>
      <c r="AL436" s="74">
        <f>IF(AND('1C TSspéc10'!$F$17&lt;&gt;0,'1C TSspéc10'!$C$12="OUI"),N436+AK436,N436)</f>
        <v>0</v>
      </c>
      <c r="AM436" s="432">
        <f t="shared" si="115"/>
        <v>0</v>
      </c>
      <c r="AN436" s="432">
        <f t="shared" si="116"/>
        <v>0</v>
      </c>
      <c r="AO436" s="433" t="str">
        <f>IF(AND('1C TSspéc10'!$F$17&lt;&gt;0,'1C TSspéc10'!$F$30&lt;&gt;0),AM436+AN436,"")</f>
        <v/>
      </c>
      <c r="AP436" s="599" t="str">
        <f>IF(AND('1C TSspéc10'!$F$17&lt;&gt;0,'1C TSspéc10'!$F$30&lt;&gt;0),AM436-AR436,"")</f>
        <v/>
      </c>
      <c r="AQ436" s="610">
        <f t="shared" si="120"/>
        <v>0</v>
      </c>
      <c r="AR436" s="622"/>
      <c r="AS436" s="104"/>
      <c r="AT436" s="211" t="str">
        <f>IF(('1C TSspéc10'!F$17*FICHE!$C$14&lt;J436),"Forfait limité à "&amp;FICHE!$C$14&amp;"€/jour","")</f>
        <v/>
      </c>
      <c r="AU436" s="618"/>
    </row>
    <row r="437" spans="1:54" ht="13.9" customHeight="1">
      <c r="A437" s="316"/>
      <c r="B437" s="346"/>
      <c r="C437" s="877" t="str">
        <f>IF('1C TSspéc10'!G$21&lt;&gt;0,'1C TSspéc10'!$B$16,"")</f>
        <v/>
      </c>
      <c r="D437" s="878"/>
      <c r="E437" s="879"/>
      <c r="F437" s="95" t="str">
        <f>IF(AND($C437='1C TSspéc10'!$B$16,'1C TSspéc10'!$B$20="spécifiques",'1C TSspéc10'!$G$21&lt;&gt;""),'1C TSspéc10'!$G$25,"")</f>
        <v/>
      </c>
      <c r="G437" s="237"/>
      <c r="H437" s="797">
        <v>0.21</v>
      </c>
      <c r="I437" s="799">
        <v>1</v>
      </c>
      <c r="J437" s="324"/>
      <c r="K437" s="782">
        <f t="shared" si="114"/>
        <v>0</v>
      </c>
      <c r="L437" s="580">
        <f>IF(OR('1C TSspéc10'!$B$12="",'1C TSspéc10'!G$30=0),0,IF(AND('1C TSspéc10'!$B$12&lt;&gt;"",$K$2="Pôle",'1C TSspéc10'!$C$12="OUI"),(('1C TSspéc10'!G$22+'1C TSspéc10'!G$23+'1C TSspéc10'!G$24+'1C TSspéc10'!G$25+'1C TSspéc10'!G$29)/'1C TSspéc10'!G$17),IF(AND('1C TSspéc10'!$B$12&lt;&gt;"",$K$2="Pôle",'1C TSspéc10'!$C$12="NON"),(('1C TSspéc10'!G$22+'1C TSspéc10'!G$23+'1C TSspéc10'!G$24+'1C TSspéc10'!G$25+'1C TSspéc10'!G$29)/'1C TSspéc10'!G$30),IF(AND('1C TSspéc10'!$B$12&lt;&gt;"",$K$2&lt;&gt;"Pôle",'1C TSspéc10'!$C$12="OUI"),(('1C TSspéc10'!G$22+'1C TSspéc10'!G$23+'1C TSspéc10'!G$24+'1C TSspéc10'!G$25+'1C TSspéc10'!G$26+'1C TSspéc10'!G$27+'1C TSspéc10'!G$28+'1C TSspéc10'!G$29)/'1C TSspéc10'!G$17),IF(AND('1C TSspéc10'!$B$12&lt;&gt;"",$K$2&lt;&gt;"Pôle",'1C TSspéc10'!$C$12="NON"),(('1C TSspéc10'!G$22+'1C TSspéc10'!G$23+'1C TSspéc10'!G$24+'1C TSspéc10'!G$25+'1C TSspéc10'!G$26+'1C TSspéc10'!G$27+'1C TSspéc10'!G$28+'1C TSspéc10'!G$29)/'1C TSspéc10'!G$30))))))</f>
        <v>0</v>
      </c>
      <c r="M437" s="580">
        <f>IF(OR('1C TSspéc10'!$B$12="",'1C TSspéc10'!G$30=0),0,IF(AND('1C TSspéc10'!$B$12&lt;&gt;"",$K$2="Pôle",'1C TSspéc10'!$C$12="OUI"),(('1C TSspéc10'!G$26+'1C TSspéc10'!G$27+'1C TSspéc10'!G$28)/'1C TSspéc10'!G$17),IF(AND('1C TSspéc10'!$B$12&lt;&gt;"",$K$2="Pôle",'1C TSspéc10'!$C$12="NON"),(('1C TSspéc10'!G$26+'1C TSspéc10'!G$27+'1C TSspéc10'!G$28)/'1C TSspéc10'!G$30),IF(AND('1C TSspéc10'!$B$12&lt;&gt;"",$K$2&lt;&gt;"Pôle"),0))))</f>
        <v>0</v>
      </c>
      <c r="N437" s="581">
        <f>IF(AND('1C TSspéc10'!$B$12&lt;&gt;0,'1C TSspéc10'!$G$30&lt;&gt;0),L437+M437,0)</f>
        <v>0</v>
      </c>
      <c r="O437" s="562" t="str">
        <f>IF(AND('1C TSspéc10'!$G$17&lt;&gt;0,'1C TSspéc10'!$C$12="OUI"),'1C TSspéc10'!$G$35/'1C TSspéc10'!$G$17,"")</f>
        <v/>
      </c>
      <c r="P437" s="563" t="str">
        <f>IF(AND('1C TSspéc10'!$G$17&lt;&gt;0,'1C TSspéc10'!$C$12="OUI"),'1C TSspéc10'!$G$36/'1C TSspéc10'!$G$17,"")</f>
        <v/>
      </c>
      <c r="Q437" s="563" t="str">
        <f>IF(AND('1C TSspéc10'!$G$17&lt;&gt;0,'1C TSspéc10'!$C$12="OUI"),'1C TSspéc10'!$G$37/'1C TSspéc10'!$G$17,"")</f>
        <v/>
      </c>
      <c r="R437" s="563" t="str">
        <f>IF(AND('1C TSspéc10'!$G$17&lt;&gt;0,'1C TSspéc10'!$C$12="OUI"),'1C TSspéc10'!$G$38/'1C TSspéc10'!$G$17,"")</f>
        <v/>
      </c>
      <c r="S437" s="563" t="str">
        <f>IF(AND('1C TSspéc10'!$G$17&lt;&gt;0,'1C TSspéc10'!$C$12="OUI"),'1C TSspéc10'!$G$39/'1C TSspéc10'!$G$17,"")</f>
        <v/>
      </c>
      <c r="T437" s="563" t="str">
        <f>IF(AND('1C TSspéc10'!$G$17&lt;&gt;0,'1C TSspéc10'!$C$12="OUI"),'1C TSspéc10'!$G$40/'1C TSspéc10'!$G$17,"")</f>
        <v/>
      </c>
      <c r="U437" s="563" t="str">
        <f>IF(AND('1C TSspéc10'!$G$17&lt;&gt;0,'1C TSspéc10'!$C$12="OUI"),'1C TSspéc10'!$G$41/'1C TSspéc10'!$G$17,"")</f>
        <v/>
      </c>
      <c r="V437" s="563" t="str">
        <f>IF(AND('1C TSspéc10'!$G$17&lt;&gt;0,'1C TSspéc10'!$C$12="OUI"),'1C TSspéc10'!$G$42/'1C TSspéc10'!$G$17,"")</f>
        <v/>
      </c>
      <c r="W437" s="563" t="str">
        <f>IF(AND('1C TSspéc10'!$G$17&lt;&gt;0,'1C TSspéc10'!$C$12="OUI"),'1C TSspéc10'!$G$43/'1C TSspéc10'!$G$17,"")</f>
        <v/>
      </c>
      <c r="X437" s="563" t="str">
        <f>IF(AND('1C TSspéc10'!$G$17&lt;&gt;0,'1C TSspéc10'!$C$12="OUI"),'1C TSspéc10'!$G$44/'1C TSspéc10'!$G$17,"")</f>
        <v/>
      </c>
      <c r="Y437" s="563" t="str">
        <f>IF(AND('1C TSspéc10'!$G$17&lt;&gt;0,'1C TSspéc10'!$C$12="OUI"),'1C TSspéc10'!$G$45/'1C TSspéc10'!$G$17,"")</f>
        <v/>
      </c>
      <c r="Z437" s="563" t="str">
        <f>IF(AND('1C TSspéc10'!$G$17&lt;&gt;0,'1C TSspéc10'!$C$12="OUI"),'1C TSspéc10'!$G$46/'1C TSspéc10'!$G$17,"")</f>
        <v/>
      </c>
      <c r="AA437" s="563" t="str">
        <f>IF(AND('1C TSspéc10'!$G$17&lt;&gt;0,'1C TSspéc10'!$C$12="OUI"),'1C TSspéc10'!$G$47/'1C TSspéc10'!$G$17,"")</f>
        <v/>
      </c>
      <c r="AB437" s="563" t="str">
        <f>IF(AND('1C TSspéc10'!$G$17&lt;&gt;0,'1C TSspéc10'!$C$12="OUI"),'1C TSspéc10'!$G$48/'1C TSspéc10'!$G$17,"")</f>
        <v/>
      </c>
      <c r="AC437" s="563" t="str">
        <f>IF(AND('1C TSspéc10'!$G$17&lt;&gt;0,'1C TSspéc10'!$C$12="OUI"),'1C TSspéc10'!$G$49/'1C TSspéc10'!$G$17,"")</f>
        <v/>
      </c>
      <c r="AD437" s="563" t="str">
        <f>IF(AND('1C TSspéc10'!$G$17&lt;&gt;0,'1C TSspéc10'!$C$12="OUI"),'1C TSspéc10'!$G$50/'1C TSspéc10'!$G$17,"")</f>
        <v/>
      </c>
      <c r="AE437" s="563" t="str">
        <f>IF(AND('1C TSspéc10'!$G$17&lt;&gt;0,'1C TSspéc10'!$C$12="OUI"),'1C TSspéc10'!$G$51/'1C TSspéc10'!$G$17,"")</f>
        <v/>
      </c>
      <c r="AF437" s="563" t="str">
        <f>IF(AND('1C TSspéc10'!$G$17&lt;&gt;0,'1C TSspéc10'!$C$12="OUI"),'1C TSspéc10'!$G$52/'1C TSspéc10'!$G$17,"")</f>
        <v/>
      </c>
      <c r="AG437" s="563" t="str">
        <f>IF(AND('1C TSspéc10'!$G$17&lt;&gt;0,'1C TSspéc10'!$C$12="OUI"),'1C TSspéc10'!$G$53/'1C TSspéc10'!$G$17,"")</f>
        <v/>
      </c>
      <c r="AH437" s="563" t="str">
        <f>IF(AND('1C TSspéc10'!$G$17&lt;&gt;0,'1C TSspéc10'!$C$12="OUI"),'1C TSspéc10'!$G$54/'1C TSspéc10'!$G$17,"")</f>
        <v/>
      </c>
      <c r="AI437" s="563" t="str">
        <f>IF(AND('1C TSspéc10'!$G$17&lt;&gt;0,'1C TSspéc10'!$C$12="OUI"),'1C TSspéc10'!$G$55/'1C TSspéc10'!$G$17,"")</f>
        <v/>
      </c>
      <c r="AJ437" s="563" t="str">
        <f>IF(AND('1C TSspéc10'!$G$17&lt;&gt;0,'1C TSspéc10'!$C$12="OUI"),'1C TSspéc10'!$G$56/'1C TSspéc10'!$G$17,"")</f>
        <v/>
      </c>
      <c r="AK437" s="563" t="str">
        <f>IF(AND('1C TSspéc10'!$G$17&lt;&gt;0,'1C TSspéc10'!$C$12="OUI"),'1C TSspéc10'!$G$57/'1C TSspéc10'!$G$17,"")</f>
        <v/>
      </c>
      <c r="AL437" s="74">
        <f>IF(AND('1C TSspéc10'!$G$17&lt;&gt;0,'1C TSspéc10'!$C$12="OUI"),N437+AK437,N437)</f>
        <v>0</v>
      </c>
      <c r="AM437" s="432">
        <f t="shared" si="115"/>
        <v>0</v>
      </c>
      <c r="AN437" s="432">
        <f t="shared" si="116"/>
        <v>0</v>
      </c>
      <c r="AO437" s="433" t="str">
        <f>IF(AND('1C TSspéc10'!$G$17&lt;&gt;0,'1C TSspéc10'!$G$30&lt;&gt;0),AM437+AN437,"")</f>
        <v/>
      </c>
      <c r="AP437" s="599" t="str">
        <f>IF(AND('1C TSspéc10'!$G$17&lt;&gt;0,'1C TSspéc10'!$G$30&lt;&gt;0),AM437-AR437,"")</f>
        <v/>
      </c>
      <c r="AQ437" s="610">
        <f t="shared" si="120"/>
        <v>0</v>
      </c>
      <c r="AR437" s="622"/>
      <c r="AS437" s="104"/>
      <c r="AT437" s="211" t="str">
        <f>IF(('1C TSspéc10'!G$17*FICHE!$C$14&lt;J437),"Forfait limité à "&amp;FICHE!$C$14&amp;"€/jour","")</f>
        <v/>
      </c>
      <c r="AU437" s="618"/>
    </row>
    <row r="438" spans="1:54" ht="13.9" customHeight="1">
      <c r="A438" s="316"/>
      <c r="B438" s="346"/>
      <c r="C438" s="877" t="str">
        <f>IF('1C TSspéc10'!H$21&lt;&gt;0,'1C TSspéc10'!$B$16,"")</f>
        <v/>
      </c>
      <c r="D438" s="878"/>
      <c r="E438" s="879"/>
      <c r="F438" s="95" t="str">
        <f>IF(AND($C438='1C TSspéc10'!$B$16,'1C TSspéc10'!$B$20="spécifiques",'1C TSspéc10'!$H$21&lt;&gt;""),'1C TSspéc10'!$H$25,"")</f>
        <v/>
      </c>
      <c r="G438" s="237"/>
      <c r="H438" s="797">
        <v>0.21</v>
      </c>
      <c r="I438" s="799">
        <v>1</v>
      </c>
      <c r="J438" s="324"/>
      <c r="K438" s="782">
        <f t="shared" si="114"/>
        <v>0</v>
      </c>
      <c r="L438" s="580">
        <f>IF(OR('1C TSspéc10'!$B$12="",'1C TSspéc10'!H$30=0),0,IF(AND('1C TSspéc10'!$B$12&lt;&gt;"",$K$2="Pôle",'1C TSspéc10'!$C$12="OUI"),(('1C TSspéc10'!H$22+'1C TSspéc10'!H$23+'1C TSspéc10'!H$24+'1C TSspéc10'!H$25+'1C TSspéc10'!H$29)/'1C TSspéc10'!H$17),IF(AND('1C TSspéc10'!$B$12&lt;&gt;"",$K$2="Pôle",'1C TSspéc10'!$C$12="NON"),(('1C TSspéc10'!H$22+'1C TSspéc10'!H$23+'1C TSspéc10'!H$24+'1C TSspéc10'!H$25+'1C TSspéc10'!H$29)/'1C TSspéc10'!H$30),IF(AND('1C TSspéc10'!$B$12&lt;&gt;"",$K$2&lt;&gt;"Pôle",'1C TSspéc10'!$C$12="OUI"),(('1C TSspéc10'!H$22+'1C TSspéc10'!H$23+'1C TSspéc10'!H$24+'1C TSspéc10'!H$25+'1C TSspéc10'!H$26+'1C TSspéc10'!H$27+'1C TSspéc10'!H$28+'1C TSspéc10'!H$29)/'1C TSspéc10'!H$17),IF(AND('1C TSspéc10'!$B$12&lt;&gt;"",$K$2&lt;&gt;"Pôle",'1C TSspéc10'!$C$12="NON"),(('1C TSspéc10'!H$22+'1C TSspéc10'!H$23+'1C TSspéc10'!H$24+'1C TSspéc10'!H$25+'1C TSspéc10'!H$26+'1C TSspéc10'!H$27+'1C TSspéc10'!H$28+'1C TSspéc10'!H$29)/'1C TSspéc10'!H$30))))))</f>
        <v>0</v>
      </c>
      <c r="M438" s="580">
        <f>IF(OR('1C TSspéc10'!$B$12="",'1C TSspéc10'!H$30=0),0,IF(AND('1C TSspéc10'!$B$12&lt;&gt;"",$K$2="Pôle",'1C TSspéc10'!$C$12="OUI"),(('1C TSspéc10'!H$26+'1C TSspéc10'!H$27+'1C TSspéc10'!H$28)/'1C TSspéc10'!H$17),IF(AND('1C TSspéc10'!$B$12&lt;&gt;"",$K$2="Pôle",'1C TSspéc10'!$C$12="NON"),(('1C TSspéc10'!H$26+'1C TSspéc10'!H$27+'1C TSspéc10'!H$28)/'1C TSspéc10'!H$30),IF(AND('1C TSspéc10'!$B$12&lt;&gt;"",$K$2&lt;&gt;"Pôle"),0))))</f>
        <v>0</v>
      </c>
      <c r="N438" s="581">
        <f>IF(AND('1C TSspéc10'!$B$12&lt;&gt;0,'1C TSspéc10'!$H$30&lt;&gt;0),L438+M438,0)</f>
        <v>0</v>
      </c>
      <c r="O438" s="562" t="str">
        <f>IF(AND('1C TSspéc10'!$H$17&lt;&gt;0,'1C TSspéc10'!$C$12="OUI"),'1C TSspéc10'!$H$35/'1C TSspéc10'!$H$17,"")</f>
        <v/>
      </c>
      <c r="P438" s="563" t="str">
        <f>IF(AND('1C TSspéc10'!$H$17&lt;&gt;0,'1C TSspéc10'!$C$12="OUI"),'1C TSspéc10'!$H$36/'1C TSspéc10'!$H$17,"")</f>
        <v/>
      </c>
      <c r="Q438" s="563" t="str">
        <f>IF(AND('1C TSspéc10'!$H$17&lt;&gt;0,'1C TSspéc10'!$C$12="OUI"),'1C TSspéc10'!$H$37/'1C TSspéc10'!$H$17,"")</f>
        <v/>
      </c>
      <c r="R438" s="563" t="str">
        <f>IF(AND('1C TSspéc10'!$H$17&lt;&gt;0,'1C TSspéc10'!$C$12="OUI"),'1C TSspéc10'!$H$38/'1C TSspéc10'!$H$17,"")</f>
        <v/>
      </c>
      <c r="S438" s="563" t="str">
        <f>IF(AND('1C TSspéc10'!$H$17&lt;&gt;0,'1C TSspéc10'!$C$12="OUI"),'1C TSspéc10'!$H$39/'1C TSspéc10'!$H$17,"")</f>
        <v/>
      </c>
      <c r="T438" s="563" t="str">
        <f>IF(AND('1C TSspéc10'!$H$17&lt;&gt;0,'1C TSspéc10'!$C$12="OUI"),'1C TSspéc10'!$H$40/'1C TSspéc10'!$H$17,"")</f>
        <v/>
      </c>
      <c r="U438" s="563" t="str">
        <f>IF(AND('1C TSspéc10'!$H$17&lt;&gt;0,'1C TSspéc10'!$C$12="OUI"),'1C TSspéc10'!$H$41/'1C TSspéc10'!$H$17,"")</f>
        <v/>
      </c>
      <c r="V438" s="563" t="str">
        <f>IF(AND('1C TSspéc10'!$H$17&lt;&gt;0,'1C TSspéc10'!$C$12="OUI"),'1C TSspéc10'!$H$42/'1C TSspéc10'!$H$17,"")</f>
        <v/>
      </c>
      <c r="W438" s="563" t="str">
        <f>IF(AND('1C TSspéc10'!$H$17&lt;&gt;0,'1C TSspéc10'!$C$12="OUI"),'1C TSspéc10'!$H$43/'1C TSspéc10'!$H$17,"")</f>
        <v/>
      </c>
      <c r="X438" s="563" t="str">
        <f>IF(AND('1C TSspéc10'!$H$17&lt;&gt;0,'1C TSspéc10'!$C$12="OUI"),'1C TSspéc10'!$H$44/'1C TSspéc10'!$H$17,"")</f>
        <v/>
      </c>
      <c r="Y438" s="563" t="str">
        <f>IF(AND('1C TSspéc10'!$H$17&lt;&gt;0,'1C TSspéc10'!$C$12="OUI"),'1C TSspéc10'!$H$45/'1C TSspéc10'!$H$17,"")</f>
        <v/>
      </c>
      <c r="Z438" s="563" t="str">
        <f>IF(AND('1C TSspéc10'!$H$17&lt;&gt;0,'1C TSspéc10'!$C$12="OUI"),'1C TSspéc10'!$H$46/'1C TSspéc10'!$H$17,"")</f>
        <v/>
      </c>
      <c r="AA438" s="563" t="str">
        <f>IF(AND('1C TSspéc10'!$H$17&lt;&gt;0,'1C TSspéc10'!$C$12="OUI"),'1C TSspéc10'!$H$47/'1C TSspéc10'!$H$17,"")</f>
        <v/>
      </c>
      <c r="AB438" s="563" t="str">
        <f>IF(AND('1C TSspéc10'!$H$17&lt;&gt;0,'1C TSspéc10'!$C$12="OUI"),'1C TSspéc10'!$H$48/'1C TSspéc10'!$H$17,"")</f>
        <v/>
      </c>
      <c r="AC438" s="563" t="str">
        <f>IF(AND('1C TSspéc10'!$H$17&lt;&gt;0,'1C TSspéc10'!$C$12="OUI"),'1C TSspéc10'!$H$49/'1C TSspéc10'!$H$17,"")</f>
        <v/>
      </c>
      <c r="AD438" s="563" t="str">
        <f>IF(AND('1C TSspéc10'!$H$17&lt;&gt;0,'1C TSspéc10'!$C$12="OUI"),'1C TSspéc10'!$H$50/'1C TSspéc10'!$H$17,"")</f>
        <v/>
      </c>
      <c r="AE438" s="563" t="str">
        <f>IF(AND('1C TSspéc10'!$H$17&lt;&gt;0,'1C TSspéc10'!$C$12="OUI"),'1C TSspéc10'!$H$51/'1C TSspéc10'!$H$17,"")</f>
        <v/>
      </c>
      <c r="AF438" s="563" t="str">
        <f>IF(AND('1C TSspéc10'!$H$17&lt;&gt;0,'1C TSspéc10'!$C$12="OUI"),'1C TSspéc10'!$H$52/'1C TSspéc10'!$H$17,"")</f>
        <v/>
      </c>
      <c r="AG438" s="563" t="str">
        <f>IF(AND('1C TSspéc10'!$H$17&lt;&gt;0,'1C TSspéc10'!$C$12="OUI"),'1C TSspéc10'!$H$53/'1C TSspéc10'!$H$17,"")</f>
        <v/>
      </c>
      <c r="AH438" s="563" t="str">
        <f>IF(AND('1C TSspéc10'!$H$17&lt;&gt;0,'1C TSspéc10'!$C$12="OUI"),'1C TSspéc10'!$H$54/'1C TSspéc10'!$H$17,"")</f>
        <v/>
      </c>
      <c r="AI438" s="563" t="str">
        <f>IF(AND('1C TSspéc10'!$H$17&lt;&gt;0,'1C TSspéc10'!$C$12="OUI"),'1C TSspéc10'!$H$55/'1C TSspéc10'!$H$17,"")</f>
        <v/>
      </c>
      <c r="AJ438" s="563" t="str">
        <f>IF(AND('1C TSspéc10'!$H$17&lt;&gt;0,'1C TSspéc10'!$C$12="OUI"),'1C TSspéc10'!$H$56/'1C TSspéc10'!$H$17,"")</f>
        <v/>
      </c>
      <c r="AK438" s="563" t="str">
        <f>IF(AND('1C TSspéc10'!$H$17&lt;&gt;0,'1C TSspéc10'!$C$12="OUI"),'1C TSspéc10'!$H$57/'1C TSspéc10'!$H$17,"")</f>
        <v/>
      </c>
      <c r="AL438" s="74">
        <f>IF(AND('1C TSspéc10'!$H$17&lt;&gt;0,'1C TSspéc10'!$C$12="OUI"),N438+AK438,N438)</f>
        <v>0</v>
      </c>
      <c r="AM438" s="432">
        <f t="shared" si="115"/>
        <v>0</v>
      </c>
      <c r="AN438" s="432">
        <f t="shared" si="116"/>
        <v>0</v>
      </c>
      <c r="AO438" s="433" t="str">
        <f>IF(AND('1C TSspéc10'!$H$17&lt;&gt;0,'1C TSspéc10'!$H$30&lt;&gt;0),AM438+AN438,"")</f>
        <v/>
      </c>
      <c r="AP438" s="599" t="str">
        <f>IF(AND('1C TSspéc10'!$H$17&lt;&gt;0,'1C TSspéc10'!$H$30&lt;&gt;0),AM438-AR438,"")</f>
        <v/>
      </c>
      <c r="AQ438" s="610">
        <f t="shared" si="120"/>
        <v>0</v>
      </c>
      <c r="AR438" s="622"/>
      <c r="AS438" s="104"/>
      <c r="AT438" s="211" t="str">
        <f>IF(('1C TSspéc10'!H$17*FICHE!$C$14&lt;J438),"Forfait limité à "&amp;FICHE!$C$14&amp;"€/jour","")</f>
        <v/>
      </c>
      <c r="AU438" s="618"/>
    </row>
    <row r="439" spans="1:54" ht="13.9" customHeight="1">
      <c r="A439" s="316"/>
      <c r="B439" s="346"/>
      <c r="C439" s="877" t="str">
        <f>IF('1C TSspéc10'!I$21&lt;&gt;0,'1C TSspéc10'!$B$16,"")</f>
        <v/>
      </c>
      <c r="D439" s="878"/>
      <c r="E439" s="879"/>
      <c r="F439" s="95" t="str">
        <f>IF(AND($C439='1C TSspéc10'!$B$16,'1C TSspéc10'!$B$20="spécifiques",'1C TSspéc10'!$I$21&lt;&gt;""),'1C TSspéc10'!$I$25,"")</f>
        <v/>
      </c>
      <c r="G439" s="237"/>
      <c r="H439" s="797">
        <v>0.21</v>
      </c>
      <c r="I439" s="799">
        <v>1</v>
      </c>
      <c r="J439" s="324"/>
      <c r="K439" s="782">
        <f t="shared" si="114"/>
        <v>0</v>
      </c>
      <c r="L439" s="580">
        <f>IF(OR('1C TSspéc10'!$B$12="",'1C TSspéc10'!I$30=0),0,IF(AND('1C TSspéc10'!$B$12&lt;&gt;"",$K$2="Pôle",'1C TSspéc10'!$C$12="OUI"),(('1C TSspéc10'!I$22+'1C TSspéc10'!I$23+'1C TSspéc10'!I$24+'1C TSspéc10'!I$25+'1C TSspéc10'!I$29)/'1C TSspéc10'!I$17),IF(AND('1C TSspéc10'!$B$12&lt;&gt;"",$K$2="Pôle",'1C TSspéc10'!$C$12="NON"),(('1C TSspéc10'!I$22+'1C TSspéc10'!I$23+'1C TSspéc10'!I$24+'1C TSspéc10'!I$25+'1C TSspéc10'!I$29)/'1C TSspéc10'!I$30),IF(AND('1C TSspéc10'!$B$12&lt;&gt;"",$K$2&lt;&gt;"Pôle",'1C TSspéc10'!$C$12="OUI"),(('1C TSspéc10'!I$22+'1C TSspéc10'!I$23+'1C TSspéc10'!I$24+'1C TSspéc10'!I$25+'1C TSspéc10'!I$26+'1C TSspéc10'!I$27+'1C TSspéc10'!I$28+'1C TSspéc10'!I$29)/'1C TSspéc10'!I$17),IF(AND('1C TSspéc10'!$B$12&lt;&gt;"",$K$2&lt;&gt;"Pôle",'1C TSspéc10'!$C$12="NON"),(('1C TSspéc10'!I$22+'1C TSspéc10'!I$23+'1C TSspéc10'!I$24+'1C TSspéc10'!I$25+'1C TSspéc10'!I$26+'1C TSspéc10'!I$27+'1C TSspéc10'!I$28+'1C TSspéc10'!I$29)/'1C TSspéc10'!I$30))))))</f>
        <v>0</v>
      </c>
      <c r="M439" s="580">
        <f>IF(OR('1C TSspéc10'!$B$12="",'1C TSspéc10'!I$30=0),0,IF(AND('1C TSspéc10'!$B$12&lt;&gt;"",$K$2="Pôle",'1C TSspéc10'!$C$12="OUI"),(('1C TSspéc10'!I$26+'1C TSspéc10'!I$27+'1C TSspéc10'!I$28)/'1C TSspéc10'!I$17),IF(AND('1C TSspéc10'!$B$12&lt;&gt;"",$K$2="Pôle",'1C TSspéc10'!$C$12="NON"),(('1C TSspéc10'!I$26+'1C TSspéc10'!I$27+'1C TSspéc10'!I$28)/'1C TSspéc10'!I$30),IF(AND('1C TSspéc10'!$B$12&lt;&gt;"",$K$2&lt;&gt;"Pôle"),0))))</f>
        <v>0</v>
      </c>
      <c r="N439" s="581">
        <f>IF(AND('1C TSspéc10'!$B$12&lt;&gt;0,'1C TSspéc10'!$I$30&lt;&gt;0),L439+M439,0)</f>
        <v>0</v>
      </c>
      <c r="O439" s="562" t="str">
        <f>IF(AND('1C TSspéc10'!$I$17&lt;&gt;0,'1C TSspéc10'!$C$12="OUI"),'1C TSspéc10'!$I$35/'1C TSspéc10'!$I$17,"")</f>
        <v/>
      </c>
      <c r="P439" s="563" t="str">
        <f>IF(AND('1C TSspéc10'!$I$17&lt;&gt;0,'1C TSspéc10'!$C$12="OUI"),'1C TSspéc10'!$I$36/'1C TSspéc10'!$I$17,"")</f>
        <v/>
      </c>
      <c r="Q439" s="563" t="str">
        <f>IF(AND('1C TSspéc10'!$I$17&lt;&gt;0,'1C TSspéc10'!$C$12="OUI"),'1C TSspéc10'!$I$37/'1C TSspéc10'!$I$17,"")</f>
        <v/>
      </c>
      <c r="R439" s="563" t="str">
        <f>IF(AND('1C TSspéc10'!$I$17&lt;&gt;0,'1C TSspéc10'!$C$12="OUI"),'1C TSspéc10'!$I$38/'1C TSspéc10'!$I$17,"")</f>
        <v/>
      </c>
      <c r="S439" s="563" t="str">
        <f>IF(AND('1C TSspéc10'!$I$17&lt;&gt;0,'1C TSspéc10'!$C$12="OUI"),'1C TSspéc10'!$I$39/'1C TSspéc10'!$I$17,"")</f>
        <v/>
      </c>
      <c r="T439" s="563" t="str">
        <f>IF(AND('1C TSspéc10'!$I$17&lt;&gt;0,'1C TSspéc10'!$C$12="OUI"),'1C TSspéc10'!$I$40/'1C TSspéc10'!$I$17,"")</f>
        <v/>
      </c>
      <c r="U439" s="563" t="str">
        <f>IF(AND('1C TSspéc10'!$I$17&lt;&gt;0,'1C TSspéc10'!$C$12="OUI"),'1C TSspéc10'!$I$41/'1C TSspéc10'!$I$17,"")</f>
        <v/>
      </c>
      <c r="V439" s="563" t="str">
        <f>IF(AND('1C TSspéc10'!$I$17&lt;&gt;0,'1C TSspéc10'!$C$12="OUI"),'1C TSspéc10'!$I$42/'1C TSspéc10'!$I$17,"")</f>
        <v/>
      </c>
      <c r="W439" s="563" t="str">
        <f>IF(AND('1C TSspéc10'!$I$17&lt;&gt;0,'1C TSspéc10'!$C$12="OUI"),'1C TSspéc10'!$I$43/'1C TSspéc10'!$I$17,"")</f>
        <v/>
      </c>
      <c r="X439" s="563" t="str">
        <f>IF(AND('1C TSspéc10'!$I$17&lt;&gt;0,'1C TSspéc10'!$C$12="OUI"),'1C TSspéc10'!$I$44/'1C TSspéc10'!$I$17,"")</f>
        <v/>
      </c>
      <c r="Y439" s="563" t="str">
        <f>IF(AND('1C TSspéc10'!$I$17&lt;&gt;0,'1C TSspéc10'!$C$12="OUI"),'1C TSspéc10'!$I$45/'1C TSspéc10'!$I$17,"")</f>
        <v/>
      </c>
      <c r="Z439" s="563" t="str">
        <f>IF(AND('1C TSspéc10'!$I$17&lt;&gt;0,'1C TSspéc10'!$C$12="OUI"),'1C TSspéc10'!$I$46/'1C TSspéc10'!$I$17,"")</f>
        <v/>
      </c>
      <c r="AA439" s="563" t="str">
        <f>IF(AND('1C TSspéc10'!$I$17&lt;&gt;0,'1C TSspéc10'!$C$12="OUI"),'1C TSspéc10'!$I$47/'1C TSspéc10'!$I$17,"")</f>
        <v/>
      </c>
      <c r="AB439" s="563" t="str">
        <f>IF(AND('1C TSspéc10'!$I$17&lt;&gt;0,'1C TSspéc10'!$C$12="OUI"),'1C TSspéc10'!$I$48/'1C TSspéc10'!$I$17,"")</f>
        <v/>
      </c>
      <c r="AC439" s="563" t="str">
        <f>IF(AND('1C TSspéc10'!$I$17&lt;&gt;0,'1C TSspéc10'!$C$12="OUI"),'1C TSspéc10'!$I$49/'1C TSspéc10'!$I$17,"")</f>
        <v/>
      </c>
      <c r="AD439" s="563" t="str">
        <f>IF(AND('1C TSspéc10'!$I$17&lt;&gt;0,'1C TSspéc10'!$C$12="OUI"),'1C TSspéc10'!$I$50/'1C TSspéc10'!$I$17,"")</f>
        <v/>
      </c>
      <c r="AE439" s="563" t="str">
        <f>IF(AND('1C TSspéc10'!$I$17&lt;&gt;0,'1C TSspéc10'!$C$12="OUI"),'1C TSspéc10'!$I$51/'1C TSspéc10'!$I$17,"")</f>
        <v/>
      </c>
      <c r="AF439" s="563" t="str">
        <f>IF(AND('1C TSspéc10'!$I$17&lt;&gt;0,'1C TSspéc10'!$C$12="OUI"),'1C TSspéc10'!$I$52/'1C TSspéc10'!$I$17,"")</f>
        <v/>
      </c>
      <c r="AG439" s="563" t="str">
        <f>IF(AND('1C TSspéc10'!$I$17&lt;&gt;0,'1C TSspéc10'!$C$12="OUI"),'1C TSspéc10'!$I$53/'1C TSspéc10'!$I$17,"")</f>
        <v/>
      </c>
      <c r="AH439" s="563" t="str">
        <f>IF(AND('1C TSspéc10'!$I$17&lt;&gt;0,'1C TSspéc10'!$C$12="OUI"),'1C TSspéc10'!$I$54/'1C TSspéc10'!$I$17,"")</f>
        <v/>
      </c>
      <c r="AI439" s="563" t="str">
        <f>IF(AND('1C TSspéc10'!$I$17&lt;&gt;0,'1C TSspéc10'!$C$12="OUI"),'1C TSspéc10'!$I$55/'1C TSspéc10'!$I$17,"")</f>
        <v/>
      </c>
      <c r="AJ439" s="563" t="str">
        <f>IF(AND('1C TSspéc10'!$I$17&lt;&gt;0,'1C TSspéc10'!$C$12="OUI"),'1C TSspéc10'!$I$56/'1C TSspéc10'!$I$17,"")</f>
        <v/>
      </c>
      <c r="AK439" s="563" t="str">
        <f>IF(AND('1C TSspéc10'!$I$17&lt;&gt;0,'1C TSspéc10'!$C$12="OUI"),'1C TSspéc10'!$I$57/'1C TSspéc10'!$I$17,"")</f>
        <v/>
      </c>
      <c r="AL439" s="74">
        <f>IF(AND('1C TSspéc10'!$I$17&lt;&gt;0,'1C TSspéc10'!$C$12="OUI"),N439+AK439,N439)</f>
        <v>0</v>
      </c>
      <c r="AM439" s="432">
        <f t="shared" si="115"/>
        <v>0</v>
      </c>
      <c r="AN439" s="432">
        <f t="shared" si="116"/>
        <v>0</v>
      </c>
      <c r="AO439" s="433" t="str">
        <f>IF(AND('1C TSspéc10'!$I$17&lt;&gt;0,'1C TSspéc10'!$I$30&lt;&gt;0),AM439+AN439,"")</f>
        <v/>
      </c>
      <c r="AP439" s="599" t="str">
        <f>IF(AND('1C TSspéc10'!$I$17&lt;&gt;0,'1C TSspéc10'!$I$30&lt;&gt;0),AM439-AR439,"")</f>
        <v/>
      </c>
      <c r="AQ439" s="610">
        <f t="shared" si="120"/>
        <v>0</v>
      </c>
      <c r="AR439" s="622"/>
      <c r="AS439" s="104"/>
      <c r="AT439" s="211" t="str">
        <f>IF(('1C TSspéc10'!I$17*FICHE!$C$14&lt;J439),"Forfait limité à "&amp;FICHE!$C$14&amp;"€/jour","")</f>
        <v/>
      </c>
      <c r="AU439" s="618"/>
    </row>
    <row r="440" spans="1:54" ht="13.9" customHeight="1">
      <c r="A440" s="316"/>
      <c r="B440" s="346"/>
      <c r="C440" s="877" t="str">
        <f>IF('1C TSspéc10'!J$21&lt;&gt;0,'1C TSspéc10'!$B$16,"")</f>
        <v/>
      </c>
      <c r="D440" s="878"/>
      <c r="E440" s="879"/>
      <c r="F440" s="95" t="str">
        <f>IF(AND($C440='1C TSspéc10'!$B$16,'1C TSspéc10'!$B$20="spécifiques",'1C TSspéc10'!K$21&lt;&gt;""),'1C TSspéc10'!K$25,"")</f>
        <v/>
      </c>
      <c r="G440" s="237"/>
      <c r="H440" s="797">
        <v>0.21</v>
      </c>
      <c r="I440" s="799">
        <v>1</v>
      </c>
      <c r="J440" s="324"/>
      <c r="K440" s="782">
        <f t="shared" si="114"/>
        <v>0</v>
      </c>
      <c r="L440" s="580">
        <f>IF(OR('1C TSspéc10'!$B$12="",'1C TSspéc10'!J$30=0),0,IF(AND('1C TSspéc10'!$B$12&lt;&gt;"",$K$2="Pôle",'1C TSspéc10'!$C$12="OUI"),(('1C TSspéc10'!J$22+'1C TSspéc10'!J$23+'1C TSspéc10'!J$24+'1C TSspéc10'!J$25+'1C TSspéc10'!J$29)/'1C TSspéc10'!J$17),IF(AND('1C TSspéc10'!$B$12&lt;&gt;"",$K$2="Pôle",'1C TSspéc10'!$C$12="NON"),(('1C TSspéc10'!J$22+'1C TSspéc10'!J$23+'1C TSspéc10'!J$24+'1C TSspéc10'!J$25+'1C TSspéc10'!J$29)/'1C TSspéc10'!J$30),IF(AND('1C TSspéc10'!$B$12&lt;&gt;"",$K$2&lt;&gt;"Pôle",'1C TSspéc10'!$C$12="OUI"),(('1C TSspéc10'!J$22+'1C TSspéc10'!J$23+'1C TSspéc10'!J$24+'1C TSspéc10'!J$25+'1C TSspéc10'!J$26+'1C TSspéc10'!J$27+'1C TSspéc10'!J$28+'1C TSspéc10'!J$29)/'1C TSspéc10'!J$17),IF(AND('1C TSspéc10'!$B$12&lt;&gt;"",$K$2&lt;&gt;"Pôle",'1C TSspéc10'!$C$12="NON"),(('1C TSspéc10'!J$22+'1C TSspéc10'!J$23+'1C TSspéc10'!J$24+'1C TSspéc10'!J$25+'1C TSspéc10'!J$26+'1C TSspéc10'!J$27+'1C TSspéc10'!J$28+'1C TSspéc10'!J$29)/'1C TSspéc10'!J$30))))))</f>
        <v>0</v>
      </c>
      <c r="M440" s="580">
        <f>IF(OR('1C TSspéc10'!$B$12="",'1C TSspéc10'!J$30=0),0,IF(AND('1C TSspéc10'!$B$12&lt;&gt;"",$K$2="Pôle",'1C TSspéc10'!$C$12="OUI"),(('1C TSspéc10'!J$26+'1C TSspéc10'!J$27+'1C TSspéc10'!J$28)/'1C TSspéc10'!J$17),IF(AND('1C TSspéc10'!$B$12&lt;&gt;"",$K$2="Pôle",'1C TSspéc10'!$C$12="NON"),(('1C TSspéc10'!J$26+'1C TSspéc10'!J$27+'1C TSspéc10'!J$28)/'1C TSspéc10'!J$30),IF(AND('1C TSspéc10'!$B$12&lt;&gt;"",$K$2&lt;&gt;"Pôle"),0))))</f>
        <v>0</v>
      </c>
      <c r="N440" s="581">
        <f>IF(AND('1C TSspéc10'!$B$12&lt;&gt;0,'1C TSspéc10'!$J$30&lt;&gt;0),L440+M440,0)</f>
        <v>0</v>
      </c>
      <c r="O440" s="562" t="str">
        <f>IF(AND('1C TSspéc10'!$J$17&lt;&gt;0,'1C TSspéc10'!$C$12="OUI"),'1C TSspéc10'!$J$35/'1C TSspéc10'!$J$17,"")</f>
        <v/>
      </c>
      <c r="P440" s="563" t="str">
        <f>IF(AND('1C TSspéc10'!$J$17&lt;&gt;0,'1C TSspéc10'!$C$12="OUI"),'1C TSspéc10'!$J$36/'1C TSspéc10'!$J$17,"")</f>
        <v/>
      </c>
      <c r="Q440" s="563" t="str">
        <f>IF(AND('1C TSspéc10'!$J$17&lt;&gt;0,'1C TSspéc10'!$C$12="OUI"),'1C TSspéc10'!$J$37/'1C TSspéc10'!$J$17,"")</f>
        <v/>
      </c>
      <c r="R440" s="563" t="str">
        <f>IF(AND('1C TSspéc10'!$J$17&lt;&gt;0,'1C TSspéc10'!$C$12="OUI"),'1C TSspéc10'!$J$38/'1C TSspéc10'!$J$17,"")</f>
        <v/>
      </c>
      <c r="S440" s="563" t="str">
        <f>IF(AND('1C TSspéc10'!$J$17&lt;&gt;0,'1C TSspéc10'!$C$12="OUI"),'1C TSspéc10'!$J$39/'1C TSspéc10'!$J$17,"")</f>
        <v/>
      </c>
      <c r="T440" s="563" t="str">
        <f>IF(AND('1C TSspéc10'!$J$17&lt;&gt;0,'1C TSspéc10'!$C$12="OUI"),'1C TSspéc10'!$J$40/'1C TSspéc10'!$J$17,"")</f>
        <v/>
      </c>
      <c r="U440" s="563" t="str">
        <f>IF(AND('1C TSspéc10'!$J$17&lt;&gt;0,'1C TSspéc10'!$C$12="OUI"),'1C TSspéc10'!$J$41/'1C TSspéc10'!$J$17,"")</f>
        <v/>
      </c>
      <c r="V440" s="563" t="str">
        <f>IF(AND('1C TSspéc10'!$J$17&lt;&gt;0,'1C TSspéc10'!$C$12="OUI"),'1C TSspéc10'!$J$42/'1C TSspéc10'!$J$17,"")</f>
        <v/>
      </c>
      <c r="W440" s="563" t="str">
        <f>IF(AND('1C TSspéc10'!$J$17&lt;&gt;0,'1C TSspéc10'!$C$12="OUI"),'1C TSspéc10'!$J$43/'1C TSspéc10'!$J$17,"")</f>
        <v/>
      </c>
      <c r="X440" s="563" t="str">
        <f>IF(AND('1C TSspéc10'!$J$17&lt;&gt;0,'1C TSspéc10'!$C$12="OUI"),'1C TSspéc10'!$J$44/'1C TSspéc10'!$J$17,"")</f>
        <v/>
      </c>
      <c r="Y440" s="563" t="str">
        <f>IF(AND('1C TSspéc10'!$J$17&lt;&gt;0,'1C TSspéc10'!$C$12="OUI"),'1C TSspéc10'!$J$45/'1C TSspéc10'!$J$17,"")</f>
        <v/>
      </c>
      <c r="Z440" s="563" t="str">
        <f>IF(AND('1C TSspéc10'!$J$17&lt;&gt;0,'1C TSspéc10'!$C$12="OUI"),'1C TSspéc10'!$J$46/'1C TSspéc10'!$J$17,"")</f>
        <v/>
      </c>
      <c r="AA440" s="563" t="str">
        <f>IF(AND('1C TSspéc10'!$J$17&lt;&gt;0,'1C TSspéc10'!$C$12="OUI"),'1C TSspéc10'!$J$47/'1C TSspéc10'!$J$17,"")</f>
        <v/>
      </c>
      <c r="AB440" s="563" t="str">
        <f>IF(AND('1C TSspéc10'!$J$17&lt;&gt;0,'1C TSspéc10'!$C$12="OUI"),'1C TSspéc10'!$J$48/'1C TSspéc10'!$J$17,"")</f>
        <v/>
      </c>
      <c r="AC440" s="563" t="str">
        <f>IF(AND('1C TSspéc10'!$J$17&lt;&gt;0,'1C TSspéc10'!$C$12="OUI"),'1C TSspéc10'!$J$49/'1C TSspéc10'!$J$17,"")</f>
        <v/>
      </c>
      <c r="AD440" s="563" t="str">
        <f>IF(AND('1C TSspéc10'!$J$17&lt;&gt;0,'1C TSspéc10'!$C$12="OUI"),'1C TSspéc10'!$J$50/'1C TSspéc10'!$J$17,"")</f>
        <v/>
      </c>
      <c r="AE440" s="563" t="str">
        <f>IF(AND('1C TSspéc10'!$J$17&lt;&gt;0,'1C TSspéc10'!$C$12="OUI"),'1C TSspéc10'!$J$51/'1C TSspéc10'!$J$17,"")</f>
        <v/>
      </c>
      <c r="AF440" s="563" t="str">
        <f>IF(AND('1C TSspéc10'!$J$17&lt;&gt;0,'1C TSspéc10'!$C$12="OUI"),'1C TSspéc10'!$J$52/'1C TSspéc10'!$J$17,"")</f>
        <v/>
      </c>
      <c r="AG440" s="563" t="str">
        <f>IF(AND('1C TSspéc10'!$J$17&lt;&gt;0,'1C TSspéc10'!$C$12="OUI"),'1C TSspéc10'!$J$53/'1C TSspéc10'!$J$17,"")</f>
        <v/>
      </c>
      <c r="AH440" s="563" t="str">
        <f>IF(AND('1C TSspéc10'!$J$17&lt;&gt;0,'1C TSspéc10'!$C$12="OUI"),'1C TSspéc10'!$J$54/'1C TSspéc10'!$J$17,"")</f>
        <v/>
      </c>
      <c r="AI440" s="563" t="str">
        <f>IF(AND('1C TSspéc10'!$J$17&lt;&gt;0,'1C TSspéc10'!$C$12="OUI"),'1C TSspéc10'!$J$55/'1C TSspéc10'!$J$17,"")</f>
        <v/>
      </c>
      <c r="AJ440" s="563" t="str">
        <f>IF(AND('1C TSspéc10'!$J$17&lt;&gt;0,'1C TSspéc10'!$C$12="OUI"),'1C TSspéc10'!$J$56/'1C TSspéc10'!$J$17,"")</f>
        <v/>
      </c>
      <c r="AK440" s="563" t="str">
        <f>IF(AND('1C TSspéc10'!$J$17&lt;&gt;0,'1C TSspéc10'!$C$12="OUI"),'1C TSspéc10'!$J$57/'1C TSspéc10'!$J$17,"")</f>
        <v/>
      </c>
      <c r="AL440" s="74">
        <f>IF(AND('1C TSspéc10'!$J$17&lt;&gt;0,'1C TSspéc10'!$C$12="OUI"),N440+AK440,N440)</f>
        <v>0</v>
      </c>
      <c r="AM440" s="432">
        <f t="shared" si="115"/>
        <v>0</v>
      </c>
      <c r="AN440" s="432">
        <f t="shared" si="116"/>
        <v>0</v>
      </c>
      <c r="AO440" s="433" t="str">
        <f>IF(AND('1C TSspéc10'!$J$17&lt;&gt;0,'1C TSspéc10'!$J$30&lt;&gt;0),AM440+AN440,"")</f>
        <v/>
      </c>
      <c r="AP440" s="599" t="str">
        <f>IF(AND('1C TSspéc10'!$J$17&lt;&gt;0,'1C TSspéc10'!$J$30&lt;&gt;0),AM440-AR440,"")</f>
        <v/>
      </c>
      <c r="AQ440" s="610">
        <f t="shared" si="120"/>
        <v>0</v>
      </c>
      <c r="AR440" s="622"/>
      <c r="AS440" s="104"/>
      <c r="AT440" s="211" t="str">
        <f>IF(('1C TSspéc10'!J$17*FICHE!$C$14&lt;J440),"Forfait limité à "&amp;FICHE!$C$14&amp;"€/jour","")</f>
        <v/>
      </c>
      <c r="AU440" s="618"/>
    </row>
    <row r="441" spans="1:54" ht="13.9" customHeight="1">
      <c r="A441" s="316"/>
      <c r="B441" s="346"/>
      <c r="C441" s="877" t="str">
        <f>IF('1C TSspéc10'!K$21&lt;&gt;0,'1C TSspéc10'!$B$16,"")</f>
        <v/>
      </c>
      <c r="D441" s="878"/>
      <c r="E441" s="879"/>
      <c r="F441" s="95" t="str">
        <f>IF(AND($C441='1C TSspéc10'!$B$16,'1C TSspéc10'!$B$20="spécifiques",'1C TSspéc10'!$K$21&lt;&gt;""),'1C TSspéc10'!$K$25,"")</f>
        <v/>
      </c>
      <c r="G441" s="237"/>
      <c r="H441" s="797">
        <v>0.21</v>
      </c>
      <c r="I441" s="799">
        <v>1</v>
      </c>
      <c r="J441" s="324"/>
      <c r="K441" s="782">
        <f t="shared" si="114"/>
        <v>0</v>
      </c>
      <c r="L441" s="580">
        <f>IF(OR('1C TSspéc10'!$B$12="",'1C TSspéc10'!K$30=0),0,IF(AND('1C TSspéc10'!$B$12&lt;&gt;"",$K$2="Pôle",'1C TSspéc10'!$C$12="OUI"),(('1C TSspéc10'!K$22+'1C TSspéc10'!K$23+'1C TSspéc10'!K$24+'1C TSspéc10'!K$25+'1C TSspéc10'!K$29)/'1C TSspéc10'!K$17),IF(AND('1C TSspéc10'!$B$12&lt;&gt;"",$K$2="Pôle",'1C TSspéc10'!$C$12="NON"),(('1C TSspéc10'!K$22+'1C TSspéc10'!K$23+'1C TSspéc10'!K$24+'1C TSspéc10'!K$25+'1C TSspéc10'!K$29)/'1C TSspéc10'!K$30),IF(AND('1C TSspéc10'!$B$12&lt;&gt;"",$K$2&lt;&gt;"Pôle",'1C TSspéc10'!$C$12="OUI"),(('1C TSspéc10'!K$22+'1C TSspéc10'!K$23+'1C TSspéc10'!K$24+'1C TSspéc10'!K$25+'1C TSspéc10'!K$26+'1C TSspéc10'!K$27+'1C TSspéc10'!K$28+'1C TSspéc10'!K$29)/'1C TSspéc10'!K$17),IF(AND('1C TSspéc10'!$B$12&lt;&gt;"",$K$2&lt;&gt;"Pôle",'1C TSspéc10'!$C$12="NON"),(('1C TSspéc10'!K$22+'1C TSspéc10'!K$23+'1C TSspéc10'!K$24+'1C TSspéc10'!K$25+'1C TSspéc10'!K$26+'1C TSspéc10'!K$27+'1C TSspéc10'!K$28+'1C TSspéc10'!K$29)/'1C TSspéc10'!K$30))))))</f>
        <v>0</v>
      </c>
      <c r="M441" s="580">
        <f>IF(OR('1C TSspéc10'!$B$12="",'1C TSspéc10'!K$30=0),0,IF(AND('1C TSspéc10'!$B$12&lt;&gt;"",$K$2="Pôle",'1C TSspéc10'!$C$12="OUI"),(('1C TSspéc10'!K$26+'1C TSspéc10'!K$27+'1C TSspéc10'!K$28)/'1C TSspéc10'!K$17),IF(AND('1C TSspéc10'!$B$12&lt;&gt;"",$K$2="Pôle",'1C TSspéc10'!$C$12="NON"),(('1C TSspéc10'!K$26+'1C TSspéc10'!K$27+'1C TSspéc10'!K$28)/'1C TSspéc10'!K$30),IF(AND('1C TSspéc10'!$B$12&lt;&gt;"",$K$2&lt;&gt;"Pôle"),0))))</f>
        <v>0</v>
      </c>
      <c r="N441" s="581">
        <f>IF(AND('1C TSspéc10'!$B$12&lt;&gt;0,'1C TSspéc10'!$K$30&lt;&gt;0),L441+M441,0)</f>
        <v>0</v>
      </c>
      <c r="O441" s="562" t="str">
        <f>IF(AND('1C TSspéc10'!$K$17&lt;&gt;0,'1C TSspéc10'!$C$12="OUI"),'1C TSspéc10'!$K$35/'1C TSspéc10'!$K$17,"")</f>
        <v/>
      </c>
      <c r="P441" s="563" t="str">
        <f>IF(AND('1C TSspéc10'!$K$17&lt;&gt;0,'1C TSspéc10'!$C$12="OUI"),'1C TSspéc10'!$K$36/'1C TSspéc10'!$K$17,"")</f>
        <v/>
      </c>
      <c r="Q441" s="563" t="str">
        <f>IF(AND('1C TSspéc10'!$K$17&lt;&gt;0,'1C TSspéc10'!$C$12="OUI"),'1C TSspéc10'!$K$37/'1C TSspéc10'!$K$17,"")</f>
        <v/>
      </c>
      <c r="R441" s="563" t="str">
        <f>IF(AND('1C TSspéc10'!$K$17&lt;&gt;0,'1C TSspéc10'!$C$12="OUI"),'1C TSspéc10'!$K$38/'1C TSspéc10'!$K$17,"")</f>
        <v/>
      </c>
      <c r="S441" s="563" t="str">
        <f>IF(AND('1C TSspéc10'!$K$17&lt;&gt;0,'1C TSspéc10'!$C$12="OUI"),'1C TSspéc10'!$K$39/'1C TSspéc10'!$K$17,"")</f>
        <v/>
      </c>
      <c r="T441" s="563" t="str">
        <f>IF(AND('1C TSspéc10'!$K$17&lt;&gt;0,'1C TSspéc10'!$C$12="OUI"),'1C TSspéc10'!$K$40/'1C TSspéc10'!$K$17,"")</f>
        <v/>
      </c>
      <c r="U441" s="563" t="str">
        <f>IF(AND('1C TSspéc10'!$K$17&lt;&gt;0,'1C TSspéc10'!$C$12="OUI"),'1C TSspéc10'!$K$41/'1C TSspéc10'!$K$17,"")</f>
        <v/>
      </c>
      <c r="V441" s="563" t="str">
        <f>IF(AND('1C TSspéc10'!$K$17&lt;&gt;0,'1C TSspéc10'!$C$12="OUI"),'1C TSspéc10'!$K$42/'1C TSspéc10'!$K$17,"")</f>
        <v/>
      </c>
      <c r="W441" s="563" t="str">
        <f>IF(AND('1C TSspéc10'!$K$17&lt;&gt;0,'1C TSspéc10'!$C$12="OUI"),'1C TSspéc10'!$K$43/'1C TSspéc10'!$K$17,"")</f>
        <v/>
      </c>
      <c r="X441" s="563" t="str">
        <f>IF(AND('1C TSspéc10'!$K$17&lt;&gt;0,'1C TSspéc10'!$C$12="OUI"),'1C TSspéc10'!$K$44/'1C TSspéc10'!$K$17,"")</f>
        <v/>
      </c>
      <c r="Y441" s="563" t="str">
        <f>IF(AND('1C TSspéc10'!$K$17&lt;&gt;0,'1C TSspéc10'!$C$12="OUI"),'1C TSspéc10'!$K$45/'1C TSspéc10'!$K$17,"")</f>
        <v/>
      </c>
      <c r="Z441" s="563" t="str">
        <f>IF(AND('1C TSspéc10'!$K$17&lt;&gt;0,'1C TSspéc10'!$C$12="OUI"),'1C TSspéc10'!$K$46/'1C TSspéc10'!$K$17,"")</f>
        <v/>
      </c>
      <c r="AA441" s="563" t="str">
        <f>IF(AND('1C TSspéc10'!$K$17&lt;&gt;0,'1C TSspéc10'!$C$12="OUI"),'1C TSspéc10'!$K$47/'1C TSspéc10'!$K$17,"")</f>
        <v/>
      </c>
      <c r="AB441" s="563" t="str">
        <f>IF(AND('1C TSspéc10'!$K$17&lt;&gt;0,'1C TSspéc10'!$C$12="OUI"),'1C TSspéc10'!$K$48/'1C TSspéc10'!$K$17,"")</f>
        <v/>
      </c>
      <c r="AC441" s="563" t="str">
        <f>IF(AND('1C TSspéc10'!$K$17&lt;&gt;0,'1C TSspéc10'!$C$12="OUI"),'1C TSspéc10'!$K$49/'1C TSspéc10'!$K$17,"")</f>
        <v/>
      </c>
      <c r="AD441" s="563" t="str">
        <f>IF(AND('1C TSspéc10'!$K$17&lt;&gt;0,'1C TSspéc10'!$C$12="OUI"),'1C TSspéc10'!$K$50/'1C TSspéc10'!$K$17,"")</f>
        <v/>
      </c>
      <c r="AE441" s="563" t="str">
        <f>IF(AND('1C TSspéc10'!$K$17&lt;&gt;0,'1C TSspéc10'!$C$12="OUI"),'1C TSspéc10'!$K$51/'1C TSspéc10'!$K$17,"")</f>
        <v/>
      </c>
      <c r="AF441" s="563" t="str">
        <f>IF(AND('1C TSspéc10'!$K$17&lt;&gt;0,'1C TSspéc10'!$C$12="OUI"),'1C TSspéc10'!$K$52/'1C TSspéc10'!$K$17,"")</f>
        <v/>
      </c>
      <c r="AG441" s="563" t="str">
        <f>IF(AND('1C TSspéc10'!$K$17&lt;&gt;0,'1C TSspéc10'!$C$12="OUI"),'1C TSspéc10'!$K$53/'1C TSspéc10'!$K$17,"")</f>
        <v/>
      </c>
      <c r="AH441" s="563" t="str">
        <f>IF(AND('1C TSspéc10'!$K$17&lt;&gt;0,'1C TSspéc10'!$C$12="OUI"),'1C TSspéc10'!$K$54/'1C TSspéc10'!$K$17,"")</f>
        <v/>
      </c>
      <c r="AI441" s="563" t="str">
        <f>IF(AND('1C TSspéc10'!$K$17&lt;&gt;0,'1C TSspéc10'!$C$12="OUI"),'1C TSspéc10'!$K$55/'1C TSspéc10'!$K$17,"")</f>
        <v/>
      </c>
      <c r="AJ441" s="563" t="str">
        <f>IF(AND('1C TSspéc10'!$K$17&lt;&gt;0,'1C TSspéc10'!$C$12="OUI"),'1C TSspéc10'!$K$56/'1C TSspéc10'!$K$17,"")</f>
        <v/>
      </c>
      <c r="AK441" s="563" t="str">
        <f>IF(AND('1C TSspéc10'!$K$17&lt;&gt;0,'1C TSspéc10'!$C$12="OUI"),'1C TSspéc10'!$K$57/'1C TSspéc10'!$K$17,"")</f>
        <v/>
      </c>
      <c r="AL441" s="74">
        <f>IF(AND('1C TSspéc10'!$K$17&lt;&gt;0,'1C TSspéc10'!$C$12="OUI"),N441+AK441,N441)</f>
        <v>0</v>
      </c>
      <c r="AM441" s="432">
        <f t="shared" si="115"/>
        <v>0</v>
      </c>
      <c r="AN441" s="432">
        <f t="shared" si="116"/>
        <v>0</v>
      </c>
      <c r="AO441" s="433" t="str">
        <f>IF(AND('1C TSspéc10'!$K$17&lt;&gt;0,'1C TSspéc10'!$K$30&lt;&gt;0),AM441+AN441,"")</f>
        <v/>
      </c>
      <c r="AP441" s="599" t="str">
        <f>IF(AND('1C TSspéc10'!$K$17&lt;&gt;0,'1C TSspéc10'!$K$30&lt;&gt;0),AM441-AR441,"")</f>
        <v/>
      </c>
      <c r="AQ441" s="610">
        <f t="shared" si="120"/>
        <v>0</v>
      </c>
      <c r="AR441" s="622"/>
      <c r="AS441" s="104"/>
      <c r="AT441" s="211" t="str">
        <f>IF(('1C TSspéc10'!K$17*FICHE!$C$14&lt;J441),"Forfait limité à "&amp;FICHE!$C$14&amp;"€/jour","")</f>
        <v/>
      </c>
      <c r="AU441" s="618"/>
    </row>
    <row r="442" spans="1:54" ht="13.9" customHeight="1">
      <c r="A442" s="316"/>
      <c r="B442" s="346"/>
      <c r="C442" s="877" t="str">
        <f>IF('1C TSspéc10'!L$21&lt;&gt;0,'1C TSspéc10'!$B$16,"")</f>
        <v/>
      </c>
      <c r="D442" s="878"/>
      <c r="E442" s="879"/>
      <c r="F442" s="95" t="str">
        <f>IF(AND($C442='1C TSspéc10'!$B$16,'1C TSspéc10'!$B$20="spécifiques",'1C TSspéc10'!$L$21&lt;&gt;""),'1C TSspéc10'!$L$25,"")</f>
        <v/>
      </c>
      <c r="G442" s="237"/>
      <c r="H442" s="797">
        <v>0.21</v>
      </c>
      <c r="I442" s="799">
        <v>1</v>
      </c>
      <c r="J442" s="324"/>
      <c r="K442" s="782">
        <f t="shared" si="114"/>
        <v>0</v>
      </c>
      <c r="L442" s="580">
        <f>IF(OR('1C TSspéc10'!$B$12="",'1C TSspéc10'!L$30=0),0,IF(AND('1C TSspéc10'!$B$12&lt;&gt;"",$K$2="Pôle",'1C TSspéc10'!$C$12="OUI"),(('1C TSspéc10'!L$22+'1C TSspéc10'!L$23+'1C TSspéc10'!L$24+'1C TSspéc10'!L$25+'1C TSspéc10'!L$29)/'1C TSspéc10'!L$17),IF(AND('1C TSspéc10'!$B$12&lt;&gt;"",$K$2="Pôle",'1C TSspéc10'!$C$12="NON"),(('1C TSspéc10'!L$22+'1C TSspéc10'!L$23+'1C TSspéc10'!L$24+'1C TSspéc10'!L$25+'1C TSspéc10'!L$29)/'1C TSspéc10'!L$30),IF(AND('1C TSspéc10'!$B$12&lt;&gt;"",$K$2&lt;&gt;"Pôle",'1C TSspéc10'!$C$12="OUI"),(('1C TSspéc10'!L$22+'1C TSspéc10'!L$23+'1C TSspéc10'!L$24+'1C TSspéc10'!L$25+'1C TSspéc10'!L$26+'1C TSspéc10'!L$27+'1C TSspéc10'!L$28+'1C TSspéc10'!L$29)/'1C TSspéc10'!L$17),IF(AND('1C TSspéc10'!$B$12&lt;&gt;"",$K$2&lt;&gt;"Pôle",'1C TSspéc10'!$C$12="NON"),(('1C TSspéc10'!L$22+'1C TSspéc10'!L$23+'1C TSspéc10'!L$24+'1C TSspéc10'!L$25+'1C TSspéc10'!L$26+'1C TSspéc10'!L$27+'1C TSspéc10'!L$28+'1C TSspéc10'!L$29)/'1C TSspéc10'!L$30))))))</f>
        <v>0</v>
      </c>
      <c r="M442" s="580">
        <f>IF(OR('1C TSspéc10'!$B$12="",'1C TSspéc10'!L$30=0),0,IF(AND('1C TSspéc10'!$B$12&lt;&gt;"",$K$2="Pôle",'1C TSspéc10'!$C$12="OUI"),(('1C TSspéc10'!L$26+'1C TSspéc10'!L$27+'1C TSspéc10'!L$28)/'1C TSspéc10'!L$17),IF(AND('1C TSspéc10'!$B$12&lt;&gt;"",$K$2="Pôle",'1C TSspéc10'!$C$12="NON"),(('1C TSspéc10'!L$26+'1C TSspéc10'!L$27+'1C TSspéc10'!L$28)/'1C TSspéc10'!L$30),IF(AND('1C TSspéc10'!$B$12&lt;&gt;"",$K$2&lt;&gt;"Pôle"),0))))</f>
        <v>0</v>
      </c>
      <c r="N442" s="581">
        <f>IF(AND('1C TSspéc10'!$B$12&lt;&gt;0,'1C TSspéc10'!$L$30&lt;&gt;0),L442+M442,0)</f>
        <v>0</v>
      </c>
      <c r="O442" s="562" t="str">
        <f>IF(AND('1C TSspéc10'!$L$17&lt;&gt;0,'1C TSspéc10'!$C$12="OUI"),'1C TSspéc10'!$L$35/'1C TSspéc10'!$L$17,"")</f>
        <v/>
      </c>
      <c r="P442" s="563" t="str">
        <f>IF(AND('1C TSspéc10'!$L$17&lt;&gt;0,'1C TSspéc10'!$C$12="OUI"),'1C TSspéc10'!$L$36/'1C TSspéc10'!$L$17,"")</f>
        <v/>
      </c>
      <c r="Q442" s="563" t="str">
        <f>IF(AND('1C TSspéc10'!$L$17&lt;&gt;0,'1C TSspéc10'!$C$12="OUI"),'1C TSspéc10'!$L$37/'1C TSspéc10'!$L$17,"")</f>
        <v/>
      </c>
      <c r="R442" s="563" t="str">
        <f>IF(AND('1C TSspéc10'!$L$17&lt;&gt;0,'1C TSspéc10'!$C$12="OUI"),'1C TSspéc10'!$L$38/'1C TSspéc10'!$L$17,"")</f>
        <v/>
      </c>
      <c r="S442" s="563" t="str">
        <f>IF(AND('1C TSspéc10'!$L$17&lt;&gt;0,'1C TSspéc10'!$C$12="OUI"),'1C TSspéc10'!$L$39/'1C TSspéc10'!$L$17,"")</f>
        <v/>
      </c>
      <c r="T442" s="563" t="str">
        <f>IF(AND('1C TSspéc10'!$L$17&lt;&gt;0,'1C TSspéc10'!$C$12="OUI"),'1C TSspéc10'!$L$40/'1C TSspéc10'!$L$17,"")</f>
        <v/>
      </c>
      <c r="U442" s="563" t="str">
        <f>IF(AND('1C TSspéc10'!$L$17&lt;&gt;0,'1C TSspéc10'!$C$12="OUI"),'1C TSspéc10'!$L$41/'1C TSspéc10'!$L$17,"")</f>
        <v/>
      </c>
      <c r="V442" s="563" t="str">
        <f>IF(AND('1C TSspéc10'!$L$17&lt;&gt;0,'1C TSspéc10'!$C$12="OUI"),'1C TSspéc10'!$L$42/'1C TSspéc10'!$L$17,"")</f>
        <v/>
      </c>
      <c r="W442" s="563" t="str">
        <f>IF(AND('1C TSspéc10'!$L$17&lt;&gt;0,'1C TSspéc10'!$C$12="OUI"),'1C TSspéc10'!$L$43/'1C TSspéc10'!$L$17,"")</f>
        <v/>
      </c>
      <c r="X442" s="563" t="str">
        <f>IF(AND('1C TSspéc10'!$L$17&lt;&gt;0,'1C TSspéc10'!$C$12="OUI"),'1C TSspéc10'!$L$44/'1C TSspéc10'!$L$17,"")</f>
        <v/>
      </c>
      <c r="Y442" s="563" t="str">
        <f>IF(AND('1C TSspéc10'!$L$17&lt;&gt;0,'1C TSspéc10'!$C$12="OUI"),'1C TSspéc10'!$L$45/'1C TSspéc10'!$L$17,"")</f>
        <v/>
      </c>
      <c r="Z442" s="563" t="str">
        <f>IF(AND('1C TSspéc10'!$L$17&lt;&gt;0,'1C TSspéc10'!$C$12="OUI"),'1C TSspéc10'!$L$46/'1C TSspéc10'!$L$17,"")</f>
        <v/>
      </c>
      <c r="AA442" s="563" t="str">
        <f>IF(AND('1C TSspéc10'!$L$17&lt;&gt;0,'1C TSspéc10'!$C$12="OUI"),'1C TSspéc10'!$L$47/'1C TSspéc10'!$L$17,"")</f>
        <v/>
      </c>
      <c r="AB442" s="563" t="str">
        <f>IF(AND('1C TSspéc10'!$L$17&lt;&gt;0,'1C TSspéc10'!$C$12="OUI"),'1C TSspéc10'!$L$48/'1C TSspéc10'!$L$17,"")</f>
        <v/>
      </c>
      <c r="AC442" s="563" t="str">
        <f>IF(AND('1C TSspéc10'!$L$17&lt;&gt;0,'1C TSspéc10'!$C$12="OUI"),'1C TSspéc10'!$L$49/'1C TSspéc10'!$L$17,"")</f>
        <v/>
      </c>
      <c r="AD442" s="563" t="str">
        <f>IF(AND('1C TSspéc10'!$L$17&lt;&gt;0,'1C TSspéc10'!$C$12="OUI"),'1C TSspéc10'!$L$50/'1C TSspéc10'!$L$17,"")</f>
        <v/>
      </c>
      <c r="AE442" s="563" t="str">
        <f>IF(AND('1C TSspéc10'!$L$17&lt;&gt;0,'1C TSspéc10'!$C$12="OUI"),'1C TSspéc10'!$L$51/'1C TSspéc10'!$L$17,"")</f>
        <v/>
      </c>
      <c r="AF442" s="563" t="str">
        <f>IF(AND('1C TSspéc10'!$L$17&lt;&gt;0,'1C TSspéc10'!$C$12="OUI"),'1C TSspéc10'!$L$52/'1C TSspéc10'!$L$17,"")</f>
        <v/>
      </c>
      <c r="AG442" s="563" t="str">
        <f>IF(AND('1C TSspéc10'!$L$17&lt;&gt;0,'1C TSspéc10'!$C$12="OUI"),'1C TSspéc10'!$L$53/'1C TSspéc10'!$L$17,"")</f>
        <v/>
      </c>
      <c r="AH442" s="563" t="str">
        <f>IF(AND('1C TSspéc10'!$L$17&lt;&gt;0,'1C TSspéc10'!$C$12="OUI"),'1C TSspéc10'!$L$54/'1C TSspéc10'!$L$17,"")</f>
        <v/>
      </c>
      <c r="AI442" s="563" t="str">
        <f>IF(AND('1C TSspéc10'!$L$17&lt;&gt;0,'1C TSspéc10'!$C$12="OUI"),'1C TSspéc10'!$L$55/'1C TSspéc10'!$L$17,"")</f>
        <v/>
      </c>
      <c r="AJ442" s="563" t="str">
        <f>IF(AND('1C TSspéc10'!$L$17&lt;&gt;0,'1C TSspéc10'!$C$12="OUI"),'1C TSspéc10'!$L$56/'1C TSspéc10'!$L$17,"")</f>
        <v/>
      </c>
      <c r="AK442" s="563" t="str">
        <f>IF(AND('1C TSspéc10'!$L$17&lt;&gt;0,'1C TSspéc10'!$C$12="OUI"),'1C TSspéc10'!$L$57/'1C TSspéc10'!$L$17,"")</f>
        <v/>
      </c>
      <c r="AL442" s="74">
        <f>IF(AND('1C TSspéc10'!$L$17&lt;&gt;0,'1C TSspéc10'!$C$12="OUI"),N442+AK442,N442)</f>
        <v>0</v>
      </c>
      <c r="AM442" s="432">
        <f t="shared" si="115"/>
        <v>0</v>
      </c>
      <c r="AN442" s="432">
        <f t="shared" si="116"/>
        <v>0</v>
      </c>
      <c r="AO442" s="433" t="str">
        <f>IF(AND('1C TSspéc10'!$L$17&lt;&gt;0,'1C TSspéc10'!$L$30&lt;&gt;0),AM442+AN442,"")</f>
        <v/>
      </c>
      <c r="AP442" s="599" t="str">
        <f>IF(AND('1C TSspéc10'!$L$17&lt;&gt;0,'1C TSspéc10'!$L$30&lt;&gt;0),AM442-AR442,"")</f>
        <v/>
      </c>
      <c r="AQ442" s="610">
        <f t="shared" si="120"/>
        <v>0</v>
      </c>
      <c r="AR442" s="622"/>
      <c r="AS442" s="104"/>
      <c r="AT442" s="211" t="str">
        <f>IF(('1C TSspéc10'!L$17*FICHE!$C$14&lt;J442),"Forfait limité à "&amp;FICHE!$C$14&amp;"€/jour","")</f>
        <v/>
      </c>
      <c r="AU442" s="618"/>
    </row>
    <row r="443" spans="1:54" ht="13.9" customHeight="1">
      <c r="A443" s="316"/>
      <c r="B443" s="346"/>
      <c r="C443" s="877" t="str">
        <f>IF('1C TSspéc10'!M$21&lt;&gt;0,'1C TSspéc10'!$B$16,"")</f>
        <v/>
      </c>
      <c r="D443" s="878"/>
      <c r="E443" s="879"/>
      <c r="F443" s="95" t="str">
        <f>IF(AND($C443='1C TSspéc10'!$B$16,'1C TSspéc10'!$B$20="spécifiques",'1C TSspéc10'!$M$21&lt;&gt;""),'1C TSspéc10'!$M$25,"")</f>
        <v/>
      </c>
      <c r="G443" s="237"/>
      <c r="H443" s="797">
        <v>0.21</v>
      </c>
      <c r="I443" s="799">
        <v>1</v>
      </c>
      <c r="J443" s="324"/>
      <c r="K443" s="782">
        <f t="shared" si="114"/>
        <v>0</v>
      </c>
      <c r="L443" s="580">
        <f>IF(OR('1C TSspéc10'!$B$12="",'1C TSspéc10'!M$30=0),0,IF(AND('1C TSspéc10'!$B$12&lt;&gt;"",$K$2="Pôle",'1C TSspéc10'!$C$12="OUI"),(('1C TSspéc10'!M$22+'1C TSspéc10'!M$23+'1C TSspéc10'!M$24+'1C TSspéc10'!M$25+'1C TSspéc10'!M$29)/'1C TSspéc10'!M$17),IF(AND('1C TSspéc10'!$B$12&lt;&gt;"",$K$2="Pôle",'1C TSspéc10'!$C$12="NON"),(('1C TSspéc10'!M$22+'1C TSspéc10'!M$23+'1C TSspéc10'!M$24+'1C TSspéc10'!M$25+'1C TSspéc10'!M$29)/'1C TSspéc10'!M$30),IF(AND('1C TSspéc10'!$B$12&lt;&gt;"",$K$2&lt;&gt;"Pôle",'1C TSspéc10'!$C$12="OUI"),(('1C TSspéc10'!M$22+'1C TSspéc10'!M$23+'1C TSspéc10'!M$24+'1C TSspéc10'!M$25+'1C TSspéc10'!M$26+'1C TSspéc10'!M$27+'1C TSspéc10'!M$28+'1C TSspéc10'!M$29)/'1C TSspéc10'!M$17),IF(AND('1C TSspéc10'!$B$12&lt;&gt;"",$K$2&lt;&gt;"Pôle",'1C TSspéc10'!$C$12="NON"),(('1C TSspéc10'!M$22+'1C TSspéc10'!M$23+'1C TSspéc10'!M$24+'1C TSspéc10'!M$25+'1C TSspéc10'!M$26+'1C TSspéc10'!M$27+'1C TSspéc10'!M$28+'1C TSspéc10'!M$29)/'1C TSspéc10'!M$30))))))</f>
        <v>0</v>
      </c>
      <c r="M443" s="580">
        <f>IF(OR('1C TSspéc10'!$B$12="",'1C TSspéc10'!M$30=0),0,IF(AND('1C TSspéc10'!$B$12&lt;&gt;"",$K$2="Pôle",'1C TSspéc10'!$C$12="OUI"),(('1C TSspéc10'!M$26+'1C TSspéc10'!M$27+'1C TSspéc10'!M$28)/'1C TSspéc10'!M$17),IF(AND('1C TSspéc10'!$B$12&lt;&gt;"",$K$2="Pôle",'1C TSspéc10'!$C$12="NON"),(('1C TSspéc10'!M$26+'1C TSspéc10'!M$27+'1C TSspéc10'!M$28)/'1C TSspéc10'!M$30),IF(AND('1C TSspéc10'!$B$12&lt;&gt;"",$K$2&lt;&gt;"Pôle"),0))))</f>
        <v>0</v>
      </c>
      <c r="N443" s="581">
        <f>IF(AND('1C TSspéc10'!$B$12&lt;&gt;0,'1C TSspéc10'!$M$30&lt;&gt;0),L443+M443,0)</f>
        <v>0</v>
      </c>
      <c r="O443" s="562" t="str">
        <f>IF(AND('1C TSspéc10'!$M$17&lt;&gt;0,'1C TSspéc10'!$C$12="OUI"),'1C TSspéc10'!$M$35/'1C TSspéc10'!$M$17,"")</f>
        <v/>
      </c>
      <c r="P443" s="563" t="str">
        <f>IF(AND('1C TSspéc10'!$M$17&lt;&gt;0,'1C TSspéc10'!$C$12="OUI"),'1C TSspéc10'!$M$36/'1C TSspéc10'!$M$17,"")</f>
        <v/>
      </c>
      <c r="Q443" s="563" t="str">
        <f>IF(AND('1C TSspéc10'!$M$17&lt;&gt;0,'1C TSspéc10'!$C$12="OUI"),'1C TSspéc10'!$M$37/'1C TSspéc10'!$M$17,"")</f>
        <v/>
      </c>
      <c r="R443" s="563" t="str">
        <f>IF(AND('1C TSspéc10'!$M$17&lt;&gt;0,'1C TSspéc10'!$C$12="OUI"),'1C TSspéc10'!$M$38/'1C TSspéc10'!$M$17,"")</f>
        <v/>
      </c>
      <c r="S443" s="563" t="str">
        <f>IF(AND('1C TSspéc10'!$M$17&lt;&gt;0,'1C TSspéc10'!$C$12="OUI"),'1C TSspéc10'!$M$39/'1C TSspéc10'!$M$17,"")</f>
        <v/>
      </c>
      <c r="T443" s="563" t="str">
        <f>IF(AND('1C TSspéc10'!$M$17&lt;&gt;0,'1C TSspéc10'!$C$12="OUI"),'1C TSspéc10'!$M$40/'1C TSspéc10'!$M$17,"")</f>
        <v/>
      </c>
      <c r="U443" s="563" t="str">
        <f>IF(AND('1C TSspéc10'!$M$17&lt;&gt;0,'1C TSspéc10'!$C$12="OUI"),'1C TSspéc10'!$M$41/'1C TSspéc10'!$M$17,"")</f>
        <v/>
      </c>
      <c r="V443" s="563" t="str">
        <f>IF(AND('1C TSspéc10'!$M$17&lt;&gt;0,'1C TSspéc10'!$C$12="OUI"),'1C TSspéc10'!$M$42/'1C TSspéc10'!$M$17,"")</f>
        <v/>
      </c>
      <c r="W443" s="563" t="str">
        <f>IF(AND('1C TSspéc10'!$M$17&lt;&gt;0,'1C TSspéc10'!$C$12="OUI"),'1C TSspéc10'!$M$43/'1C TSspéc10'!$M$17,"")</f>
        <v/>
      </c>
      <c r="X443" s="563" t="str">
        <f>IF(AND('1C TSspéc10'!$M$17&lt;&gt;0,'1C TSspéc10'!$C$12="OUI"),'1C TSspéc10'!$M$44/'1C TSspéc10'!$M$17,"")</f>
        <v/>
      </c>
      <c r="Y443" s="563" t="str">
        <f>IF(AND('1C TSspéc10'!$M$17&lt;&gt;0,'1C TSspéc10'!$C$12="OUI"),'1C TSspéc10'!$M$45/'1C TSspéc10'!$M$17,"")</f>
        <v/>
      </c>
      <c r="Z443" s="563" t="str">
        <f>IF(AND('1C TSspéc10'!$M$17&lt;&gt;0,'1C TSspéc10'!$C$12="OUI"),'1C TSspéc10'!$M$46/'1C TSspéc10'!$M$17,"")</f>
        <v/>
      </c>
      <c r="AA443" s="563" t="str">
        <f>IF(AND('1C TSspéc10'!$M$17&lt;&gt;0,'1C TSspéc10'!$C$12="OUI"),'1C TSspéc10'!$M$47/'1C TSspéc10'!$M$17,"")</f>
        <v/>
      </c>
      <c r="AB443" s="563" t="str">
        <f>IF(AND('1C TSspéc10'!$M$17&lt;&gt;0,'1C TSspéc10'!$C$12="OUI"),'1C TSspéc10'!$M$48/'1C TSspéc10'!$M$17,"")</f>
        <v/>
      </c>
      <c r="AC443" s="563" t="str">
        <f>IF(AND('1C TSspéc10'!$M$17&lt;&gt;0,'1C TSspéc10'!$C$12="OUI"),'1C TSspéc10'!$M$49/'1C TSspéc10'!$M$17,"")</f>
        <v/>
      </c>
      <c r="AD443" s="563" t="str">
        <f>IF(AND('1C TSspéc10'!$M$17&lt;&gt;0,'1C TSspéc10'!$C$12="OUI"),'1C TSspéc10'!$M$50/'1C TSspéc10'!$M$17,"")</f>
        <v/>
      </c>
      <c r="AE443" s="563" t="str">
        <f>IF(AND('1C TSspéc10'!$M$17&lt;&gt;0,'1C TSspéc10'!$C$12="OUI"),'1C TSspéc10'!$M$51/'1C TSspéc10'!$M$17,"")</f>
        <v/>
      </c>
      <c r="AF443" s="563" t="str">
        <f>IF(AND('1C TSspéc10'!$M$17&lt;&gt;0,'1C TSspéc10'!$C$12="OUI"),'1C TSspéc10'!$M$52/'1C TSspéc10'!$M$17,"")</f>
        <v/>
      </c>
      <c r="AG443" s="563" t="str">
        <f>IF(AND('1C TSspéc10'!$M$17&lt;&gt;0,'1C TSspéc10'!$C$12="OUI"),'1C TSspéc10'!$M$53/'1C TSspéc10'!$M$17,"")</f>
        <v/>
      </c>
      <c r="AH443" s="563" t="str">
        <f>IF(AND('1C TSspéc10'!$M$17&lt;&gt;0,'1C TSspéc10'!$C$12="OUI"),'1C TSspéc10'!$M$54/'1C TSspéc10'!$M$17,"")</f>
        <v/>
      </c>
      <c r="AI443" s="563" t="str">
        <f>IF(AND('1C TSspéc10'!$M$17&lt;&gt;0,'1C TSspéc10'!$C$12="OUI"),'1C TSspéc10'!$M$55/'1C TSspéc10'!$M$17,"")</f>
        <v/>
      </c>
      <c r="AJ443" s="563" t="str">
        <f>IF(AND('1C TSspéc10'!$M$17&lt;&gt;0,'1C TSspéc10'!$C$12="OUI"),'1C TSspéc10'!$M$56/'1C TSspéc10'!$M$17,"")</f>
        <v/>
      </c>
      <c r="AK443" s="563" t="str">
        <f>IF(AND('1C TSspéc10'!$M$17&lt;&gt;0,'1C TSspéc10'!$C$12="OUI"),'1C TSspéc10'!$M$57/'1C TSspéc10'!$M$17,"")</f>
        <v/>
      </c>
      <c r="AL443" s="74">
        <f>IF(AND('1C TSspéc10'!$M$17&lt;&gt;0,'1C TSspéc10'!$C$12="OUI"),N443+AK443,N443)</f>
        <v>0</v>
      </c>
      <c r="AM443" s="432">
        <f t="shared" si="115"/>
        <v>0</v>
      </c>
      <c r="AN443" s="432">
        <f t="shared" si="116"/>
        <v>0</v>
      </c>
      <c r="AO443" s="433" t="str">
        <f>IF(AND('1C TSspéc10'!$M$17&lt;&gt;0,'1C TSspéc10'!$M$30&lt;&gt;0),AM443+AN443,"")</f>
        <v/>
      </c>
      <c r="AP443" s="599" t="str">
        <f>IF(AND('1C TSspéc10'!$M$17&lt;&gt;0,'1C TSspéc10'!$M$30&lt;&gt;0),AM443-AR443,"")</f>
        <v/>
      </c>
      <c r="AQ443" s="610">
        <f t="shared" si="120"/>
        <v>0</v>
      </c>
      <c r="AR443" s="622"/>
      <c r="AS443" s="104"/>
      <c r="AT443" s="211" t="str">
        <f>IF(('1C TSspéc10'!M$17*FICHE!$C$14&lt;J443),"Forfait limité à "&amp;FICHE!$C$14&amp;"€/jour","")</f>
        <v/>
      </c>
      <c r="AU443" s="618"/>
    </row>
    <row r="444" spans="1:54" s="358" customFormat="1" ht="13.9" customHeight="1">
      <c r="A444" s="398"/>
      <c r="B444" s="399"/>
      <c r="C444" s="880" t="str">
        <f>IF('1C TSspéc10'!N$21&lt;&gt;0,'1C TSspéc10'!$B$16,"")</f>
        <v/>
      </c>
      <c r="D444" s="881"/>
      <c r="E444" s="882"/>
      <c r="F444" s="213" t="str">
        <f>IF(AND($C444='1C TSspéc10'!$B$16,'1C TSspéc10'!$B$20="spécifiques",'1C TSspéc10'!$N$21&lt;&gt;""),'1C TSspéc10'!$N$25,"")</f>
        <v/>
      </c>
      <c r="G444" s="238"/>
      <c r="H444" s="819">
        <v>0.21</v>
      </c>
      <c r="I444" s="820">
        <v>1</v>
      </c>
      <c r="J444" s="400"/>
      <c r="K444" s="821">
        <f t="shared" si="114"/>
        <v>0</v>
      </c>
      <c r="L444" s="584">
        <f>IF(OR('1C TSspéc10'!$B$12="",'1C TSspéc10'!N$30=0),0,IF(AND('1C TSspéc10'!$B$12&lt;&gt;"",$K$2="Pôle",'1C TSspéc10'!$C$12="OUI"),(('1C TSspéc10'!N$22+'1C TSspéc10'!N$23+'1C TSspéc10'!N$24+'1C TSspéc10'!N$25+'1C TSspéc10'!N$29)/'1C TSspéc10'!N$17),IF(AND('1C TSspéc10'!$B$12&lt;&gt;"",$K$2="Pôle",'1C TSspéc10'!$C$12="NON"),(('1C TSspéc10'!N$22+'1C TSspéc10'!N$23+'1C TSspéc10'!N$24+'1C TSspéc10'!N$25+'1C TSspéc10'!N$29)/'1C TSspéc10'!N$30),IF(AND('1C TSspéc10'!$B$12&lt;&gt;"",$K$2&lt;&gt;"Pôle",'1C TSspéc10'!$C$12="OUI"),(('1C TSspéc10'!N$22+'1C TSspéc10'!N$23+'1C TSspéc10'!N$24+'1C TSspéc10'!N$25+'1C TSspéc10'!N$26+'1C TSspéc10'!N$27+'1C TSspéc10'!N$28+'1C TSspéc10'!N$29)/'1C TSspéc10'!N$17),IF(AND('1C TSspéc10'!$B$12&lt;&gt;"",$K$2&lt;&gt;"Pôle",'1C TSspéc10'!$C$12="NON"),(('1C TSspéc10'!N$22+'1C TSspéc10'!N$23+'1C TSspéc10'!N$24+'1C TSspéc10'!N$25+'1C TSspéc10'!N$26+'1C TSspéc10'!N$27+'1C TSspéc10'!N$28+'1C TSspéc10'!N$29)/'1C TSspéc10'!N$30))))))</f>
        <v>0</v>
      </c>
      <c r="M444" s="584">
        <f>IF(OR('1C TSspéc10'!$B$12="",'1C TSspéc10'!N$30=0),0,IF(AND('1C TSspéc10'!$B$12&lt;&gt;"",$K$2="Pôle",'1C TSspéc10'!$C$12="OUI"),(('1C TSspéc10'!N$26+'1C TSspéc10'!N$27+'1C TSspéc10'!N$28)/'1C TSspéc10'!N$17),IF(AND('1C TSspéc10'!$B$12&lt;&gt;"",$K$2="Pôle",'1C TSspéc10'!$C$12="NON"),(('1C TSspéc10'!N$26+'1C TSspéc10'!N$27+'1C TSspéc10'!N$28)/'1C TSspéc10'!N$30),IF(AND('1C TSspéc10'!$B$12&lt;&gt;"",$K$2&lt;&gt;"Pôle"),0))))</f>
        <v>0</v>
      </c>
      <c r="N444" s="585">
        <f>IF(AND('1C TSspéc10'!$B$12&lt;&gt;0,'1C TSspéc10'!$N$30&lt;&gt;0),L444+M444,0)</f>
        <v>0</v>
      </c>
      <c r="O444" s="598" t="str">
        <f>IF(AND('1C TSspéc10'!$N$17&lt;&gt;0,'1C TSspéc10'!$C$12="OUI"),'1C TSspéc10'!$N$35/'1C TSspéc10'!$N$17,"")</f>
        <v/>
      </c>
      <c r="P444" s="565" t="str">
        <f>IF(AND('1C TSspéc10'!$N$17&lt;&gt;0,'1C TSspéc10'!$C$12="OUI"),'1C TSspéc10'!$N$36/'1C TSspéc10'!$N$17,"")</f>
        <v/>
      </c>
      <c r="Q444" s="565" t="str">
        <f>IF(AND('1C TSspéc10'!$N$17&lt;&gt;0,'1C TSspéc10'!$C$12="OUI"),'1C TSspéc10'!$N$37/'1C TSspéc10'!$N$17,"")</f>
        <v/>
      </c>
      <c r="R444" s="565" t="str">
        <f>IF(AND('1C TSspéc10'!$N$17&lt;&gt;0,'1C TSspéc10'!$C$12="OUI"),'1C TSspéc10'!$N$38/'1C TSspéc10'!$N$17,"")</f>
        <v/>
      </c>
      <c r="S444" s="565" t="str">
        <f>IF(AND('1C TSspéc10'!$N$17&lt;&gt;0,'1C TSspéc10'!$C$12="OUI"),'1C TSspéc10'!$N$39/'1C TSspéc10'!$N$17,"")</f>
        <v/>
      </c>
      <c r="T444" s="565" t="str">
        <f>IF(AND('1C TSspéc10'!$N$17&lt;&gt;0,'1C TSspéc10'!$C$12="OUI"),'1C TSspéc10'!$N$40/'1C TSspéc10'!$N$17,"")</f>
        <v/>
      </c>
      <c r="U444" s="565" t="str">
        <f>IF(AND('1C TSspéc10'!$N$17&lt;&gt;0,'1C TSspéc10'!$C$12="OUI"),'1C TSspéc10'!$N$41/'1C TSspéc10'!$N$17,"")</f>
        <v/>
      </c>
      <c r="V444" s="565" t="str">
        <f>IF(AND('1C TSspéc10'!$N$17&lt;&gt;0,'1C TSspéc10'!$C$12="OUI"),'1C TSspéc10'!$N$42/'1C TSspéc10'!$N$17,"")</f>
        <v/>
      </c>
      <c r="W444" s="565" t="str">
        <f>IF(AND('1C TSspéc10'!$N$17&lt;&gt;0,'1C TSspéc10'!$C$12="OUI"),'1C TSspéc10'!$N$43/'1C TSspéc10'!$N$17,"")</f>
        <v/>
      </c>
      <c r="X444" s="565" t="str">
        <f>IF(AND('1C TSspéc10'!$N$17&lt;&gt;0,'1C TSspéc10'!$C$12="OUI"),'1C TSspéc10'!$N$44/'1C TSspéc10'!$N$17,"")</f>
        <v/>
      </c>
      <c r="Y444" s="565" t="str">
        <f>IF(AND('1C TSspéc10'!$N$17&lt;&gt;0,'1C TSspéc10'!$C$12="OUI"),'1C TSspéc10'!$N$45/'1C TSspéc10'!$N$17,"")</f>
        <v/>
      </c>
      <c r="Z444" s="565" t="str">
        <f>IF(AND('1C TSspéc10'!$N$17&lt;&gt;0,'1C TSspéc10'!$C$12="OUI"),'1C TSspéc10'!$N$46/'1C TSspéc10'!$N$17,"")</f>
        <v/>
      </c>
      <c r="AA444" s="565" t="str">
        <f>IF(AND('1C TSspéc10'!$N$17&lt;&gt;0,'1C TSspéc10'!$C$12="OUI"),'1C TSspéc10'!$N$47/'1C TSspéc10'!$N$17,"")</f>
        <v/>
      </c>
      <c r="AB444" s="565" t="str">
        <f>IF(AND('1C TSspéc10'!$N$17&lt;&gt;0,'1C TSspéc10'!$C$12="OUI"),'1C TSspéc10'!$N$48/'1C TSspéc10'!$N$17,"")</f>
        <v/>
      </c>
      <c r="AC444" s="565" t="str">
        <f>IF(AND('1C TSspéc10'!$N$17&lt;&gt;0,'1C TSspéc10'!$C$12="OUI"),'1C TSspéc10'!$N$49/'1C TSspéc10'!$N$17,"")</f>
        <v/>
      </c>
      <c r="AD444" s="565" t="str">
        <f>IF(AND('1C TSspéc10'!$N$17&lt;&gt;0,'1C TSspéc10'!$C$12="OUI"),'1C TSspéc10'!$N$50/'1C TSspéc10'!$N$17,"")</f>
        <v/>
      </c>
      <c r="AE444" s="565" t="str">
        <f>IF(AND('1C TSspéc10'!$N$17&lt;&gt;0,'1C TSspéc10'!$C$12="OUI"),'1C TSspéc10'!$N$51/'1C TSspéc10'!$N$17,"")</f>
        <v/>
      </c>
      <c r="AF444" s="565" t="str">
        <f>IF(AND('1C TSspéc10'!$N$17&lt;&gt;0,'1C TSspéc10'!$C$12="OUI"),'1C TSspéc10'!$N$52/'1C TSspéc10'!$N$17,"")</f>
        <v/>
      </c>
      <c r="AG444" s="565" t="str">
        <f>IF(AND('1C TSspéc10'!$N$17&lt;&gt;0,'1C TSspéc10'!$C$12="OUI"),'1C TSspéc10'!$N$53/'1C TSspéc10'!$N$17,"")</f>
        <v/>
      </c>
      <c r="AH444" s="565" t="str">
        <f>IF(AND('1C TSspéc10'!$N$17&lt;&gt;0,'1C TSspéc10'!$C$12="OUI"),'1C TSspéc10'!$N$54/'1C TSspéc10'!$N$17,"")</f>
        <v/>
      </c>
      <c r="AI444" s="565" t="str">
        <f>IF(AND('1C TSspéc10'!$N$17&lt;&gt;0,'1C TSspéc10'!$C$12="OUI"),'1C TSspéc10'!$N$55/'1C TSspéc10'!$N$17,"")</f>
        <v/>
      </c>
      <c r="AJ444" s="565" t="str">
        <f>IF(AND('1C TSspéc10'!$N$17&lt;&gt;0,'1C TSspéc10'!$C$12="OUI"),'1C TSspéc10'!$N$56/'1C TSspéc10'!$N$17,"")</f>
        <v/>
      </c>
      <c r="AK444" s="565" t="str">
        <f>IF(AND('1C TSspéc10'!$N$17&lt;&gt;0,'1C TSspéc10'!$C$12="OUI"),'1C TSspéc10'!$N$57/'1C TSspéc10'!$N$17,"")</f>
        <v/>
      </c>
      <c r="AL444" s="214">
        <f>IF(AND('1C TSspéc10'!$N$17&lt;&gt;0,'1C TSspéc10'!$C$12="OUI"),N444+AK444,N444)</f>
        <v>0</v>
      </c>
      <c r="AM444" s="434">
        <f t="shared" si="115"/>
        <v>0</v>
      </c>
      <c r="AN444" s="434">
        <f t="shared" si="116"/>
        <v>0</v>
      </c>
      <c r="AO444" s="435" t="str">
        <f>IF(AND('1C TSspéc10'!$N$17&lt;&gt;0,'1C TSspéc10'!$N$30&lt;&gt;0),AM444+AN444,"")</f>
        <v/>
      </c>
      <c r="AP444" s="600" t="str">
        <f>IF(AND('1C TSspéc10'!$N$17&lt;&gt;0,'1C TSspéc10'!$N$30&lt;&gt;0),AM444-AR444,"")</f>
        <v/>
      </c>
      <c r="AQ444" s="655">
        <f t="shared" si="120"/>
        <v>0</v>
      </c>
      <c r="AR444" s="623"/>
      <c r="AS444" s="215"/>
      <c r="AT444" s="822" t="str">
        <f>IF(('1C TSspéc10'!N$17*FICHE!$C$14&lt;J444),"Forfait limité à "&amp;FICHE!$C$14&amp;"€/jour","")</f>
        <v/>
      </c>
      <c r="AU444" s="656"/>
      <c r="AX444" s="823"/>
      <c r="AY444" s="823"/>
      <c r="AZ444" s="823"/>
      <c r="BA444" s="823"/>
      <c r="BB444" s="823"/>
    </row>
    <row r="445" spans="1:54" ht="13.9" customHeight="1">
      <c r="A445" s="316"/>
      <c r="B445" s="346"/>
      <c r="C445" s="883" t="str">
        <f>IF('1C TSspéc11'!C$21&lt;&gt;0,'1C TSspéc11'!$B$16,"")</f>
        <v/>
      </c>
      <c r="D445" s="884"/>
      <c r="E445" s="885"/>
      <c r="F445" s="208" t="str">
        <f>IF(AND($C445='1C TSspéc11'!$B$16,'1C TSspéc11'!$B$20="spécifiques",'1C TSspéc11'!$C$21&lt;&gt;""),'1C TSspéc11'!$C$25,"")</f>
        <v/>
      </c>
      <c r="G445" s="239"/>
      <c r="H445" s="816">
        <v>0.21</v>
      </c>
      <c r="I445" s="817">
        <v>1</v>
      </c>
      <c r="J445" s="324"/>
      <c r="K445" s="818">
        <f t="shared" si="114"/>
        <v>0</v>
      </c>
      <c r="L445" s="582">
        <f>IF(OR('1C TSspéc11'!$B$12="",'1C TSspéc11'!C$30=0),0,IF(AND('1C TSspéc11'!$B$12&lt;&gt;"",$K$2="Pôle",'1C TSspéc11'!$C$12="OUI"),(('1C TSspéc11'!C$22+'1C TSspéc11'!C$23+'1C TSspéc11'!C$24+'1C TSspéc11'!C$25+'1C TSspéc11'!C$29)/'1C TSspéc11'!C$17),IF(AND('1C TSspéc11'!$B$12&lt;&gt;"",$K$2="Pôle",'1C TSspéc11'!$C$12="NON"),(('1C TSspéc11'!C$22+'1C TSspéc11'!C$23+'1C TSspéc11'!C$24+'1C TSspéc11'!C$25+'1C TSspéc11'!C$29)/'1C TSspéc11'!C$30),IF(AND('1C TSspéc11'!$B$12&lt;&gt;"",$K$2&lt;&gt;"Pôle",'1C TSspéc11'!$C$12="OUI"),(('1C TSspéc11'!C$22+'1C TSspéc11'!C$23+'1C TSspéc11'!C$24+'1C TSspéc11'!C$25+'1C TSspéc11'!C$26+'1C TSspéc11'!C$27+'1C TSspéc11'!C$28+'1C TSspéc11'!C$29)/'1C TSspéc11'!C$17),IF(AND('1C TSspéc11'!$B$12&lt;&gt;"",$K$2&lt;&gt;"Pôle",'1C TSspéc11'!$C$12="NON"),(('1C TSspéc11'!C$22+'1C TSspéc11'!C$23+'1C TSspéc11'!C$24+'1C TSspéc11'!C$25+'1C TSspéc11'!C$26+'1C TSspéc11'!C$27+'1C TSspéc11'!C$28+'1C TSspéc11'!C$29)/'1C TSspéc11'!C$30))))))</f>
        <v>0</v>
      </c>
      <c r="M445" s="582">
        <f>IF(OR('1C TSspéc11'!$B$12="",'1C TSspéc11'!C$30=0),0,IF(AND('1C TSspéc11'!$B$12&lt;&gt;"",$K$2="Pôle",'1C TSspéc11'!$C$12="OUI"),(('1C TSspéc11'!C$26+'1C TSspéc11'!C$27+'1C TSspéc11'!C$28)/'1C TSspéc11'!C$17),IF(AND('1C TSspéc11'!$B$12&lt;&gt;"",$K$2="Pôle",'1C TSspéc11'!$C$12="NON"),(('1C TSspéc11'!C$26+'1C TSspéc11'!C$27+'1C TSspéc11'!C$28)/'1C TSspéc11'!C$30),IF(AND('1C TSspéc11'!$B$12&lt;&gt;"",$K$2&lt;&gt;"Pôle"),0))))</f>
        <v>0</v>
      </c>
      <c r="N445" s="583">
        <f>IF(AND('1C TSspéc11'!$B$12&lt;&gt;0,'1C TSspéc11'!$C$30&lt;&gt;0),L445+M445,0)</f>
        <v>0</v>
      </c>
      <c r="O445" s="566" t="str">
        <f>IF(AND('1C TSspéc11'!$C$17&lt;&gt;0,'1C TSspéc11'!$C$12="OUI"),'1C TSspéc11'!$C$35/'1C TSspéc11'!$C$17,"")</f>
        <v/>
      </c>
      <c r="P445" s="567" t="str">
        <f>IF(AND('1C TSspéc11'!$C$17&lt;&gt;0,'1C TSspéc11'!$C$12="OUI"),'1C TSspéc11'!$C$36/'1C TSspéc11'!$C$17,"")</f>
        <v/>
      </c>
      <c r="Q445" s="567" t="str">
        <f>IF(AND('1C TSspéc11'!$C$17&lt;&gt;0,'1C TSspéc11'!$C$12="OUI"),'1C TSspéc11'!$C$37/'1C TSspéc11'!$C$17,"")</f>
        <v/>
      </c>
      <c r="R445" s="567" t="str">
        <f>IF(AND('1C TSspéc11'!$C$17&lt;&gt;0,'1C TSspéc11'!$C$12="OUI"),'1C TSspéc11'!$C$38/'1C TSspéc11'!$C$17,"")</f>
        <v/>
      </c>
      <c r="S445" s="567" t="str">
        <f>IF(AND('1C TSspéc11'!$C$17&lt;&gt;0,'1C TSspéc11'!$C$12="OUI"),'1C TSspéc11'!$C$39/'1C TSspéc11'!$C$17,"")</f>
        <v/>
      </c>
      <c r="T445" s="567" t="str">
        <f>IF(AND('1C TSspéc11'!$C$17&lt;&gt;0,'1C TSspéc11'!$C$12="OUI"),'1C TSspéc11'!$C$40/'1C TSspéc11'!$C$17,"")</f>
        <v/>
      </c>
      <c r="U445" s="567" t="str">
        <f>IF(AND('1C TSspéc11'!$C$17&lt;&gt;0,'1C TSspéc11'!$C$12="OUI"),'1C TSspéc11'!$C$41/'1C TSspéc11'!$C$17,"")</f>
        <v/>
      </c>
      <c r="V445" s="567" t="str">
        <f>IF(AND('1C TSspéc11'!$C$17&lt;&gt;0,'1C TSspéc11'!$C$12="OUI"),'1C TSspéc11'!$C$42/'1C TSspéc11'!$C$17,"")</f>
        <v/>
      </c>
      <c r="W445" s="567" t="str">
        <f>IF(AND('1C TSspéc11'!$C$17&lt;&gt;0,'1C TSspéc11'!$C$12="OUI"),'1C TSspéc11'!$C$43/'1C TSspéc11'!$C$17,"")</f>
        <v/>
      </c>
      <c r="X445" s="567" t="str">
        <f>IF(AND('1C TSspéc11'!$C$17&lt;&gt;0,'1C TSspéc11'!$C$12="OUI"),'1C TSspéc11'!$C$44/'1C TSspéc11'!$C$17,"")</f>
        <v/>
      </c>
      <c r="Y445" s="567" t="str">
        <f>IF(AND('1C TSspéc11'!$C$17&lt;&gt;0,'1C TSspéc11'!$C$12="OUI"),'1C TSspéc11'!$C$45/'1C TSspéc11'!$C$17,"")</f>
        <v/>
      </c>
      <c r="Z445" s="567" t="str">
        <f>IF(AND('1C TSspéc11'!$C$17&lt;&gt;0,'1C TSspéc11'!$C$12="OUI"),'1C TSspéc11'!$C$46/'1C TSspéc11'!$C$17,"")</f>
        <v/>
      </c>
      <c r="AA445" s="567" t="str">
        <f>IF(AND('1C TSspéc11'!$C$17&lt;&gt;0,'1C TSspéc11'!$C$12="OUI"),'1C TSspéc11'!$C$47/'1C TSspéc11'!$C$17,"")</f>
        <v/>
      </c>
      <c r="AB445" s="567" t="str">
        <f>IF(AND('1C TSspéc11'!$C$17&lt;&gt;0,'1C TSspéc11'!$C$12="OUI"),'1C TSspéc11'!$C$48/'1C TSspéc11'!$C$17,"")</f>
        <v/>
      </c>
      <c r="AC445" s="567" t="str">
        <f>IF(AND('1C TSspéc11'!$C$17&lt;&gt;0,'1C TSspéc11'!$C$12="OUI"),'1C TSspéc11'!$C$49/'1C TSspéc11'!$C$17,"")</f>
        <v/>
      </c>
      <c r="AD445" s="567" t="str">
        <f>IF(AND('1C TSspéc11'!$C$17&lt;&gt;0,'1C TSspéc11'!$C$12="OUI"),'1C TSspéc11'!$C$50/'1C TSspéc11'!$C$17,"")</f>
        <v/>
      </c>
      <c r="AE445" s="567" t="str">
        <f>IF(AND('1C TSspéc11'!$C$17&lt;&gt;0,'1C TSspéc11'!$C$12="OUI"),'1C TSspéc11'!$C$51/'1C TSspéc11'!$C$17,"")</f>
        <v/>
      </c>
      <c r="AF445" s="567" t="str">
        <f>IF(AND('1C TSspéc11'!$C$17&lt;&gt;0,'1C TSspéc11'!$C$12="OUI"),'1C TSspéc11'!$C$52/'1C TSspéc11'!$C$17,"")</f>
        <v/>
      </c>
      <c r="AG445" s="567" t="str">
        <f>IF(AND('1C TSspéc11'!$C$17&lt;&gt;0,'1C TSspéc11'!$C$12="OUI"),'1C TSspéc11'!$C$53/'1C TSspéc11'!$C$17,"")</f>
        <v/>
      </c>
      <c r="AH445" s="567" t="str">
        <f>IF(AND('1C TSspéc11'!$C$17&lt;&gt;0,'1C TSspéc11'!$C$12="OUI"),'1C TSspéc11'!$C$54/'1C TSspéc11'!$C$17,"")</f>
        <v/>
      </c>
      <c r="AI445" s="567" t="str">
        <f>IF(AND('1C TSspéc11'!$C$17&lt;&gt;0,'1C TSspéc11'!$C$12="OUI"),'1C TSspéc11'!$C$55/'1C TSspéc11'!$C$17,"")</f>
        <v/>
      </c>
      <c r="AJ445" s="567" t="str">
        <f>IF(AND('1C TSspéc11'!$C$17&lt;&gt;0,'1C TSspéc11'!$C$12="OUI"),'1C TSspéc11'!$C$56/'1C TSspéc11'!$C$17,"")</f>
        <v/>
      </c>
      <c r="AK445" s="567" t="str">
        <f>IF(AND('1C TSspéc11'!$C$17&lt;&gt;0,'1C TSspéc11'!$C$12="OUI"),'1C TSspéc11'!$C$57/'1C TSspéc11'!$C$17,"")</f>
        <v/>
      </c>
      <c r="AL445" s="74">
        <f>IF(AND('1C TSspéc11'!$C$17&lt;&gt;0,'1C TSspéc11'!$C$12="OUI"),N445+AK445,N445)</f>
        <v>0</v>
      </c>
      <c r="AM445" s="436">
        <f t="shared" si="115"/>
        <v>0</v>
      </c>
      <c r="AN445" s="436">
        <f t="shared" si="116"/>
        <v>0</v>
      </c>
      <c r="AO445" s="437" t="str">
        <f>IF(AND('1C TSspéc11'!$C$17&lt;&gt;0,'1C TSspéc11'!$C$30&lt;&gt;0),AM445+AN445,"")</f>
        <v/>
      </c>
      <c r="AP445" s="601" t="str">
        <f>IF(AND('1C TSspéc11'!$C$17&lt;&gt;0,'1C TSspéc11'!$C$30&lt;&gt;0),AM445-AR445,"")</f>
        <v/>
      </c>
      <c r="AQ445" s="610">
        <f>IF(M445=0,0,AN445-AS445)</f>
        <v>0</v>
      </c>
      <c r="AR445" s="624"/>
      <c r="AS445" s="210"/>
      <c r="AT445" s="211" t="str">
        <f>IF(('1C TSspéc11'!C$17*FICHE!$C$14&lt;J445),"Forfait limité à "&amp;FICHE!$C$14&amp;"€/jour","")</f>
        <v/>
      </c>
      <c r="AU445" s="617"/>
    </row>
    <row r="446" spans="1:54" ht="13.9" customHeight="1">
      <c r="A446" s="316"/>
      <c r="B446" s="346"/>
      <c r="C446" s="877" t="str">
        <f>IF('1C TSspéc11'!D$21&lt;&gt;0,'1C TSspéc11'!$B$16,"")</f>
        <v/>
      </c>
      <c r="D446" s="878"/>
      <c r="E446" s="879"/>
      <c r="F446" s="95" t="str">
        <f>IF(AND($C446='1C TSspéc11'!$B$16,'1C TSspéc11'!$B$20="spécifiques",'1C TSspéc11'!$D$21&lt;&gt;""),'1C TSspéc11'!$D$25,"")</f>
        <v/>
      </c>
      <c r="G446" s="237"/>
      <c r="H446" s="797">
        <v>0.21</v>
      </c>
      <c r="I446" s="799">
        <v>1</v>
      </c>
      <c r="J446" s="324"/>
      <c r="K446" s="782">
        <f t="shared" si="114"/>
        <v>0</v>
      </c>
      <c r="L446" s="580">
        <f>IF(OR('1C TSspéc11'!$B$12="",'1C TSspéc11'!D$30=0),0,IF(AND('1C TSspéc11'!$B$12&lt;&gt;"",$K$2="Pôle",'1C TSspéc11'!$C$12="OUI"),(('1C TSspéc11'!D$22+'1C TSspéc11'!D$23+'1C TSspéc11'!D$24+'1C TSspéc11'!D$25+'1C TSspéc11'!D$29)/'1C TSspéc11'!D$17),IF(AND('1C TSspéc11'!$B$12&lt;&gt;"",$K$2="Pôle",'1C TSspéc11'!$C$12="NON"),(('1C TSspéc11'!D$22+'1C TSspéc11'!D$23+'1C TSspéc11'!D$24+'1C TSspéc11'!D$25+'1C TSspéc11'!D$29)/'1C TSspéc11'!D$30),IF(AND('1C TSspéc11'!$B$12&lt;&gt;"",$K$2&lt;&gt;"Pôle",'1C TSspéc11'!$C$12="OUI"),(('1C TSspéc11'!D$22+'1C TSspéc11'!D$23+'1C TSspéc11'!D$24+'1C TSspéc11'!D$25+'1C TSspéc11'!D$26+'1C TSspéc11'!D$27+'1C TSspéc11'!D$28+'1C TSspéc11'!D$29)/'1C TSspéc11'!D$17),IF(AND('1C TSspéc11'!$B$12&lt;&gt;"",$K$2&lt;&gt;"Pôle",'1C TSspéc11'!$C$12="NON"),(('1C TSspéc11'!D$22+'1C TSspéc11'!D$23+'1C TSspéc11'!D$24+'1C TSspéc11'!D$25+'1C TSspéc11'!D$26+'1C TSspéc11'!D$27+'1C TSspéc11'!D$28+'1C TSspéc11'!D$29)/'1C TSspéc11'!D$30))))))</f>
        <v>0</v>
      </c>
      <c r="M446" s="580">
        <f>IF(OR('1C TSspéc11'!$B$12="",'1C TSspéc11'!D$30=0),0,IF(AND('1C TSspéc11'!$B$12&lt;&gt;"",$K$2="Pôle",'1C TSspéc11'!$C$12="OUI"),(('1C TSspéc11'!D$26+'1C TSspéc11'!D$27+'1C TSspéc11'!D$28)/'1C TSspéc11'!D$17),IF(AND('1C TSspéc11'!$B$12&lt;&gt;"",$K$2="Pôle",'1C TSspéc11'!$C$12="NON"),(('1C TSspéc11'!D$26+'1C TSspéc11'!D$27+'1C TSspéc11'!D$28)/'1C TSspéc11'!D$30),IF(AND('1C TSspéc11'!$B$12&lt;&gt;"",$K$2&lt;&gt;"Pôle"),0))))</f>
        <v>0</v>
      </c>
      <c r="N446" s="581">
        <f>IF(AND('1C TSspéc11'!$B$12&lt;&gt;0,'1C TSspéc11'!$D$30&lt;&gt;0),L446+M446,0)</f>
        <v>0</v>
      </c>
      <c r="O446" s="562" t="str">
        <f>IF(AND('1C TSspéc11'!$D$17&lt;&gt;0,'1C TSspéc11'!$C$12="OUI"),'1C TSspéc11'!$D$35/'1C TSspéc11'!$D$17,"")</f>
        <v/>
      </c>
      <c r="P446" s="563" t="str">
        <f>IF(AND('1C TSspéc11'!$D$17&lt;&gt;0,'1C TSspéc11'!$C$12="OUI"),'1C TSspéc11'!$D$36/'1C TSspéc11'!$D$17,"")</f>
        <v/>
      </c>
      <c r="Q446" s="563" t="str">
        <f>IF(AND('1C TSspéc11'!$D$17&lt;&gt;0,'1C TSspéc11'!$C$12="OUI"),'1C TSspéc11'!$D$37/'1C TSspéc11'!$D$17,"")</f>
        <v/>
      </c>
      <c r="R446" s="563" t="str">
        <f>IF(AND('1C TSspéc11'!$D$17&lt;&gt;0,'1C TSspéc11'!$C$12="OUI"),'1C TSspéc11'!$D$38/'1C TSspéc11'!$D$17,"")</f>
        <v/>
      </c>
      <c r="S446" s="563" t="str">
        <f>IF(AND('1C TSspéc11'!$D$17&lt;&gt;0,'1C TSspéc11'!$C$12="OUI"),'1C TSspéc11'!$D$39/'1C TSspéc11'!$D$17,"")</f>
        <v/>
      </c>
      <c r="T446" s="563" t="str">
        <f>IF(AND('1C TSspéc11'!$D$17&lt;&gt;0,'1C TSspéc11'!$C$12="OUI"),'1C TSspéc11'!$D$40/'1C TSspéc11'!$D$17,"")</f>
        <v/>
      </c>
      <c r="U446" s="563" t="str">
        <f>IF(AND('1C TSspéc11'!$D$17&lt;&gt;0,'1C TSspéc11'!$C$12="OUI"),'1C TSspéc11'!$D$41/'1C TSspéc11'!$D$17,"")</f>
        <v/>
      </c>
      <c r="V446" s="563" t="str">
        <f>IF(AND('1C TSspéc11'!$D$17&lt;&gt;0,'1C TSspéc11'!$C$12="OUI"),'1C TSspéc11'!$D$42/'1C TSspéc11'!$D$17,"")</f>
        <v/>
      </c>
      <c r="W446" s="563" t="str">
        <f>IF(AND('1C TSspéc11'!$D$17&lt;&gt;0,'1C TSspéc11'!$C$12="OUI"),'1C TSspéc11'!$D$43/'1C TSspéc11'!$D$17,"")</f>
        <v/>
      </c>
      <c r="X446" s="563" t="str">
        <f>IF(AND('1C TSspéc11'!$D$17&lt;&gt;0,'1C TSspéc11'!$C$12="OUI"),'1C TSspéc11'!$D$44/'1C TSspéc11'!$D$17,"")</f>
        <v/>
      </c>
      <c r="Y446" s="563" t="str">
        <f>IF(AND('1C TSspéc11'!$D$17&lt;&gt;0,'1C TSspéc11'!$C$12="OUI"),'1C TSspéc11'!$D$45/'1C TSspéc11'!$D$17,"")</f>
        <v/>
      </c>
      <c r="Z446" s="563" t="str">
        <f>IF(AND('1C TSspéc11'!$D$17&lt;&gt;0,'1C TSspéc11'!$C$12="OUI"),'1C TSspéc11'!$D$46/'1C TSspéc11'!$D$17,"")</f>
        <v/>
      </c>
      <c r="AA446" s="563" t="str">
        <f>IF(AND('1C TSspéc11'!$D$17&lt;&gt;0,'1C TSspéc11'!$C$12="OUI"),'1C TSspéc11'!$D$47/'1C TSspéc11'!$D$17,"")</f>
        <v/>
      </c>
      <c r="AB446" s="563" t="str">
        <f>IF(AND('1C TSspéc11'!$D$17&lt;&gt;0,'1C TSspéc11'!$C$12="OUI"),'1C TSspéc11'!$D$48/'1C TSspéc11'!$D$17,"")</f>
        <v/>
      </c>
      <c r="AC446" s="563" t="str">
        <f>IF(AND('1C TSspéc11'!$D$17&lt;&gt;0,'1C TSspéc11'!$C$12="OUI"),'1C TSspéc11'!$D$49/'1C TSspéc11'!$D$17,"")</f>
        <v/>
      </c>
      <c r="AD446" s="563" t="str">
        <f>IF(AND('1C TSspéc11'!$D$17&lt;&gt;0,'1C TSspéc11'!$C$12="OUI"),'1C TSspéc11'!$D$50/'1C TSspéc11'!$D$17,"")</f>
        <v/>
      </c>
      <c r="AE446" s="563" t="str">
        <f>IF(AND('1C TSspéc11'!$D$17&lt;&gt;0,'1C TSspéc11'!$C$12="OUI"),'1C TSspéc11'!$D$51/'1C TSspéc11'!$D$17,"")</f>
        <v/>
      </c>
      <c r="AF446" s="563" t="str">
        <f>IF(AND('1C TSspéc11'!$D$17&lt;&gt;0,'1C TSspéc11'!$C$12="OUI"),'1C TSspéc11'!$D$52/'1C TSspéc11'!$D$17,"")</f>
        <v/>
      </c>
      <c r="AG446" s="563" t="str">
        <f>IF(AND('1C TSspéc11'!$D$17&lt;&gt;0,'1C TSspéc11'!$C$12="OUI"),'1C TSspéc11'!$D$53/'1C TSspéc11'!$D$17,"")</f>
        <v/>
      </c>
      <c r="AH446" s="563" t="str">
        <f>IF(AND('1C TSspéc11'!$D$17&lt;&gt;0,'1C TSspéc11'!$C$12="OUI"),'1C TSspéc11'!$D$54/'1C TSspéc11'!$D$17,"")</f>
        <v/>
      </c>
      <c r="AI446" s="563" t="str">
        <f>IF(AND('1C TSspéc11'!$D$17&lt;&gt;0,'1C TSspéc11'!$C$12="OUI"),'1C TSspéc11'!$D$55/'1C TSspéc11'!$D$17,"")</f>
        <v/>
      </c>
      <c r="AJ446" s="563" t="str">
        <f>IF(AND('1C TSspéc11'!$D$17&lt;&gt;0,'1C TSspéc11'!$C$12="OUI"),'1C TSspéc11'!$D$56/'1C TSspéc11'!$D$17,"")</f>
        <v/>
      </c>
      <c r="AK446" s="563" t="str">
        <f>IF(AND('1C TSspéc11'!$D$17&lt;&gt;0,'1C TSspéc11'!$C$12="OUI"),'1C TSspéc11'!$D$57/'1C TSspéc11'!$D$17,"")</f>
        <v/>
      </c>
      <c r="AL446" s="74">
        <f>IF(AND('1C TSspéc11'!$D$17&lt;&gt;0,'1C TSspéc11'!$C$12="OUI"),N446+AK446,N446)</f>
        <v>0</v>
      </c>
      <c r="AM446" s="432">
        <f t="shared" si="115"/>
        <v>0</v>
      </c>
      <c r="AN446" s="432">
        <f t="shared" si="116"/>
        <v>0</v>
      </c>
      <c r="AO446" s="433" t="str">
        <f>IF(AND('1C TSspéc11'!$D$17&lt;&gt;0,'1C TSspéc11'!$D$30&lt;&gt;0),AM446+AN446,"")</f>
        <v/>
      </c>
      <c r="AP446" s="599" t="str">
        <f>IF(AND('1C TSspéc11'!$D$17&lt;&gt;0,'1C TSspéc11'!$D$30&lt;&gt;0),AM446-AR446,"")</f>
        <v/>
      </c>
      <c r="AQ446" s="610">
        <f t="shared" ref="AQ446:AQ456" si="121">IF(M446=0,0,AN446-AS446)</f>
        <v>0</v>
      </c>
      <c r="AR446" s="622"/>
      <c r="AS446" s="104"/>
      <c r="AT446" s="211" t="str">
        <f>IF(('1C TSspéc11'!D$17*FICHE!$C$14&lt;J446),"Forfait limité à "&amp;FICHE!$C$14&amp;"€/jour","")</f>
        <v/>
      </c>
      <c r="AU446" s="618"/>
    </row>
    <row r="447" spans="1:54" ht="13.9" customHeight="1">
      <c r="A447" s="316"/>
      <c r="B447" s="346"/>
      <c r="C447" s="877" t="str">
        <f>IF('1C TSspéc11'!E$21&lt;&gt;0,'1C TSspéc11'!$B$16,"")</f>
        <v/>
      </c>
      <c r="D447" s="878"/>
      <c r="E447" s="879"/>
      <c r="F447" s="95" t="str">
        <f>IF(AND($C447='1C TSspéc11'!$B$16,'1C TSspéc11'!$B$20="spécifiques",'1C TSspéc11'!$E$21&lt;&gt;""),'1C TSspéc11'!$E$25,"")</f>
        <v/>
      </c>
      <c r="G447" s="237"/>
      <c r="H447" s="797">
        <v>0.21</v>
      </c>
      <c r="I447" s="799">
        <v>1</v>
      </c>
      <c r="J447" s="324"/>
      <c r="K447" s="782">
        <f t="shared" si="114"/>
        <v>0</v>
      </c>
      <c r="L447" s="580">
        <f>IF(OR('1C TSspéc11'!$B$12="",'1C TSspéc11'!E$30=0),0,IF(AND('1C TSspéc11'!$B$12&lt;&gt;"",$K$2="Pôle",'1C TSspéc11'!$C$12="OUI"),(('1C TSspéc11'!E$22+'1C TSspéc11'!E$23+'1C TSspéc11'!E$24+'1C TSspéc11'!E$25+'1C TSspéc11'!E$29)/'1C TSspéc11'!E$17),IF(AND('1C TSspéc11'!$B$12&lt;&gt;"",$K$2="Pôle",'1C TSspéc11'!$C$12="NON"),(('1C TSspéc11'!E$22+'1C TSspéc11'!E$23+'1C TSspéc11'!E$24+'1C TSspéc11'!E$25+'1C TSspéc11'!E$29)/'1C TSspéc11'!E$30),IF(AND('1C TSspéc11'!$B$12&lt;&gt;"",$K$2&lt;&gt;"Pôle",'1C TSspéc11'!$C$12="OUI"),(('1C TSspéc11'!E$22+'1C TSspéc11'!E$23+'1C TSspéc11'!E$24+'1C TSspéc11'!E$25+'1C TSspéc11'!E$26+'1C TSspéc11'!E$27+'1C TSspéc11'!E$28+'1C TSspéc11'!E$29)/'1C TSspéc11'!E$17),IF(AND('1C TSspéc11'!$B$12&lt;&gt;"",$K$2&lt;&gt;"Pôle",'1C TSspéc11'!$C$12="NON"),(('1C TSspéc11'!E$22+'1C TSspéc11'!E$23+'1C TSspéc11'!E$24+'1C TSspéc11'!E$25+'1C TSspéc11'!E$26+'1C TSspéc11'!E$27+'1C TSspéc11'!E$28+'1C TSspéc11'!E$29)/'1C TSspéc11'!E$30))))))</f>
        <v>0</v>
      </c>
      <c r="M447" s="580">
        <f>IF(OR('1C TSspéc11'!$B$12="",'1C TSspéc11'!E$30=0),0,IF(AND('1C TSspéc11'!$B$12&lt;&gt;"",$K$2="Pôle",'1C TSspéc11'!$C$12="OUI"),(('1C TSspéc11'!E$26+'1C TSspéc11'!E$27+'1C TSspéc11'!E$28)/'1C TSspéc11'!E$17),IF(AND('1C TSspéc11'!$B$12&lt;&gt;"",$K$2="Pôle",'1C TSspéc11'!$C$12="NON"),(('1C TSspéc11'!E$26+'1C TSspéc11'!E$27+'1C TSspéc11'!E$28)/'1C TSspéc11'!E$30),IF(AND('1C TSspéc11'!$B$12&lt;&gt;"",$K$2&lt;&gt;"Pôle"),0))))</f>
        <v>0</v>
      </c>
      <c r="N447" s="581">
        <f>IF(AND('1C TSspéc11'!$B$12&lt;&gt;0,'1C TSspéc11'!$E$30&lt;&gt;0),L447+M447,0)</f>
        <v>0</v>
      </c>
      <c r="O447" s="562" t="str">
        <f>IF(AND('1C TSspéc11'!$E$17&lt;&gt;0,'1C TSspéc11'!$C$12="OUI"),'1C TSspéc11'!$E$35/'1C TSspéc11'!$E$17,"")</f>
        <v/>
      </c>
      <c r="P447" s="563" t="str">
        <f>IF(AND('1C TSspéc11'!$E$17&lt;&gt;0,'1C TSspéc11'!$C$12="OUI"),'1C TSspéc11'!$E$36/'1C TSspéc11'!$E$17,"")</f>
        <v/>
      </c>
      <c r="Q447" s="563" t="str">
        <f>IF(AND('1C TSspéc11'!$E$17&lt;&gt;0,'1C TSspéc11'!$C$12="OUI"),'1C TSspéc11'!$E$37/'1C TSspéc11'!$E$17,"")</f>
        <v/>
      </c>
      <c r="R447" s="563" t="str">
        <f>IF(AND('1C TSspéc11'!$E$17&lt;&gt;0,'1C TSspéc11'!$C$12="OUI"),'1C TSspéc11'!$E$38/'1C TSspéc11'!$E$17,"")</f>
        <v/>
      </c>
      <c r="S447" s="563" t="str">
        <f>IF(AND('1C TSspéc11'!$E$17&lt;&gt;0,'1C TSspéc11'!$C$12="OUI"),'1C TSspéc11'!$E$39/'1C TSspéc11'!$E$17,"")</f>
        <v/>
      </c>
      <c r="T447" s="563" t="str">
        <f>IF(AND('1C TSspéc11'!$E$17&lt;&gt;0,'1C TSspéc11'!$C$12="OUI"),'1C TSspéc11'!$E$40/'1C TSspéc11'!$E$17,"")</f>
        <v/>
      </c>
      <c r="U447" s="563" t="str">
        <f>IF(AND('1C TSspéc11'!$E$17&lt;&gt;0,'1C TSspéc11'!$C$12="OUI"),'1C TSspéc11'!$E$41/'1C TSspéc11'!$E$17,"")</f>
        <v/>
      </c>
      <c r="V447" s="563" t="str">
        <f>IF(AND('1C TSspéc11'!$E$17&lt;&gt;0,'1C TSspéc11'!$C$12="OUI"),'1C TSspéc11'!$E$42/'1C TSspéc11'!$E$17,"")</f>
        <v/>
      </c>
      <c r="W447" s="563" t="str">
        <f>IF(AND('1C TSspéc11'!$E$17&lt;&gt;0,'1C TSspéc11'!$C$12="OUI"),'1C TSspéc11'!$E$43/'1C TSspéc11'!$E$17,"")</f>
        <v/>
      </c>
      <c r="X447" s="563" t="str">
        <f>IF(AND('1C TSspéc11'!$E$17&lt;&gt;0,'1C TSspéc11'!$C$12="OUI"),'1C TSspéc11'!$E$44/'1C TSspéc11'!$E$17,"")</f>
        <v/>
      </c>
      <c r="Y447" s="563" t="str">
        <f>IF(AND('1C TSspéc11'!$E$17&lt;&gt;0,'1C TSspéc11'!$C$12="OUI"),'1C TSspéc11'!$E$45/'1C TSspéc11'!$E$17,"")</f>
        <v/>
      </c>
      <c r="Z447" s="563" t="str">
        <f>IF(AND('1C TSspéc11'!$E$17&lt;&gt;0,'1C TSspéc11'!$C$12="OUI"),'1C TSspéc11'!$E$46/'1C TSspéc11'!$E$17,"")</f>
        <v/>
      </c>
      <c r="AA447" s="563" t="str">
        <f>IF(AND('1C TSspéc11'!$E$17&lt;&gt;0,'1C TSspéc11'!$C$12="OUI"),'1C TSspéc11'!$E$47/'1C TSspéc11'!$E$17,"")</f>
        <v/>
      </c>
      <c r="AB447" s="563" t="str">
        <f>IF(AND('1C TSspéc11'!$E$17&lt;&gt;0,'1C TSspéc11'!$C$12="OUI"),'1C TSspéc11'!$E$48/'1C TSspéc11'!$E$17,"")</f>
        <v/>
      </c>
      <c r="AC447" s="563" t="str">
        <f>IF(AND('1C TSspéc11'!$E$17&lt;&gt;0,'1C TSspéc11'!$C$12="OUI"),'1C TSspéc11'!$E$49/'1C TSspéc11'!$E$17,"")</f>
        <v/>
      </c>
      <c r="AD447" s="563" t="str">
        <f>IF(AND('1C TSspéc11'!$E$17&lt;&gt;0,'1C TSspéc11'!$C$12="OUI"),'1C TSspéc11'!$E$50/'1C TSspéc11'!$E$17,"")</f>
        <v/>
      </c>
      <c r="AE447" s="563" t="str">
        <f>IF(AND('1C TSspéc11'!$E$17&lt;&gt;0,'1C TSspéc11'!$C$12="OUI"),'1C TSspéc11'!$E$51/'1C TSspéc11'!$E$17,"")</f>
        <v/>
      </c>
      <c r="AF447" s="563" t="str">
        <f>IF(AND('1C TSspéc11'!$E$17&lt;&gt;0,'1C TSspéc11'!$C$12="OUI"),'1C TSspéc11'!$E$52/'1C TSspéc11'!$E$17,"")</f>
        <v/>
      </c>
      <c r="AG447" s="563" t="str">
        <f>IF(AND('1C TSspéc11'!$E$17&lt;&gt;0,'1C TSspéc11'!$C$12="OUI"),'1C TSspéc11'!$E$53/'1C TSspéc11'!$E$17,"")</f>
        <v/>
      </c>
      <c r="AH447" s="563" t="str">
        <f>IF(AND('1C TSspéc11'!$E$17&lt;&gt;0,'1C TSspéc11'!$C$12="OUI"),'1C TSspéc11'!$E$54/'1C TSspéc11'!$E$17,"")</f>
        <v/>
      </c>
      <c r="AI447" s="563" t="str">
        <f>IF(AND('1C TSspéc11'!$E$17&lt;&gt;0,'1C TSspéc11'!$C$12="OUI"),'1C TSspéc11'!$E$55/'1C TSspéc11'!$E$17,"")</f>
        <v/>
      </c>
      <c r="AJ447" s="563" t="str">
        <f>IF(AND('1C TSspéc11'!$E$17&lt;&gt;0,'1C TSspéc11'!$C$12="OUI"),'1C TSspéc11'!$E$56/'1C TSspéc11'!$E$17,"")</f>
        <v/>
      </c>
      <c r="AK447" s="563" t="str">
        <f>IF(AND('1C TSspéc11'!$E$17&lt;&gt;0,'1C TSspéc11'!$C$12="OUI"),'1C TSspéc11'!$E$57/'1C TSspéc11'!$E$17,"")</f>
        <v/>
      </c>
      <c r="AL447" s="74">
        <f>IF(AND('1C TSspéc11'!$E$17&lt;&gt;0,'1C TSspéc11'!$C$12="OUI"),N447+AK447,N447)</f>
        <v>0</v>
      </c>
      <c r="AM447" s="432">
        <f t="shared" si="115"/>
        <v>0</v>
      </c>
      <c r="AN447" s="432">
        <f t="shared" si="116"/>
        <v>0</v>
      </c>
      <c r="AO447" s="433" t="str">
        <f>IF(AND('1C TSspéc11'!$E$17&lt;&gt;0,'1C TSspéc11'!$E$30&lt;&gt;0),AM447+AN447,"")</f>
        <v/>
      </c>
      <c r="AP447" s="599" t="str">
        <f>IF(AND('1C TSspéc11'!$E$17&lt;&gt;0,'1C TSspéc11'!$E$30&lt;&gt;0),AM447-AR447,"")</f>
        <v/>
      </c>
      <c r="AQ447" s="610">
        <f t="shared" si="121"/>
        <v>0</v>
      </c>
      <c r="AR447" s="622"/>
      <c r="AS447" s="104"/>
      <c r="AT447" s="211" t="str">
        <f>IF(('1C TSspéc11'!E$17*FICHE!$C$14&lt;J447),"Forfait limité à "&amp;FICHE!$C$14&amp;"€/jour","")</f>
        <v/>
      </c>
      <c r="AU447" s="618"/>
    </row>
    <row r="448" spans="1:54" ht="13.9" customHeight="1">
      <c r="A448" s="316"/>
      <c r="B448" s="346"/>
      <c r="C448" s="877" t="str">
        <f>IF('1C TSspéc11'!F$21&lt;&gt;0,'1C TSspéc11'!$B$16,"")</f>
        <v/>
      </c>
      <c r="D448" s="878"/>
      <c r="E448" s="879"/>
      <c r="F448" s="95" t="str">
        <f>IF(AND($C448='1C TSspéc11'!$B$16,'1C TSspéc11'!$B$20="spécifiques",'1C TSspéc11'!$F$21&lt;&gt;""),'1C TSspéc11'!$F$25,"")</f>
        <v/>
      </c>
      <c r="G448" s="237"/>
      <c r="H448" s="797">
        <v>0.21</v>
      </c>
      <c r="I448" s="799">
        <v>1</v>
      </c>
      <c r="J448" s="324"/>
      <c r="K448" s="782">
        <f t="shared" si="114"/>
        <v>0</v>
      </c>
      <c r="L448" s="580">
        <f>IF(OR('1C TSspéc11'!$B$12="",'1C TSspéc11'!F$30=0),0,IF(AND('1C TSspéc11'!$B$12&lt;&gt;"",$K$2="Pôle",'1C TSspéc11'!$C$12="OUI"),(('1C TSspéc11'!F$22+'1C TSspéc11'!F$23+'1C TSspéc11'!F$24+'1C TSspéc11'!F$25+'1C TSspéc11'!F$29)/'1C TSspéc11'!F$17),IF(AND('1C TSspéc11'!$B$12&lt;&gt;"",$K$2="Pôle",'1C TSspéc11'!$C$12="NON"),(('1C TSspéc11'!F$22+'1C TSspéc11'!F$23+'1C TSspéc11'!F$24+'1C TSspéc11'!F$25+'1C TSspéc11'!F$29)/'1C TSspéc11'!F$30),IF(AND('1C TSspéc11'!$B$12&lt;&gt;"",$K$2&lt;&gt;"Pôle",'1C TSspéc11'!$C$12="OUI"),(('1C TSspéc11'!F$22+'1C TSspéc11'!F$23+'1C TSspéc11'!F$24+'1C TSspéc11'!F$25+'1C TSspéc11'!F$26+'1C TSspéc11'!F$27+'1C TSspéc11'!F$28+'1C TSspéc11'!F$29)/'1C TSspéc11'!F$17),IF(AND('1C TSspéc11'!$B$12&lt;&gt;"",$K$2&lt;&gt;"Pôle",'1C TSspéc11'!$C$12="NON"),(('1C TSspéc11'!F$22+'1C TSspéc11'!F$23+'1C TSspéc11'!F$24+'1C TSspéc11'!F$25+'1C TSspéc11'!F$26+'1C TSspéc11'!F$27+'1C TSspéc11'!F$28+'1C TSspéc11'!F$29)/'1C TSspéc11'!F$30))))))</f>
        <v>0</v>
      </c>
      <c r="M448" s="580">
        <f>IF(OR('1C TSspéc11'!$B$12="",'1C TSspéc11'!F$30=0),0,IF(AND('1C TSspéc11'!$B$12&lt;&gt;"",$K$2="Pôle",'1C TSspéc11'!$C$12="OUI"),(('1C TSspéc11'!F$26+'1C TSspéc11'!F$27+'1C TSspéc11'!F$28)/'1C TSspéc11'!F$17),IF(AND('1C TSspéc11'!$B$12&lt;&gt;"",$K$2="Pôle",'1C TSspéc11'!$C$12="NON"),(('1C TSspéc11'!F$26+'1C TSspéc11'!F$27+'1C TSspéc11'!F$28)/'1C TSspéc11'!F$30),IF(AND('1C TSspéc11'!$B$12&lt;&gt;"",$K$2&lt;&gt;"Pôle"),0))))</f>
        <v>0</v>
      </c>
      <c r="N448" s="581">
        <f>IF(AND('1C TSspéc11'!$B$12&lt;&gt;0,'1C TSspéc11'!$F$30&lt;&gt;0),L448+M448,0)</f>
        <v>0</v>
      </c>
      <c r="O448" s="562" t="str">
        <f>IF(AND('1C TSspéc11'!$F$17&lt;&gt;0,'1C TSspéc11'!$C$12="OUI"),'1C TSspéc11'!$F$35/'1C TSspéc11'!$F$17,"")</f>
        <v/>
      </c>
      <c r="P448" s="563" t="str">
        <f>IF(AND('1C TSspéc11'!$F$17&lt;&gt;0,'1C TSspéc11'!$C$12="OUI"),'1C TSspéc11'!$F$36/'1C TSspéc11'!$F$17,"")</f>
        <v/>
      </c>
      <c r="Q448" s="563" t="str">
        <f>IF(AND('1C TSspéc11'!$F$17&lt;&gt;0,'1C TSspéc11'!$C$12="OUI"),'1C TSspéc11'!$F$37/'1C TSspéc11'!$F$17,"")</f>
        <v/>
      </c>
      <c r="R448" s="563" t="str">
        <f>IF(AND('1C TSspéc11'!$F$17&lt;&gt;0,'1C TSspéc11'!$C$12="OUI"),'1C TSspéc11'!$F$38/'1C TSspéc11'!$F$17,"")</f>
        <v/>
      </c>
      <c r="S448" s="563" t="str">
        <f>IF(AND('1C TSspéc11'!$F$17&lt;&gt;0,'1C TSspéc11'!$C$12="OUI"),'1C TSspéc11'!$F$39/'1C TSspéc11'!$F$17,"")</f>
        <v/>
      </c>
      <c r="T448" s="563" t="str">
        <f>IF(AND('1C TSspéc11'!$F$17&lt;&gt;0,'1C TSspéc11'!$C$12="OUI"),'1C TSspéc11'!$F$40/'1C TSspéc11'!$F$17,"")</f>
        <v/>
      </c>
      <c r="U448" s="563" t="str">
        <f>IF(AND('1C TSspéc11'!$F$17&lt;&gt;0,'1C TSspéc11'!$C$12="OUI"),'1C TSspéc11'!$F$41/'1C TSspéc11'!$F$17,"")</f>
        <v/>
      </c>
      <c r="V448" s="563" t="str">
        <f>IF(AND('1C TSspéc11'!$F$17&lt;&gt;0,'1C TSspéc11'!$C$12="OUI"),'1C TSspéc11'!$F$42/'1C TSspéc11'!$F$17,"")</f>
        <v/>
      </c>
      <c r="W448" s="563" t="str">
        <f>IF(AND('1C TSspéc11'!$F$17&lt;&gt;0,'1C TSspéc11'!$C$12="OUI"),'1C TSspéc11'!$F$43/'1C TSspéc11'!$F$17,"")</f>
        <v/>
      </c>
      <c r="X448" s="563" t="str">
        <f>IF(AND('1C TSspéc11'!$F$17&lt;&gt;0,'1C TSspéc11'!$C$12="OUI"),'1C TSspéc11'!$F$44/'1C TSspéc11'!$F$17,"")</f>
        <v/>
      </c>
      <c r="Y448" s="563" t="str">
        <f>IF(AND('1C TSspéc11'!$F$17&lt;&gt;0,'1C TSspéc11'!$C$12="OUI"),'1C TSspéc11'!$F$45/'1C TSspéc11'!$F$17,"")</f>
        <v/>
      </c>
      <c r="Z448" s="563" t="str">
        <f>IF(AND('1C TSspéc11'!$F$17&lt;&gt;0,'1C TSspéc11'!$C$12="OUI"),'1C TSspéc11'!$F$46/'1C TSspéc11'!$F$17,"")</f>
        <v/>
      </c>
      <c r="AA448" s="563" t="str">
        <f>IF(AND('1C TSspéc11'!$F$17&lt;&gt;0,'1C TSspéc11'!$C$12="OUI"),'1C TSspéc11'!$F$47/'1C TSspéc11'!$F$17,"")</f>
        <v/>
      </c>
      <c r="AB448" s="563" t="str">
        <f>IF(AND('1C TSspéc11'!$F$17&lt;&gt;0,'1C TSspéc11'!$C$12="OUI"),'1C TSspéc11'!$F$48/'1C TSspéc11'!$F$17,"")</f>
        <v/>
      </c>
      <c r="AC448" s="563" t="str">
        <f>IF(AND('1C TSspéc11'!$F$17&lt;&gt;0,'1C TSspéc11'!$C$12="OUI"),'1C TSspéc11'!$F$49/'1C TSspéc11'!$F$17,"")</f>
        <v/>
      </c>
      <c r="AD448" s="563" t="str">
        <f>IF(AND('1C TSspéc11'!$F$17&lt;&gt;0,'1C TSspéc11'!$C$12="OUI"),'1C TSspéc11'!$F$50/'1C TSspéc11'!$F$17,"")</f>
        <v/>
      </c>
      <c r="AE448" s="563" t="str">
        <f>IF(AND('1C TSspéc11'!$F$17&lt;&gt;0,'1C TSspéc11'!$C$12="OUI"),'1C TSspéc11'!$F$51/'1C TSspéc11'!$F$17,"")</f>
        <v/>
      </c>
      <c r="AF448" s="563" t="str">
        <f>IF(AND('1C TSspéc11'!$F$17&lt;&gt;0,'1C TSspéc11'!$C$12="OUI"),'1C TSspéc11'!$F$52/'1C TSspéc11'!$F$17,"")</f>
        <v/>
      </c>
      <c r="AG448" s="563" t="str">
        <f>IF(AND('1C TSspéc11'!$F$17&lt;&gt;0,'1C TSspéc11'!$C$12="OUI"),'1C TSspéc11'!$F$53/'1C TSspéc11'!$F$17,"")</f>
        <v/>
      </c>
      <c r="AH448" s="563" t="str">
        <f>IF(AND('1C TSspéc11'!$F$17&lt;&gt;0,'1C TSspéc11'!$C$12="OUI"),'1C TSspéc11'!$F$54/'1C TSspéc11'!$F$17,"")</f>
        <v/>
      </c>
      <c r="AI448" s="563" t="str">
        <f>IF(AND('1C TSspéc11'!$F$17&lt;&gt;0,'1C TSspéc11'!$C$12="OUI"),'1C TSspéc11'!$F$55/'1C TSspéc11'!$F$17,"")</f>
        <v/>
      </c>
      <c r="AJ448" s="563" t="str">
        <f>IF(AND('1C TSspéc11'!$F$17&lt;&gt;0,'1C TSspéc11'!$C$12="OUI"),'1C TSspéc11'!$F$56/'1C TSspéc11'!$F$17,"")</f>
        <v/>
      </c>
      <c r="AK448" s="563" t="str">
        <f>IF(AND('1C TSspéc11'!$F$17&lt;&gt;0,'1C TSspéc11'!$C$12="OUI"),'1C TSspéc11'!$F$57/'1C TSspéc11'!$F$17,"")</f>
        <v/>
      </c>
      <c r="AL448" s="74">
        <f>IF(AND('1C TSspéc11'!$F$17&lt;&gt;0,'1C TSspéc11'!$C$12="OUI"),N448+AK448,N448)</f>
        <v>0</v>
      </c>
      <c r="AM448" s="432">
        <f t="shared" si="115"/>
        <v>0</v>
      </c>
      <c r="AN448" s="432">
        <f t="shared" si="116"/>
        <v>0</v>
      </c>
      <c r="AO448" s="433" t="str">
        <f>IF(AND('1C TSspéc11'!$F$17&lt;&gt;0,'1C TSspéc11'!$F$30&lt;&gt;0),AM448+AN448,"")</f>
        <v/>
      </c>
      <c r="AP448" s="599" t="str">
        <f>IF(AND('1C TSspéc11'!$F$17&lt;&gt;0,'1C TSspéc11'!$F$30&lt;&gt;0),AM448-AR448,"")</f>
        <v/>
      </c>
      <c r="AQ448" s="610">
        <f t="shared" si="121"/>
        <v>0</v>
      </c>
      <c r="AR448" s="622"/>
      <c r="AS448" s="104"/>
      <c r="AT448" s="211" t="str">
        <f>IF(('1C TSspéc11'!F$17*FICHE!$C$14&lt;J448),"Forfait limité à "&amp;FICHE!$C$14&amp;"€/jour","")</f>
        <v/>
      </c>
      <c r="AU448" s="618"/>
    </row>
    <row r="449" spans="1:54" ht="13.9" customHeight="1">
      <c r="A449" s="316"/>
      <c r="B449" s="346"/>
      <c r="C449" s="877" t="str">
        <f>IF('1C TSspéc11'!G$21&lt;&gt;0,'1C TSspéc11'!$B$16,"")</f>
        <v/>
      </c>
      <c r="D449" s="878"/>
      <c r="E449" s="879"/>
      <c r="F449" s="95" t="str">
        <f>IF(AND($C449='1C TSspéc11'!$B$16,'1C TSspéc11'!$B$20="spécifiques",'1C TSspéc11'!$G$21&lt;&gt;""),'1C TSspéc11'!$G$25,"")</f>
        <v/>
      </c>
      <c r="G449" s="237"/>
      <c r="H449" s="797">
        <v>0.21</v>
      </c>
      <c r="I449" s="799">
        <v>1</v>
      </c>
      <c r="J449" s="324"/>
      <c r="K449" s="782">
        <f t="shared" si="114"/>
        <v>0</v>
      </c>
      <c r="L449" s="580">
        <f>IF(OR('1C TSspéc11'!$B$12="",'1C TSspéc11'!G$30=0),0,IF(AND('1C TSspéc11'!$B$12&lt;&gt;"",$K$2="Pôle",'1C TSspéc11'!$C$12="OUI"),(('1C TSspéc11'!G$22+'1C TSspéc11'!G$23+'1C TSspéc11'!G$24+'1C TSspéc11'!G$25+'1C TSspéc11'!G$29)/'1C TSspéc11'!G$17),IF(AND('1C TSspéc11'!$B$12&lt;&gt;"",$K$2="Pôle",'1C TSspéc11'!$C$12="NON"),(('1C TSspéc11'!G$22+'1C TSspéc11'!G$23+'1C TSspéc11'!G$24+'1C TSspéc11'!G$25+'1C TSspéc11'!G$29)/'1C TSspéc11'!G$30),IF(AND('1C TSspéc11'!$B$12&lt;&gt;"",$K$2&lt;&gt;"Pôle",'1C TSspéc11'!$C$12="OUI"),(('1C TSspéc11'!G$22+'1C TSspéc11'!G$23+'1C TSspéc11'!G$24+'1C TSspéc11'!G$25+'1C TSspéc11'!G$26+'1C TSspéc11'!G$27+'1C TSspéc11'!G$28+'1C TSspéc11'!G$29)/'1C TSspéc11'!G$17),IF(AND('1C TSspéc11'!$B$12&lt;&gt;"",$K$2&lt;&gt;"Pôle",'1C TSspéc11'!$C$12="NON"),(('1C TSspéc11'!G$22+'1C TSspéc11'!G$23+'1C TSspéc11'!G$24+'1C TSspéc11'!G$25+'1C TSspéc11'!G$26+'1C TSspéc11'!G$27+'1C TSspéc11'!G$28+'1C TSspéc11'!G$29)/'1C TSspéc11'!G$30))))))</f>
        <v>0</v>
      </c>
      <c r="M449" s="580">
        <f>IF(OR('1C TSspéc11'!$B$12="",'1C TSspéc11'!G$30=0),0,IF(AND('1C TSspéc11'!$B$12&lt;&gt;"",$K$2="Pôle",'1C TSspéc11'!$C$12="OUI"),(('1C TSspéc11'!G$26+'1C TSspéc11'!G$27+'1C TSspéc11'!G$28)/'1C TSspéc11'!G$17),IF(AND('1C TSspéc11'!$B$12&lt;&gt;"",$K$2="Pôle",'1C TSspéc11'!$C$12="NON"),(('1C TSspéc11'!G$26+'1C TSspéc11'!G$27+'1C TSspéc11'!G$28)/'1C TSspéc11'!G$30),IF(AND('1C TSspéc11'!$B$12&lt;&gt;"",$K$2&lt;&gt;"Pôle"),0))))</f>
        <v>0</v>
      </c>
      <c r="N449" s="581">
        <f>IF(AND('1C TSspéc11'!$B$12&lt;&gt;0,'1C TSspéc11'!$G$30&lt;&gt;0),L449+M449,0)</f>
        <v>0</v>
      </c>
      <c r="O449" s="562" t="str">
        <f>IF(AND('1C TSspéc11'!$G$17&lt;&gt;0,'1C TSspéc11'!$C$12="OUI"),'1C TSspéc11'!$G$35/'1C TSspéc11'!$G$17,"")</f>
        <v/>
      </c>
      <c r="P449" s="563" t="str">
        <f>IF(AND('1C TSspéc11'!$G$17&lt;&gt;0,'1C TSspéc11'!$C$12="OUI"),'1C TSspéc11'!$G$36/'1C TSspéc11'!$G$17,"")</f>
        <v/>
      </c>
      <c r="Q449" s="563" t="str">
        <f>IF(AND('1C TSspéc11'!$G$17&lt;&gt;0,'1C TSspéc11'!$C$12="OUI"),'1C TSspéc11'!$G$37/'1C TSspéc11'!$G$17,"")</f>
        <v/>
      </c>
      <c r="R449" s="563" t="str">
        <f>IF(AND('1C TSspéc11'!$G$17&lt;&gt;0,'1C TSspéc11'!$C$12="OUI"),'1C TSspéc11'!$G$38/'1C TSspéc11'!$G$17,"")</f>
        <v/>
      </c>
      <c r="S449" s="563" t="str">
        <f>IF(AND('1C TSspéc11'!$G$17&lt;&gt;0,'1C TSspéc11'!$C$12="OUI"),'1C TSspéc11'!$G$39/'1C TSspéc11'!$G$17,"")</f>
        <v/>
      </c>
      <c r="T449" s="563" t="str">
        <f>IF(AND('1C TSspéc11'!$G$17&lt;&gt;0,'1C TSspéc11'!$C$12="OUI"),'1C TSspéc11'!$G$40/'1C TSspéc11'!$G$17,"")</f>
        <v/>
      </c>
      <c r="U449" s="563" t="str">
        <f>IF(AND('1C TSspéc11'!$G$17&lt;&gt;0,'1C TSspéc11'!$C$12="OUI"),'1C TSspéc11'!$G$41/'1C TSspéc11'!$G$17,"")</f>
        <v/>
      </c>
      <c r="V449" s="563" t="str">
        <f>IF(AND('1C TSspéc11'!$G$17&lt;&gt;0,'1C TSspéc11'!$C$12="OUI"),'1C TSspéc11'!$G$42/'1C TSspéc11'!$G$17,"")</f>
        <v/>
      </c>
      <c r="W449" s="563" t="str">
        <f>IF(AND('1C TSspéc11'!$G$17&lt;&gt;0,'1C TSspéc11'!$C$12="OUI"),'1C TSspéc11'!$G$43/'1C TSspéc11'!$G$17,"")</f>
        <v/>
      </c>
      <c r="X449" s="563" t="str">
        <f>IF(AND('1C TSspéc11'!$G$17&lt;&gt;0,'1C TSspéc11'!$C$12="OUI"),'1C TSspéc11'!$G$44/'1C TSspéc11'!$G$17,"")</f>
        <v/>
      </c>
      <c r="Y449" s="563" t="str">
        <f>IF(AND('1C TSspéc11'!$G$17&lt;&gt;0,'1C TSspéc11'!$C$12="OUI"),'1C TSspéc11'!$G$45/'1C TSspéc11'!$G$17,"")</f>
        <v/>
      </c>
      <c r="Z449" s="563" t="str">
        <f>IF(AND('1C TSspéc11'!$G$17&lt;&gt;0,'1C TSspéc11'!$C$12="OUI"),'1C TSspéc11'!$G$46/'1C TSspéc11'!$G$17,"")</f>
        <v/>
      </c>
      <c r="AA449" s="563" t="str">
        <f>IF(AND('1C TSspéc11'!$G$17&lt;&gt;0,'1C TSspéc11'!$C$12="OUI"),'1C TSspéc11'!$G$47/'1C TSspéc11'!$G$17,"")</f>
        <v/>
      </c>
      <c r="AB449" s="563" t="str">
        <f>IF(AND('1C TSspéc11'!$G$17&lt;&gt;0,'1C TSspéc11'!$C$12="OUI"),'1C TSspéc11'!$G$48/'1C TSspéc11'!$G$17,"")</f>
        <v/>
      </c>
      <c r="AC449" s="563" t="str">
        <f>IF(AND('1C TSspéc11'!$G$17&lt;&gt;0,'1C TSspéc11'!$C$12="OUI"),'1C TSspéc11'!$G$49/'1C TSspéc11'!$G$17,"")</f>
        <v/>
      </c>
      <c r="AD449" s="563" t="str">
        <f>IF(AND('1C TSspéc11'!$G$17&lt;&gt;0,'1C TSspéc11'!$C$12="OUI"),'1C TSspéc11'!$G$50/'1C TSspéc11'!$G$17,"")</f>
        <v/>
      </c>
      <c r="AE449" s="563" t="str">
        <f>IF(AND('1C TSspéc11'!$G$17&lt;&gt;0,'1C TSspéc11'!$C$12="OUI"),'1C TSspéc11'!$G$51/'1C TSspéc11'!$G$17,"")</f>
        <v/>
      </c>
      <c r="AF449" s="563" t="str">
        <f>IF(AND('1C TSspéc11'!$G$17&lt;&gt;0,'1C TSspéc11'!$C$12="OUI"),'1C TSspéc11'!$G$52/'1C TSspéc11'!$G$17,"")</f>
        <v/>
      </c>
      <c r="AG449" s="563" t="str">
        <f>IF(AND('1C TSspéc11'!$G$17&lt;&gt;0,'1C TSspéc11'!$C$12="OUI"),'1C TSspéc11'!$G$53/'1C TSspéc11'!$G$17,"")</f>
        <v/>
      </c>
      <c r="AH449" s="563" t="str">
        <f>IF(AND('1C TSspéc11'!$G$17&lt;&gt;0,'1C TSspéc11'!$C$12="OUI"),'1C TSspéc11'!$G$54/'1C TSspéc11'!$G$17,"")</f>
        <v/>
      </c>
      <c r="AI449" s="563" t="str">
        <f>IF(AND('1C TSspéc11'!$G$17&lt;&gt;0,'1C TSspéc11'!$C$12="OUI"),'1C TSspéc11'!$G$55/'1C TSspéc11'!$G$17,"")</f>
        <v/>
      </c>
      <c r="AJ449" s="563" t="str">
        <f>IF(AND('1C TSspéc11'!$G$17&lt;&gt;0,'1C TSspéc11'!$C$12="OUI"),'1C TSspéc11'!$G$56/'1C TSspéc11'!$G$17,"")</f>
        <v/>
      </c>
      <c r="AK449" s="563" t="str">
        <f>IF(AND('1C TSspéc11'!$G$17&lt;&gt;0,'1C TSspéc11'!$C$12="OUI"),'1C TSspéc11'!$G$57/'1C TSspéc11'!$G$17,"")</f>
        <v/>
      </c>
      <c r="AL449" s="74">
        <f>IF(AND('1C TSspéc11'!$G$17&lt;&gt;0,'1C TSspéc11'!$C$12="OUI"),N449+AK449,N449)</f>
        <v>0</v>
      </c>
      <c r="AM449" s="432">
        <f t="shared" si="115"/>
        <v>0</v>
      </c>
      <c r="AN449" s="432">
        <f t="shared" si="116"/>
        <v>0</v>
      </c>
      <c r="AO449" s="433" t="str">
        <f>IF(AND('1C TSspéc11'!$G$17&lt;&gt;0,'1C TSspéc11'!$G$30&lt;&gt;0),AM449+AN449,"")</f>
        <v/>
      </c>
      <c r="AP449" s="599" t="str">
        <f>IF(AND('1C TSspéc11'!$G$17&lt;&gt;0,'1C TSspéc11'!$G$30&lt;&gt;0),AM449-AR449,"")</f>
        <v/>
      </c>
      <c r="AQ449" s="610">
        <f t="shared" si="121"/>
        <v>0</v>
      </c>
      <c r="AR449" s="622"/>
      <c r="AS449" s="104"/>
      <c r="AT449" s="211" t="str">
        <f>IF(('1C TSspéc11'!G$17*FICHE!$C$14&lt;J449),"Forfait limité à "&amp;FICHE!$C$14&amp;"€/jour","")</f>
        <v/>
      </c>
      <c r="AU449" s="618"/>
    </row>
    <row r="450" spans="1:54" ht="13.9" customHeight="1">
      <c r="A450" s="316"/>
      <c r="B450" s="346"/>
      <c r="C450" s="877" t="str">
        <f>IF('1C TSspéc11'!H$21&lt;&gt;0,'1C TSspéc11'!$B$16,"")</f>
        <v/>
      </c>
      <c r="D450" s="878"/>
      <c r="E450" s="879"/>
      <c r="F450" s="95" t="str">
        <f>IF(AND($C450='1C TSspéc11'!$B$16,'1C TSspéc11'!$B$20="spécifiques",'1C TSspéc11'!$H$21&lt;&gt;""),'1C TSspéc11'!$H$25,"")</f>
        <v/>
      </c>
      <c r="G450" s="237"/>
      <c r="H450" s="797">
        <v>0.21</v>
      </c>
      <c r="I450" s="799">
        <v>1</v>
      </c>
      <c r="J450" s="324"/>
      <c r="K450" s="782">
        <f t="shared" si="114"/>
        <v>0</v>
      </c>
      <c r="L450" s="580">
        <f>IF(OR('1C TSspéc11'!$B$12="",'1C TSspéc11'!H$30=0),0,IF(AND('1C TSspéc11'!$B$12&lt;&gt;"",$K$2="Pôle",'1C TSspéc11'!$C$12="OUI"),(('1C TSspéc11'!H$22+'1C TSspéc11'!H$23+'1C TSspéc11'!H$24+'1C TSspéc11'!H$25+'1C TSspéc11'!H$29)/'1C TSspéc11'!H$17),IF(AND('1C TSspéc11'!$B$12&lt;&gt;"",$K$2="Pôle",'1C TSspéc11'!$C$12="NON"),(('1C TSspéc11'!H$22+'1C TSspéc11'!H$23+'1C TSspéc11'!H$24+'1C TSspéc11'!H$25+'1C TSspéc11'!H$29)/'1C TSspéc11'!H$30),IF(AND('1C TSspéc11'!$B$12&lt;&gt;"",$K$2&lt;&gt;"Pôle",'1C TSspéc11'!$C$12="OUI"),(('1C TSspéc11'!H$22+'1C TSspéc11'!H$23+'1C TSspéc11'!H$24+'1C TSspéc11'!H$25+'1C TSspéc11'!H$26+'1C TSspéc11'!H$27+'1C TSspéc11'!H$28+'1C TSspéc11'!H$29)/'1C TSspéc11'!H$17),IF(AND('1C TSspéc11'!$B$12&lt;&gt;"",$K$2&lt;&gt;"Pôle",'1C TSspéc11'!$C$12="NON"),(('1C TSspéc11'!H$22+'1C TSspéc11'!H$23+'1C TSspéc11'!H$24+'1C TSspéc11'!H$25+'1C TSspéc11'!H$26+'1C TSspéc11'!H$27+'1C TSspéc11'!H$28+'1C TSspéc11'!H$29)/'1C TSspéc11'!H$30))))))</f>
        <v>0</v>
      </c>
      <c r="M450" s="580">
        <f>IF(OR('1C TSspéc11'!$B$12="",'1C TSspéc11'!H$30=0),0,IF(AND('1C TSspéc11'!$B$12&lt;&gt;"",$K$2="Pôle",'1C TSspéc11'!$C$12="OUI"),(('1C TSspéc11'!H$26+'1C TSspéc11'!H$27+'1C TSspéc11'!H$28)/'1C TSspéc11'!H$17),IF(AND('1C TSspéc11'!$B$12&lt;&gt;"",$K$2="Pôle",'1C TSspéc11'!$C$12="NON"),(('1C TSspéc11'!H$26+'1C TSspéc11'!H$27+'1C TSspéc11'!H$28)/'1C TSspéc11'!H$30),IF(AND('1C TSspéc11'!$B$12&lt;&gt;"",$K$2&lt;&gt;"Pôle"),0))))</f>
        <v>0</v>
      </c>
      <c r="N450" s="581">
        <f>IF(AND('1C TSspéc11'!$B$12&lt;&gt;0,'1C TSspéc11'!$H$30&lt;&gt;0),L450+M450,0)</f>
        <v>0</v>
      </c>
      <c r="O450" s="562" t="str">
        <f>IF(AND('1C TSspéc11'!$H$17&lt;&gt;0,'1C TSspéc11'!$C$12="OUI"),'1C TSspéc11'!$H$35/'1C TSspéc11'!$H$17,"")</f>
        <v/>
      </c>
      <c r="P450" s="563" t="str">
        <f>IF(AND('1C TSspéc11'!$H$17&lt;&gt;0,'1C TSspéc11'!$C$12="OUI"),'1C TSspéc11'!$H$36/'1C TSspéc11'!$H$17,"")</f>
        <v/>
      </c>
      <c r="Q450" s="563" t="str">
        <f>IF(AND('1C TSspéc11'!$H$17&lt;&gt;0,'1C TSspéc11'!$C$12="OUI"),'1C TSspéc11'!$H$37/'1C TSspéc11'!$H$17,"")</f>
        <v/>
      </c>
      <c r="R450" s="563" t="str">
        <f>IF(AND('1C TSspéc11'!$H$17&lt;&gt;0,'1C TSspéc11'!$C$12="OUI"),'1C TSspéc11'!$H$38/'1C TSspéc11'!$H$17,"")</f>
        <v/>
      </c>
      <c r="S450" s="563" t="str">
        <f>IF(AND('1C TSspéc11'!$H$17&lt;&gt;0,'1C TSspéc11'!$C$12="OUI"),'1C TSspéc11'!$H$39/'1C TSspéc11'!$H$17,"")</f>
        <v/>
      </c>
      <c r="T450" s="563" t="str">
        <f>IF(AND('1C TSspéc11'!$H$17&lt;&gt;0,'1C TSspéc11'!$C$12="OUI"),'1C TSspéc11'!$H$40/'1C TSspéc11'!$H$17,"")</f>
        <v/>
      </c>
      <c r="U450" s="563" t="str">
        <f>IF(AND('1C TSspéc11'!$H$17&lt;&gt;0,'1C TSspéc11'!$C$12="OUI"),'1C TSspéc11'!$H$41/'1C TSspéc11'!$H$17,"")</f>
        <v/>
      </c>
      <c r="V450" s="563" t="str">
        <f>IF(AND('1C TSspéc11'!$H$17&lt;&gt;0,'1C TSspéc11'!$C$12="OUI"),'1C TSspéc11'!$H$42/'1C TSspéc11'!$H$17,"")</f>
        <v/>
      </c>
      <c r="W450" s="563" t="str">
        <f>IF(AND('1C TSspéc11'!$H$17&lt;&gt;0,'1C TSspéc11'!$C$12="OUI"),'1C TSspéc11'!$H$43/'1C TSspéc11'!$H$17,"")</f>
        <v/>
      </c>
      <c r="X450" s="563" t="str">
        <f>IF(AND('1C TSspéc11'!$H$17&lt;&gt;0,'1C TSspéc11'!$C$12="OUI"),'1C TSspéc11'!$H$44/'1C TSspéc11'!$H$17,"")</f>
        <v/>
      </c>
      <c r="Y450" s="563" t="str">
        <f>IF(AND('1C TSspéc11'!$H$17&lt;&gt;0,'1C TSspéc11'!$C$12="OUI"),'1C TSspéc11'!$H$45/'1C TSspéc11'!$H$17,"")</f>
        <v/>
      </c>
      <c r="Z450" s="563" t="str">
        <f>IF(AND('1C TSspéc11'!$H$17&lt;&gt;0,'1C TSspéc11'!$C$12="OUI"),'1C TSspéc11'!$H$46/'1C TSspéc11'!$H$17,"")</f>
        <v/>
      </c>
      <c r="AA450" s="563" t="str">
        <f>IF(AND('1C TSspéc11'!$H$17&lt;&gt;0,'1C TSspéc11'!$C$12="OUI"),'1C TSspéc11'!$H$47/'1C TSspéc11'!$H$17,"")</f>
        <v/>
      </c>
      <c r="AB450" s="563" t="str">
        <f>IF(AND('1C TSspéc11'!$H$17&lt;&gt;0,'1C TSspéc11'!$C$12="OUI"),'1C TSspéc11'!$H$48/'1C TSspéc11'!$H$17,"")</f>
        <v/>
      </c>
      <c r="AC450" s="563" t="str">
        <f>IF(AND('1C TSspéc11'!$H$17&lt;&gt;0,'1C TSspéc11'!$C$12="OUI"),'1C TSspéc11'!$H$49/'1C TSspéc11'!$H$17,"")</f>
        <v/>
      </c>
      <c r="AD450" s="563" t="str">
        <f>IF(AND('1C TSspéc11'!$H$17&lt;&gt;0,'1C TSspéc11'!$C$12="OUI"),'1C TSspéc11'!$H$50/'1C TSspéc11'!$H$17,"")</f>
        <v/>
      </c>
      <c r="AE450" s="563" t="str">
        <f>IF(AND('1C TSspéc11'!$H$17&lt;&gt;0,'1C TSspéc11'!$C$12="OUI"),'1C TSspéc11'!$H$51/'1C TSspéc11'!$H$17,"")</f>
        <v/>
      </c>
      <c r="AF450" s="563" t="str">
        <f>IF(AND('1C TSspéc11'!$H$17&lt;&gt;0,'1C TSspéc11'!$C$12="OUI"),'1C TSspéc11'!$H$52/'1C TSspéc11'!$H$17,"")</f>
        <v/>
      </c>
      <c r="AG450" s="563" t="str">
        <f>IF(AND('1C TSspéc11'!$H$17&lt;&gt;0,'1C TSspéc11'!$C$12="OUI"),'1C TSspéc11'!$H$53/'1C TSspéc11'!$H$17,"")</f>
        <v/>
      </c>
      <c r="AH450" s="563" t="str">
        <f>IF(AND('1C TSspéc11'!$H$17&lt;&gt;0,'1C TSspéc11'!$C$12="OUI"),'1C TSspéc11'!$H$54/'1C TSspéc11'!$H$17,"")</f>
        <v/>
      </c>
      <c r="AI450" s="563" t="str">
        <f>IF(AND('1C TSspéc11'!$H$17&lt;&gt;0,'1C TSspéc11'!$C$12="OUI"),'1C TSspéc11'!$H$55/'1C TSspéc11'!$H$17,"")</f>
        <v/>
      </c>
      <c r="AJ450" s="563" t="str">
        <f>IF(AND('1C TSspéc11'!$H$17&lt;&gt;0,'1C TSspéc11'!$C$12="OUI"),'1C TSspéc11'!$H$56/'1C TSspéc11'!$H$17,"")</f>
        <v/>
      </c>
      <c r="AK450" s="563" t="str">
        <f>IF(AND('1C TSspéc11'!$H$17&lt;&gt;0,'1C TSspéc11'!$C$12="OUI"),'1C TSspéc11'!$H$57/'1C TSspéc11'!$H$17,"")</f>
        <v/>
      </c>
      <c r="AL450" s="74">
        <f>IF(AND('1C TSspéc11'!$H$17&lt;&gt;0,'1C TSspéc11'!$C$12="OUI"),N450+AK450,N450)</f>
        <v>0</v>
      </c>
      <c r="AM450" s="432">
        <f t="shared" si="115"/>
        <v>0</v>
      </c>
      <c r="AN450" s="432">
        <f t="shared" si="116"/>
        <v>0</v>
      </c>
      <c r="AO450" s="433" t="str">
        <f>IF(AND('1C TSspéc11'!$H$17&lt;&gt;0,'1C TSspéc11'!$H$30&lt;&gt;0),AM450+AN450,"")</f>
        <v/>
      </c>
      <c r="AP450" s="599" t="str">
        <f>IF(AND('1C TSspéc11'!$H$17&lt;&gt;0,'1C TSspéc11'!$H$30&lt;&gt;0),AM450-AR450,"")</f>
        <v/>
      </c>
      <c r="AQ450" s="610">
        <f t="shared" si="121"/>
        <v>0</v>
      </c>
      <c r="AR450" s="622"/>
      <c r="AS450" s="104"/>
      <c r="AT450" s="211" t="str">
        <f>IF(('1C TSspéc11'!H$17*FICHE!$C$14&lt;J450),"Forfait limité à "&amp;FICHE!$C$14&amp;"€/jour","")</f>
        <v/>
      </c>
      <c r="AU450" s="618"/>
    </row>
    <row r="451" spans="1:54" ht="13.9" customHeight="1">
      <c r="A451" s="316"/>
      <c r="B451" s="346"/>
      <c r="C451" s="877" t="str">
        <f>IF('1C TSspéc11'!I$21&lt;&gt;0,'1C TSspéc11'!$B$16,"")</f>
        <v/>
      </c>
      <c r="D451" s="878"/>
      <c r="E451" s="879"/>
      <c r="F451" s="95" t="str">
        <f>IF(AND($C451='1C TSspéc11'!$B$16,'1C TSspéc11'!$B$20="spécifiques",'1C TSspéc11'!$I$21&lt;&gt;""),'1C TSspéc11'!$I$25,"")</f>
        <v/>
      </c>
      <c r="G451" s="237"/>
      <c r="H451" s="797">
        <v>0.21</v>
      </c>
      <c r="I451" s="799">
        <v>1</v>
      </c>
      <c r="J451" s="324"/>
      <c r="K451" s="782">
        <f t="shared" si="114"/>
        <v>0</v>
      </c>
      <c r="L451" s="580">
        <f>IF(OR('1C TSspéc11'!$B$12="",'1C TSspéc11'!I$30=0),0,IF(AND('1C TSspéc11'!$B$12&lt;&gt;"",$K$2="Pôle",'1C TSspéc11'!$C$12="OUI"),(('1C TSspéc11'!I$22+'1C TSspéc11'!I$23+'1C TSspéc11'!I$24+'1C TSspéc11'!I$25+'1C TSspéc11'!I$29)/'1C TSspéc11'!I$17),IF(AND('1C TSspéc11'!$B$12&lt;&gt;"",$K$2="Pôle",'1C TSspéc11'!$C$12="NON"),(('1C TSspéc11'!I$22+'1C TSspéc11'!I$23+'1C TSspéc11'!I$24+'1C TSspéc11'!I$25+'1C TSspéc11'!I$29)/'1C TSspéc11'!I$30),IF(AND('1C TSspéc11'!$B$12&lt;&gt;"",$K$2&lt;&gt;"Pôle",'1C TSspéc11'!$C$12="OUI"),(('1C TSspéc11'!I$22+'1C TSspéc11'!I$23+'1C TSspéc11'!I$24+'1C TSspéc11'!I$25+'1C TSspéc11'!I$26+'1C TSspéc11'!I$27+'1C TSspéc11'!I$28+'1C TSspéc11'!I$29)/'1C TSspéc11'!I$17),IF(AND('1C TSspéc11'!$B$12&lt;&gt;"",$K$2&lt;&gt;"Pôle",'1C TSspéc11'!$C$12="NON"),(('1C TSspéc11'!I$22+'1C TSspéc11'!I$23+'1C TSspéc11'!I$24+'1C TSspéc11'!I$25+'1C TSspéc11'!I$26+'1C TSspéc11'!I$27+'1C TSspéc11'!I$28+'1C TSspéc11'!I$29)/'1C TSspéc11'!I$30))))))</f>
        <v>0</v>
      </c>
      <c r="M451" s="580">
        <f>IF(OR('1C TSspéc11'!$B$12="",'1C TSspéc11'!I$30=0),0,IF(AND('1C TSspéc11'!$B$12&lt;&gt;"",$K$2="Pôle",'1C TSspéc11'!$C$12="OUI"),(('1C TSspéc11'!I$26+'1C TSspéc11'!I$27+'1C TSspéc11'!I$28)/'1C TSspéc11'!I$17),IF(AND('1C TSspéc11'!$B$12&lt;&gt;"",$K$2="Pôle",'1C TSspéc11'!$C$12="NON"),(('1C TSspéc11'!I$26+'1C TSspéc11'!I$27+'1C TSspéc11'!I$28)/'1C TSspéc11'!I$30),IF(AND('1C TSspéc11'!$B$12&lt;&gt;"",$K$2&lt;&gt;"Pôle"),0))))</f>
        <v>0</v>
      </c>
      <c r="N451" s="581">
        <f>IF(AND('1C TSspéc11'!$B$12&lt;&gt;0,'1C TSspéc11'!$I$30&lt;&gt;0),L451+M451,0)</f>
        <v>0</v>
      </c>
      <c r="O451" s="562" t="str">
        <f>IF(AND('1C TSspéc11'!$I$17&lt;&gt;0,'1C TSspéc11'!$C$12="OUI"),'1C TSspéc11'!$I$35/'1C TSspéc11'!$I$17,"")</f>
        <v/>
      </c>
      <c r="P451" s="563" t="str">
        <f>IF(AND('1C TSspéc11'!$I$17&lt;&gt;0,'1C TSspéc11'!$C$12="OUI"),'1C TSspéc11'!$I$36/'1C TSspéc11'!$I$17,"")</f>
        <v/>
      </c>
      <c r="Q451" s="563" t="str">
        <f>IF(AND('1C TSspéc11'!$I$17&lt;&gt;0,'1C TSspéc11'!$C$12="OUI"),'1C TSspéc11'!$I$37/'1C TSspéc11'!$I$17,"")</f>
        <v/>
      </c>
      <c r="R451" s="563" t="str">
        <f>IF(AND('1C TSspéc11'!$I$17&lt;&gt;0,'1C TSspéc11'!$C$12="OUI"),'1C TSspéc11'!$I$38/'1C TSspéc11'!$I$17,"")</f>
        <v/>
      </c>
      <c r="S451" s="563" t="str">
        <f>IF(AND('1C TSspéc11'!$I$17&lt;&gt;0,'1C TSspéc11'!$C$12="OUI"),'1C TSspéc11'!$I$39/'1C TSspéc11'!$I$17,"")</f>
        <v/>
      </c>
      <c r="T451" s="563" t="str">
        <f>IF(AND('1C TSspéc11'!$I$17&lt;&gt;0,'1C TSspéc11'!$C$12="OUI"),'1C TSspéc11'!$I$40/'1C TSspéc11'!$I$17,"")</f>
        <v/>
      </c>
      <c r="U451" s="563" t="str">
        <f>IF(AND('1C TSspéc11'!$I$17&lt;&gt;0,'1C TSspéc11'!$C$12="OUI"),'1C TSspéc11'!$I$41/'1C TSspéc11'!$I$17,"")</f>
        <v/>
      </c>
      <c r="V451" s="563" t="str">
        <f>IF(AND('1C TSspéc11'!$I$17&lt;&gt;0,'1C TSspéc11'!$C$12="OUI"),'1C TSspéc11'!$I$42/'1C TSspéc11'!$I$17,"")</f>
        <v/>
      </c>
      <c r="W451" s="563" t="str">
        <f>IF(AND('1C TSspéc11'!$I$17&lt;&gt;0,'1C TSspéc11'!$C$12="OUI"),'1C TSspéc11'!$I$43/'1C TSspéc11'!$I$17,"")</f>
        <v/>
      </c>
      <c r="X451" s="563" t="str">
        <f>IF(AND('1C TSspéc11'!$I$17&lt;&gt;0,'1C TSspéc11'!$C$12="OUI"),'1C TSspéc11'!$I$44/'1C TSspéc11'!$I$17,"")</f>
        <v/>
      </c>
      <c r="Y451" s="563" t="str">
        <f>IF(AND('1C TSspéc11'!$I$17&lt;&gt;0,'1C TSspéc11'!$C$12="OUI"),'1C TSspéc11'!$I$45/'1C TSspéc11'!$I$17,"")</f>
        <v/>
      </c>
      <c r="Z451" s="563" t="str">
        <f>IF(AND('1C TSspéc11'!$I$17&lt;&gt;0,'1C TSspéc11'!$C$12="OUI"),'1C TSspéc11'!$I$46/'1C TSspéc11'!$I$17,"")</f>
        <v/>
      </c>
      <c r="AA451" s="563" t="str">
        <f>IF(AND('1C TSspéc11'!$I$17&lt;&gt;0,'1C TSspéc11'!$C$12="OUI"),'1C TSspéc11'!$I$47/'1C TSspéc11'!$I$17,"")</f>
        <v/>
      </c>
      <c r="AB451" s="563" t="str">
        <f>IF(AND('1C TSspéc11'!$I$17&lt;&gt;0,'1C TSspéc11'!$C$12="OUI"),'1C TSspéc11'!$I$48/'1C TSspéc11'!$I$17,"")</f>
        <v/>
      </c>
      <c r="AC451" s="563" t="str">
        <f>IF(AND('1C TSspéc11'!$I$17&lt;&gt;0,'1C TSspéc11'!$C$12="OUI"),'1C TSspéc11'!$I$49/'1C TSspéc11'!$I$17,"")</f>
        <v/>
      </c>
      <c r="AD451" s="563" t="str">
        <f>IF(AND('1C TSspéc11'!$I$17&lt;&gt;0,'1C TSspéc11'!$C$12="OUI"),'1C TSspéc11'!$I$50/'1C TSspéc11'!$I$17,"")</f>
        <v/>
      </c>
      <c r="AE451" s="563" t="str">
        <f>IF(AND('1C TSspéc11'!$I$17&lt;&gt;0,'1C TSspéc11'!$C$12="OUI"),'1C TSspéc11'!$I$51/'1C TSspéc11'!$I$17,"")</f>
        <v/>
      </c>
      <c r="AF451" s="563" t="str">
        <f>IF(AND('1C TSspéc11'!$I$17&lt;&gt;0,'1C TSspéc11'!$C$12="OUI"),'1C TSspéc11'!$I$52/'1C TSspéc11'!$I$17,"")</f>
        <v/>
      </c>
      <c r="AG451" s="563" t="str">
        <f>IF(AND('1C TSspéc11'!$I$17&lt;&gt;0,'1C TSspéc11'!$C$12="OUI"),'1C TSspéc11'!$I$53/'1C TSspéc11'!$I$17,"")</f>
        <v/>
      </c>
      <c r="AH451" s="563" t="str">
        <f>IF(AND('1C TSspéc11'!$I$17&lt;&gt;0,'1C TSspéc11'!$C$12="OUI"),'1C TSspéc11'!$I$54/'1C TSspéc11'!$I$17,"")</f>
        <v/>
      </c>
      <c r="AI451" s="563" t="str">
        <f>IF(AND('1C TSspéc11'!$I$17&lt;&gt;0,'1C TSspéc11'!$C$12="OUI"),'1C TSspéc11'!$I$55/'1C TSspéc11'!$I$17,"")</f>
        <v/>
      </c>
      <c r="AJ451" s="563" t="str">
        <f>IF(AND('1C TSspéc11'!$I$17&lt;&gt;0,'1C TSspéc11'!$C$12="OUI"),'1C TSspéc11'!$I$56/'1C TSspéc11'!$I$17,"")</f>
        <v/>
      </c>
      <c r="AK451" s="563" t="str">
        <f>IF(AND('1C TSspéc11'!$I$17&lt;&gt;0,'1C TSspéc11'!$C$12="OUI"),'1C TSspéc11'!$I$57/'1C TSspéc11'!$I$17,"")</f>
        <v/>
      </c>
      <c r="AL451" s="74">
        <f>IF(AND('1C TSspéc11'!$I$17&lt;&gt;0,'1C TSspéc11'!$C$12="OUI"),N451+AK451,N451)</f>
        <v>0</v>
      </c>
      <c r="AM451" s="432">
        <f t="shared" si="115"/>
        <v>0</v>
      </c>
      <c r="AN451" s="432">
        <f t="shared" si="116"/>
        <v>0</v>
      </c>
      <c r="AO451" s="433" t="str">
        <f>IF(AND('1C TSspéc11'!$I$17&lt;&gt;0,'1C TSspéc11'!$I$30&lt;&gt;0),AM451+AN451,"")</f>
        <v/>
      </c>
      <c r="AP451" s="599" t="str">
        <f>IF(AND('1C TSspéc11'!$I$17&lt;&gt;0,'1C TSspéc11'!$I$30&lt;&gt;0),AM451-AR451,"")</f>
        <v/>
      </c>
      <c r="AQ451" s="610">
        <f t="shared" si="121"/>
        <v>0</v>
      </c>
      <c r="AR451" s="622"/>
      <c r="AS451" s="104"/>
      <c r="AT451" s="211" t="str">
        <f>IF(('1C TSspéc11'!I$17*FICHE!$C$14&lt;J451),"Forfait limité à "&amp;FICHE!$C$14&amp;"€/jour","")</f>
        <v/>
      </c>
      <c r="AU451" s="618"/>
    </row>
    <row r="452" spans="1:54" ht="13.9" customHeight="1">
      <c r="A452" s="316"/>
      <c r="B452" s="346"/>
      <c r="C452" s="877" t="str">
        <f>IF('1C TSspéc11'!J$21&lt;&gt;0,'1C TSspéc11'!$B$16,"")</f>
        <v/>
      </c>
      <c r="D452" s="878"/>
      <c r="E452" s="879"/>
      <c r="F452" s="95" t="str">
        <f>IF(AND($C452='1C TSspéc11'!$B$16,'1C TSspéc11'!$B$20="spécifiques",'1C TSspéc11'!K$21&lt;&gt;""),'1C TSspéc11'!K$25,"")</f>
        <v/>
      </c>
      <c r="G452" s="237"/>
      <c r="H452" s="797">
        <v>0.21</v>
      </c>
      <c r="I452" s="799">
        <v>1</v>
      </c>
      <c r="J452" s="324"/>
      <c r="K452" s="782">
        <f t="shared" si="114"/>
        <v>0</v>
      </c>
      <c r="L452" s="580">
        <f>IF(OR('1C TSspéc11'!$B$12="",'1C TSspéc11'!J$30=0),0,IF(AND('1C TSspéc11'!$B$12&lt;&gt;"",$K$2="Pôle",'1C TSspéc11'!$C$12="OUI"),(('1C TSspéc11'!J$22+'1C TSspéc11'!J$23+'1C TSspéc11'!J$24+'1C TSspéc11'!J$25+'1C TSspéc11'!J$29)/'1C TSspéc11'!J$17),IF(AND('1C TSspéc11'!$B$12&lt;&gt;"",$K$2="Pôle",'1C TSspéc11'!$C$12="NON"),(('1C TSspéc11'!J$22+'1C TSspéc11'!J$23+'1C TSspéc11'!J$24+'1C TSspéc11'!J$25+'1C TSspéc11'!J$29)/'1C TSspéc11'!J$30),IF(AND('1C TSspéc11'!$B$12&lt;&gt;"",$K$2&lt;&gt;"Pôle",'1C TSspéc11'!$C$12="OUI"),(('1C TSspéc11'!J$22+'1C TSspéc11'!J$23+'1C TSspéc11'!J$24+'1C TSspéc11'!J$25+'1C TSspéc11'!J$26+'1C TSspéc11'!J$27+'1C TSspéc11'!J$28+'1C TSspéc11'!J$29)/'1C TSspéc11'!J$17),IF(AND('1C TSspéc11'!$B$12&lt;&gt;"",$K$2&lt;&gt;"Pôle",'1C TSspéc11'!$C$12="NON"),(('1C TSspéc11'!J$22+'1C TSspéc11'!J$23+'1C TSspéc11'!J$24+'1C TSspéc11'!J$25+'1C TSspéc11'!J$26+'1C TSspéc11'!J$27+'1C TSspéc11'!J$28+'1C TSspéc11'!J$29)/'1C TSspéc11'!J$30))))))</f>
        <v>0</v>
      </c>
      <c r="M452" s="580">
        <f>IF(OR('1C TSspéc11'!$B$12="",'1C TSspéc11'!J$30=0),0,IF(AND('1C TSspéc11'!$B$12&lt;&gt;"",$K$2="Pôle",'1C TSspéc11'!$C$12="OUI"),(('1C TSspéc11'!J$26+'1C TSspéc11'!J$27+'1C TSspéc11'!J$28)/'1C TSspéc11'!J$17),IF(AND('1C TSspéc11'!$B$12&lt;&gt;"",$K$2="Pôle",'1C TSspéc11'!$C$12="NON"),(('1C TSspéc11'!J$26+'1C TSspéc11'!J$27+'1C TSspéc11'!J$28)/'1C TSspéc11'!J$30),IF(AND('1C TSspéc11'!$B$12&lt;&gt;"",$K$2&lt;&gt;"Pôle"),0))))</f>
        <v>0</v>
      </c>
      <c r="N452" s="581">
        <f>IF(AND('1C TSspéc11'!$B$12&lt;&gt;0,'1C TSspéc11'!$J$30&lt;&gt;0),L452+M452,0)</f>
        <v>0</v>
      </c>
      <c r="O452" s="562" t="str">
        <f>IF(AND('1C TSspéc11'!$J$17&lt;&gt;0,'1C TSspéc11'!$C$12="OUI"),'1C TSspéc11'!$J$35/'1C TSspéc11'!$J$17,"")</f>
        <v/>
      </c>
      <c r="P452" s="563" t="str">
        <f>IF(AND('1C TSspéc11'!$J$17&lt;&gt;0,'1C TSspéc11'!$C$12="OUI"),'1C TSspéc11'!$J$36/'1C TSspéc11'!$J$17,"")</f>
        <v/>
      </c>
      <c r="Q452" s="563" t="str">
        <f>IF(AND('1C TSspéc11'!$J$17&lt;&gt;0,'1C TSspéc11'!$C$12="OUI"),'1C TSspéc11'!$J$37/'1C TSspéc11'!$J$17,"")</f>
        <v/>
      </c>
      <c r="R452" s="563" t="str">
        <f>IF(AND('1C TSspéc11'!$J$17&lt;&gt;0,'1C TSspéc11'!$C$12="OUI"),'1C TSspéc11'!$J$38/'1C TSspéc11'!$J$17,"")</f>
        <v/>
      </c>
      <c r="S452" s="563" t="str">
        <f>IF(AND('1C TSspéc11'!$J$17&lt;&gt;0,'1C TSspéc11'!$C$12="OUI"),'1C TSspéc11'!$J$39/'1C TSspéc11'!$J$17,"")</f>
        <v/>
      </c>
      <c r="T452" s="563" t="str">
        <f>IF(AND('1C TSspéc11'!$J$17&lt;&gt;0,'1C TSspéc11'!$C$12="OUI"),'1C TSspéc11'!$J$40/'1C TSspéc11'!$J$17,"")</f>
        <v/>
      </c>
      <c r="U452" s="563" t="str">
        <f>IF(AND('1C TSspéc11'!$J$17&lt;&gt;0,'1C TSspéc11'!$C$12="OUI"),'1C TSspéc11'!$J$41/'1C TSspéc11'!$J$17,"")</f>
        <v/>
      </c>
      <c r="V452" s="563" t="str">
        <f>IF(AND('1C TSspéc11'!$J$17&lt;&gt;0,'1C TSspéc11'!$C$12="OUI"),'1C TSspéc11'!$J$42/'1C TSspéc11'!$J$17,"")</f>
        <v/>
      </c>
      <c r="W452" s="563" t="str">
        <f>IF(AND('1C TSspéc11'!$J$17&lt;&gt;0,'1C TSspéc11'!$C$12="OUI"),'1C TSspéc11'!$J$43/'1C TSspéc11'!$J$17,"")</f>
        <v/>
      </c>
      <c r="X452" s="563" t="str">
        <f>IF(AND('1C TSspéc11'!$J$17&lt;&gt;0,'1C TSspéc11'!$C$12="OUI"),'1C TSspéc11'!$J$44/'1C TSspéc11'!$J$17,"")</f>
        <v/>
      </c>
      <c r="Y452" s="563" t="str">
        <f>IF(AND('1C TSspéc11'!$J$17&lt;&gt;0,'1C TSspéc11'!$C$12="OUI"),'1C TSspéc11'!$J$45/'1C TSspéc11'!$J$17,"")</f>
        <v/>
      </c>
      <c r="Z452" s="563" t="str">
        <f>IF(AND('1C TSspéc11'!$J$17&lt;&gt;0,'1C TSspéc11'!$C$12="OUI"),'1C TSspéc11'!$J$46/'1C TSspéc11'!$J$17,"")</f>
        <v/>
      </c>
      <c r="AA452" s="563" t="str">
        <f>IF(AND('1C TSspéc11'!$J$17&lt;&gt;0,'1C TSspéc11'!$C$12="OUI"),'1C TSspéc11'!$J$47/'1C TSspéc11'!$J$17,"")</f>
        <v/>
      </c>
      <c r="AB452" s="563" t="str">
        <f>IF(AND('1C TSspéc11'!$J$17&lt;&gt;0,'1C TSspéc11'!$C$12="OUI"),'1C TSspéc11'!$J$48/'1C TSspéc11'!$J$17,"")</f>
        <v/>
      </c>
      <c r="AC452" s="563" t="str">
        <f>IF(AND('1C TSspéc11'!$J$17&lt;&gt;0,'1C TSspéc11'!$C$12="OUI"),'1C TSspéc11'!$J$49/'1C TSspéc11'!$J$17,"")</f>
        <v/>
      </c>
      <c r="AD452" s="563" t="str">
        <f>IF(AND('1C TSspéc11'!$J$17&lt;&gt;0,'1C TSspéc11'!$C$12="OUI"),'1C TSspéc11'!$J$50/'1C TSspéc11'!$J$17,"")</f>
        <v/>
      </c>
      <c r="AE452" s="563" t="str">
        <f>IF(AND('1C TSspéc11'!$J$17&lt;&gt;0,'1C TSspéc11'!$C$12="OUI"),'1C TSspéc11'!$J$51/'1C TSspéc11'!$J$17,"")</f>
        <v/>
      </c>
      <c r="AF452" s="563" t="str">
        <f>IF(AND('1C TSspéc11'!$J$17&lt;&gt;0,'1C TSspéc11'!$C$12="OUI"),'1C TSspéc11'!$J$52/'1C TSspéc11'!$J$17,"")</f>
        <v/>
      </c>
      <c r="AG452" s="563" t="str">
        <f>IF(AND('1C TSspéc11'!$J$17&lt;&gt;0,'1C TSspéc11'!$C$12="OUI"),'1C TSspéc11'!$J$53/'1C TSspéc11'!$J$17,"")</f>
        <v/>
      </c>
      <c r="AH452" s="563" t="str">
        <f>IF(AND('1C TSspéc11'!$J$17&lt;&gt;0,'1C TSspéc11'!$C$12="OUI"),'1C TSspéc11'!$J$54/'1C TSspéc11'!$J$17,"")</f>
        <v/>
      </c>
      <c r="AI452" s="563" t="str">
        <f>IF(AND('1C TSspéc11'!$J$17&lt;&gt;0,'1C TSspéc11'!$C$12="OUI"),'1C TSspéc11'!$J$55/'1C TSspéc11'!$J$17,"")</f>
        <v/>
      </c>
      <c r="AJ452" s="563" t="str">
        <f>IF(AND('1C TSspéc11'!$J$17&lt;&gt;0,'1C TSspéc11'!$C$12="OUI"),'1C TSspéc11'!$J$56/'1C TSspéc11'!$J$17,"")</f>
        <v/>
      </c>
      <c r="AK452" s="563" t="str">
        <f>IF(AND('1C TSspéc11'!$J$17&lt;&gt;0,'1C TSspéc11'!$C$12="OUI"),'1C TSspéc11'!$J$57/'1C TSspéc11'!$J$17,"")</f>
        <v/>
      </c>
      <c r="AL452" s="74">
        <f>IF(AND('1C TSspéc11'!$J$17&lt;&gt;0,'1C TSspéc11'!$C$12="OUI"),N452+AK452,N452)</f>
        <v>0</v>
      </c>
      <c r="AM452" s="432">
        <f t="shared" si="115"/>
        <v>0</v>
      </c>
      <c r="AN452" s="432">
        <f t="shared" si="116"/>
        <v>0</v>
      </c>
      <c r="AO452" s="433" t="str">
        <f>IF(AND('1C TSspéc11'!$J$17&lt;&gt;0,'1C TSspéc11'!$J$30&lt;&gt;0),AM452+AN452,"")</f>
        <v/>
      </c>
      <c r="AP452" s="599" t="str">
        <f>IF(AND('1C TSspéc11'!$J$17&lt;&gt;0,'1C TSspéc11'!$J$30&lt;&gt;0),AM452-AR452,"")</f>
        <v/>
      </c>
      <c r="AQ452" s="610">
        <f t="shared" si="121"/>
        <v>0</v>
      </c>
      <c r="AR452" s="622"/>
      <c r="AS452" s="104"/>
      <c r="AT452" s="211" t="str">
        <f>IF(('1C TSspéc11'!J$17*FICHE!$C$14&lt;J452),"Forfait limité à "&amp;FICHE!$C$14&amp;"€/jour","")</f>
        <v/>
      </c>
      <c r="AU452" s="618"/>
    </row>
    <row r="453" spans="1:54" ht="13.9" customHeight="1">
      <c r="A453" s="316"/>
      <c r="B453" s="346"/>
      <c r="C453" s="877" t="str">
        <f>IF('1C TSspéc11'!K$21&lt;&gt;0,'1C TSspéc11'!$B$16,"")</f>
        <v/>
      </c>
      <c r="D453" s="878"/>
      <c r="E453" s="879"/>
      <c r="F453" s="95" t="str">
        <f>IF(AND($C453='1C TSspéc11'!$B$16,'1C TSspéc11'!$B$20="spécifiques",'1C TSspéc11'!$K$21&lt;&gt;""),'1C TSspéc11'!$K$25,"")</f>
        <v/>
      </c>
      <c r="G453" s="237"/>
      <c r="H453" s="797">
        <v>0.21</v>
      </c>
      <c r="I453" s="799">
        <v>1</v>
      </c>
      <c r="J453" s="324"/>
      <c r="K453" s="782">
        <f t="shared" ref="K453:K467" si="122">J453+(J453*H453)</f>
        <v>0</v>
      </c>
      <c r="L453" s="580">
        <f>IF(OR('1C TSspéc11'!$B$12="",'1C TSspéc11'!K$30=0),0,IF(AND('1C TSspéc11'!$B$12&lt;&gt;"",$K$2="Pôle",'1C TSspéc11'!$C$12="OUI"),(('1C TSspéc11'!K$22+'1C TSspéc11'!K$23+'1C TSspéc11'!K$24+'1C TSspéc11'!K$25+'1C TSspéc11'!K$29)/'1C TSspéc11'!K$17),IF(AND('1C TSspéc11'!$B$12&lt;&gt;"",$K$2="Pôle",'1C TSspéc11'!$C$12="NON"),(('1C TSspéc11'!K$22+'1C TSspéc11'!K$23+'1C TSspéc11'!K$24+'1C TSspéc11'!K$25+'1C TSspéc11'!K$29)/'1C TSspéc11'!K$30),IF(AND('1C TSspéc11'!$B$12&lt;&gt;"",$K$2&lt;&gt;"Pôle",'1C TSspéc11'!$C$12="OUI"),(('1C TSspéc11'!K$22+'1C TSspéc11'!K$23+'1C TSspéc11'!K$24+'1C TSspéc11'!K$25+'1C TSspéc11'!K$26+'1C TSspéc11'!K$27+'1C TSspéc11'!K$28+'1C TSspéc11'!K$29)/'1C TSspéc11'!K$17),IF(AND('1C TSspéc11'!$B$12&lt;&gt;"",$K$2&lt;&gt;"Pôle",'1C TSspéc11'!$C$12="NON"),(('1C TSspéc11'!K$22+'1C TSspéc11'!K$23+'1C TSspéc11'!K$24+'1C TSspéc11'!K$25+'1C TSspéc11'!K$26+'1C TSspéc11'!K$27+'1C TSspéc11'!K$28+'1C TSspéc11'!K$29)/'1C TSspéc11'!K$30))))))</f>
        <v>0</v>
      </c>
      <c r="M453" s="580">
        <f>IF(OR('1C TSspéc11'!$B$12="",'1C TSspéc11'!K$30=0),0,IF(AND('1C TSspéc11'!$B$12&lt;&gt;"",$K$2="Pôle",'1C TSspéc11'!$C$12="OUI"),(('1C TSspéc11'!K$26+'1C TSspéc11'!K$27+'1C TSspéc11'!K$28)/'1C TSspéc11'!K$17),IF(AND('1C TSspéc11'!$B$12&lt;&gt;"",$K$2="Pôle",'1C TSspéc11'!$C$12="NON"),(('1C TSspéc11'!K$26+'1C TSspéc11'!K$27+'1C TSspéc11'!K$28)/'1C TSspéc11'!K$30),IF(AND('1C TSspéc11'!$B$12&lt;&gt;"",$K$2&lt;&gt;"Pôle"),0))))</f>
        <v>0</v>
      </c>
      <c r="N453" s="581">
        <f>IF(AND('1C TSspéc11'!$B$12&lt;&gt;0,'1C TSspéc11'!$K$30&lt;&gt;0),L453+M453,0)</f>
        <v>0</v>
      </c>
      <c r="O453" s="562" t="str">
        <f>IF(AND('1C TSspéc11'!$K$17&lt;&gt;0,'1C TSspéc11'!$C$12="OUI"),'1C TSspéc11'!$K$35/'1C TSspéc11'!$K$17,"")</f>
        <v/>
      </c>
      <c r="P453" s="563" t="str">
        <f>IF(AND('1C TSspéc11'!$K$17&lt;&gt;0,'1C TSspéc11'!$C$12="OUI"),'1C TSspéc11'!$K$36/'1C TSspéc11'!$K$17,"")</f>
        <v/>
      </c>
      <c r="Q453" s="563" t="str">
        <f>IF(AND('1C TSspéc11'!$K$17&lt;&gt;0,'1C TSspéc11'!$C$12="OUI"),'1C TSspéc11'!$K$37/'1C TSspéc11'!$K$17,"")</f>
        <v/>
      </c>
      <c r="R453" s="563" t="str">
        <f>IF(AND('1C TSspéc11'!$K$17&lt;&gt;0,'1C TSspéc11'!$C$12="OUI"),'1C TSspéc11'!$K$38/'1C TSspéc11'!$K$17,"")</f>
        <v/>
      </c>
      <c r="S453" s="563" t="str">
        <f>IF(AND('1C TSspéc11'!$K$17&lt;&gt;0,'1C TSspéc11'!$C$12="OUI"),'1C TSspéc11'!$K$39/'1C TSspéc11'!$K$17,"")</f>
        <v/>
      </c>
      <c r="T453" s="563" t="str">
        <f>IF(AND('1C TSspéc11'!$K$17&lt;&gt;0,'1C TSspéc11'!$C$12="OUI"),'1C TSspéc11'!$K$40/'1C TSspéc11'!$K$17,"")</f>
        <v/>
      </c>
      <c r="U453" s="563" t="str">
        <f>IF(AND('1C TSspéc11'!$K$17&lt;&gt;0,'1C TSspéc11'!$C$12="OUI"),'1C TSspéc11'!$K$41/'1C TSspéc11'!$K$17,"")</f>
        <v/>
      </c>
      <c r="V453" s="563" t="str">
        <f>IF(AND('1C TSspéc11'!$K$17&lt;&gt;0,'1C TSspéc11'!$C$12="OUI"),'1C TSspéc11'!$K$42/'1C TSspéc11'!$K$17,"")</f>
        <v/>
      </c>
      <c r="W453" s="563" t="str">
        <f>IF(AND('1C TSspéc11'!$K$17&lt;&gt;0,'1C TSspéc11'!$C$12="OUI"),'1C TSspéc11'!$K$43/'1C TSspéc11'!$K$17,"")</f>
        <v/>
      </c>
      <c r="X453" s="563" t="str">
        <f>IF(AND('1C TSspéc11'!$K$17&lt;&gt;0,'1C TSspéc11'!$C$12="OUI"),'1C TSspéc11'!$K$44/'1C TSspéc11'!$K$17,"")</f>
        <v/>
      </c>
      <c r="Y453" s="563" t="str">
        <f>IF(AND('1C TSspéc11'!$K$17&lt;&gt;0,'1C TSspéc11'!$C$12="OUI"),'1C TSspéc11'!$K$45/'1C TSspéc11'!$K$17,"")</f>
        <v/>
      </c>
      <c r="Z453" s="563" t="str">
        <f>IF(AND('1C TSspéc11'!$K$17&lt;&gt;0,'1C TSspéc11'!$C$12="OUI"),'1C TSspéc11'!$K$46/'1C TSspéc11'!$K$17,"")</f>
        <v/>
      </c>
      <c r="AA453" s="563" t="str">
        <f>IF(AND('1C TSspéc11'!$K$17&lt;&gt;0,'1C TSspéc11'!$C$12="OUI"),'1C TSspéc11'!$K$47/'1C TSspéc11'!$K$17,"")</f>
        <v/>
      </c>
      <c r="AB453" s="563" t="str">
        <f>IF(AND('1C TSspéc11'!$K$17&lt;&gt;0,'1C TSspéc11'!$C$12="OUI"),'1C TSspéc11'!$K$48/'1C TSspéc11'!$K$17,"")</f>
        <v/>
      </c>
      <c r="AC453" s="563" t="str">
        <f>IF(AND('1C TSspéc11'!$K$17&lt;&gt;0,'1C TSspéc11'!$C$12="OUI"),'1C TSspéc11'!$K$49/'1C TSspéc11'!$K$17,"")</f>
        <v/>
      </c>
      <c r="AD453" s="563" t="str">
        <f>IF(AND('1C TSspéc11'!$K$17&lt;&gt;0,'1C TSspéc11'!$C$12="OUI"),'1C TSspéc11'!$K$50/'1C TSspéc11'!$K$17,"")</f>
        <v/>
      </c>
      <c r="AE453" s="563" t="str">
        <f>IF(AND('1C TSspéc11'!$K$17&lt;&gt;0,'1C TSspéc11'!$C$12="OUI"),'1C TSspéc11'!$K$51/'1C TSspéc11'!$K$17,"")</f>
        <v/>
      </c>
      <c r="AF453" s="563" t="str">
        <f>IF(AND('1C TSspéc11'!$K$17&lt;&gt;0,'1C TSspéc11'!$C$12="OUI"),'1C TSspéc11'!$K$52/'1C TSspéc11'!$K$17,"")</f>
        <v/>
      </c>
      <c r="AG453" s="563" t="str">
        <f>IF(AND('1C TSspéc11'!$K$17&lt;&gt;0,'1C TSspéc11'!$C$12="OUI"),'1C TSspéc11'!$K$53/'1C TSspéc11'!$K$17,"")</f>
        <v/>
      </c>
      <c r="AH453" s="563" t="str">
        <f>IF(AND('1C TSspéc11'!$K$17&lt;&gt;0,'1C TSspéc11'!$C$12="OUI"),'1C TSspéc11'!$K$54/'1C TSspéc11'!$K$17,"")</f>
        <v/>
      </c>
      <c r="AI453" s="563" t="str">
        <f>IF(AND('1C TSspéc11'!$K$17&lt;&gt;0,'1C TSspéc11'!$C$12="OUI"),'1C TSspéc11'!$K$55/'1C TSspéc11'!$K$17,"")</f>
        <v/>
      </c>
      <c r="AJ453" s="563" t="str">
        <f>IF(AND('1C TSspéc11'!$K$17&lt;&gt;0,'1C TSspéc11'!$C$12="OUI"),'1C TSspéc11'!$K$56/'1C TSspéc11'!$K$17,"")</f>
        <v/>
      </c>
      <c r="AK453" s="563" t="str">
        <f>IF(AND('1C TSspéc11'!$K$17&lt;&gt;0,'1C TSspéc11'!$C$12="OUI"),'1C TSspéc11'!$K$57/'1C TSspéc11'!$K$17,"")</f>
        <v/>
      </c>
      <c r="AL453" s="74">
        <f>IF(AND('1C TSspéc11'!$K$17&lt;&gt;0,'1C TSspéc11'!$C$12="OUI"),N453+AK453,N453)</f>
        <v>0</v>
      </c>
      <c r="AM453" s="432">
        <f t="shared" si="115"/>
        <v>0</v>
      </c>
      <c r="AN453" s="432">
        <f t="shared" si="116"/>
        <v>0</v>
      </c>
      <c r="AO453" s="433" t="str">
        <f>IF(AND('1C TSspéc11'!$K$17&lt;&gt;0,'1C TSspéc11'!$K$30&lt;&gt;0),AM453+AN453,"")</f>
        <v/>
      </c>
      <c r="AP453" s="599" t="str">
        <f>IF(AND('1C TSspéc11'!$K$17&lt;&gt;0,'1C TSspéc11'!$K$30&lt;&gt;0),AM453-AR453,"")</f>
        <v/>
      </c>
      <c r="AQ453" s="610">
        <f t="shared" si="121"/>
        <v>0</v>
      </c>
      <c r="AR453" s="622"/>
      <c r="AS453" s="104"/>
      <c r="AT453" s="211" t="str">
        <f>IF(('1C TSspéc11'!K$17*FICHE!$C$14&lt;J453),"Forfait limité à "&amp;FICHE!$C$14&amp;"€/jour","")</f>
        <v/>
      </c>
      <c r="AU453" s="618"/>
    </row>
    <row r="454" spans="1:54" ht="13.9" customHeight="1">
      <c r="A454" s="316"/>
      <c r="B454" s="346"/>
      <c r="C454" s="877" t="str">
        <f>IF('1C TSspéc11'!L$21&lt;&gt;0,'1C TSspéc11'!$B$16,"")</f>
        <v/>
      </c>
      <c r="D454" s="878"/>
      <c r="E454" s="879"/>
      <c r="F454" s="95" t="str">
        <f>IF(AND($C454='1C TSspéc11'!$B$16,'1C TSspéc11'!$B$20="spécifiques",'1C TSspéc11'!$L$21&lt;&gt;""),'1C TSspéc11'!$L$25,"")</f>
        <v/>
      </c>
      <c r="G454" s="237"/>
      <c r="H454" s="797">
        <v>0.21</v>
      </c>
      <c r="I454" s="799">
        <v>1</v>
      </c>
      <c r="J454" s="324"/>
      <c r="K454" s="782">
        <f t="shared" si="122"/>
        <v>0</v>
      </c>
      <c r="L454" s="580">
        <f>IF(OR('1C TSspéc11'!$B$12="",'1C TSspéc11'!L$30=0),0,IF(AND('1C TSspéc11'!$B$12&lt;&gt;"",$K$2="Pôle",'1C TSspéc11'!$C$12="OUI"),(('1C TSspéc11'!L$22+'1C TSspéc11'!L$23+'1C TSspéc11'!L$24+'1C TSspéc11'!L$25+'1C TSspéc11'!L$29)/'1C TSspéc11'!L$17),IF(AND('1C TSspéc11'!$B$12&lt;&gt;"",$K$2="Pôle",'1C TSspéc11'!$C$12="NON"),(('1C TSspéc11'!L$22+'1C TSspéc11'!L$23+'1C TSspéc11'!L$24+'1C TSspéc11'!L$25+'1C TSspéc11'!L$29)/'1C TSspéc11'!L$30),IF(AND('1C TSspéc11'!$B$12&lt;&gt;"",$K$2&lt;&gt;"Pôle",'1C TSspéc11'!$C$12="OUI"),(('1C TSspéc11'!L$22+'1C TSspéc11'!L$23+'1C TSspéc11'!L$24+'1C TSspéc11'!L$25+'1C TSspéc11'!L$26+'1C TSspéc11'!L$27+'1C TSspéc11'!L$28+'1C TSspéc11'!L$29)/'1C TSspéc11'!L$17),IF(AND('1C TSspéc11'!$B$12&lt;&gt;"",$K$2&lt;&gt;"Pôle",'1C TSspéc11'!$C$12="NON"),(('1C TSspéc11'!L$22+'1C TSspéc11'!L$23+'1C TSspéc11'!L$24+'1C TSspéc11'!L$25+'1C TSspéc11'!L$26+'1C TSspéc11'!L$27+'1C TSspéc11'!L$28+'1C TSspéc11'!L$29)/'1C TSspéc11'!L$30))))))</f>
        <v>0</v>
      </c>
      <c r="M454" s="580">
        <f>IF(OR('1C TSspéc11'!$B$12="",'1C TSspéc11'!L$30=0),0,IF(AND('1C TSspéc11'!$B$12&lt;&gt;"",$K$2="Pôle",'1C TSspéc11'!$C$12="OUI"),(('1C TSspéc11'!L$26+'1C TSspéc11'!L$27+'1C TSspéc11'!L$28)/'1C TSspéc11'!L$17),IF(AND('1C TSspéc11'!$B$12&lt;&gt;"",$K$2="Pôle",'1C TSspéc11'!$C$12="NON"),(('1C TSspéc11'!L$26+'1C TSspéc11'!L$27+'1C TSspéc11'!L$28)/'1C TSspéc11'!L$30),IF(AND('1C TSspéc11'!$B$12&lt;&gt;"",$K$2&lt;&gt;"Pôle"),0))))</f>
        <v>0</v>
      </c>
      <c r="N454" s="581">
        <f>IF(AND('1C TSspéc11'!$B$12&lt;&gt;0,'1C TSspéc11'!$L$30&lt;&gt;0),L454+M454,0)</f>
        <v>0</v>
      </c>
      <c r="O454" s="562" t="str">
        <f>IF(AND('1C TSspéc11'!$L$17&lt;&gt;0,'1C TSspéc11'!$C$12="OUI"),'1C TSspéc11'!$L$35/'1C TSspéc11'!$L$17,"")</f>
        <v/>
      </c>
      <c r="P454" s="563" t="str">
        <f>IF(AND('1C TSspéc11'!$L$17&lt;&gt;0,'1C TSspéc11'!$C$12="OUI"),'1C TSspéc11'!$L$36/'1C TSspéc11'!$L$17,"")</f>
        <v/>
      </c>
      <c r="Q454" s="563" t="str">
        <f>IF(AND('1C TSspéc11'!$L$17&lt;&gt;0,'1C TSspéc11'!$C$12="OUI"),'1C TSspéc11'!$L$37/'1C TSspéc11'!$L$17,"")</f>
        <v/>
      </c>
      <c r="R454" s="563" t="str">
        <f>IF(AND('1C TSspéc11'!$L$17&lt;&gt;0,'1C TSspéc11'!$C$12="OUI"),'1C TSspéc11'!$L$38/'1C TSspéc11'!$L$17,"")</f>
        <v/>
      </c>
      <c r="S454" s="563" t="str">
        <f>IF(AND('1C TSspéc11'!$L$17&lt;&gt;0,'1C TSspéc11'!$C$12="OUI"),'1C TSspéc11'!$L$39/'1C TSspéc11'!$L$17,"")</f>
        <v/>
      </c>
      <c r="T454" s="563" t="str">
        <f>IF(AND('1C TSspéc11'!$L$17&lt;&gt;0,'1C TSspéc11'!$C$12="OUI"),'1C TSspéc11'!$L$40/'1C TSspéc11'!$L$17,"")</f>
        <v/>
      </c>
      <c r="U454" s="563" t="str">
        <f>IF(AND('1C TSspéc11'!$L$17&lt;&gt;0,'1C TSspéc11'!$C$12="OUI"),'1C TSspéc11'!$L$41/'1C TSspéc11'!$L$17,"")</f>
        <v/>
      </c>
      <c r="V454" s="563" t="str">
        <f>IF(AND('1C TSspéc11'!$L$17&lt;&gt;0,'1C TSspéc11'!$C$12="OUI"),'1C TSspéc11'!$L$42/'1C TSspéc11'!$L$17,"")</f>
        <v/>
      </c>
      <c r="W454" s="563" t="str">
        <f>IF(AND('1C TSspéc11'!$L$17&lt;&gt;0,'1C TSspéc11'!$C$12="OUI"),'1C TSspéc11'!$L$43/'1C TSspéc11'!$L$17,"")</f>
        <v/>
      </c>
      <c r="X454" s="563" t="str">
        <f>IF(AND('1C TSspéc11'!$L$17&lt;&gt;0,'1C TSspéc11'!$C$12="OUI"),'1C TSspéc11'!$L$44/'1C TSspéc11'!$L$17,"")</f>
        <v/>
      </c>
      <c r="Y454" s="563" t="str">
        <f>IF(AND('1C TSspéc11'!$L$17&lt;&gt;0,'1C TSspéc11'!$C$12="OUI"),'1C TSspéc11'!$L$45/'1C TSspéc11'!$L$17,"")</f>
        <v/>
      </c>
      <c r="Z454" s="563" t="str">
        <f>IF(AND('1C TSspéc11'!$L$17&lt;&gt;0,'1C TSspéc11'!$C$12="OUI"),'1C TSspéc11'!$L$46/'1C TSspéc11'!$L$17,"")</f>
        <v/>
      </c>
      <c r="AA454" s="563" t="str">
        <f>IF(AND('1C TSspéc11'!$L$17&lt;&gt;0,'1C TSspéc11'!$C$12="OUI"),'1C TSspéc11'!$L$47/'1C TSspéc11'!$L$17,"")</f>
        <v/>
      </c>
      <c r="AB454" s="563" t="str">
        <f>IF(AND('1C TSspéc11'!$L$17&lt;&gt;0,'1C TSspéc11'!$C$12="OUI"),'1C TSspéc11'!$L$48/'1C TSspéc11'!$L$17,"")</f>
        <v/>
      </c>
      <c r="AC454" s="563" t="str">
        <f>IF(AND('1C TSspéc11'!$L$17&lt;&gt;0,'1C TSspéc11'!$C$12="OUI"),'1C TSspéc11'!$L$49/'1C TSspéc11'!$L$17,"")</f>
        <v/>
      </c>
      <c r="AD454" s="563" t="str">
        <f>IF(AND('1C TSspéc11'!$L$17&lt;&gt;0,'1C TSspéc11'!$C$12="OUI"),'1C TSspéc11'!$L$50/'1C TSspéc11'!$L$17,"")</f>
        <v/>
      </c>
      <c r="AE454" s="563" t="str">
        <f>IF(AND('1C TSspéc11'!$L$17&lt;&gt;0,'1C TSspéc11'!$C$12="OUI"),'1C TSspéc11'!$L$51/'1C TSspéc11'!$L$17,"")</f>
        <v/>
      </c>
      <c r="AF454" s="563" t="str">
        <f>IF(AND('1C TSspéc11'!$L$17&lt;&gt;0,'1C TSspéc11'!$C$12="OUI"),'1C TSspéc11'!$L$52/'1C TSspéc11'!$L$17,"")</f>
        <v/>
      </c>
      <c r="AG454" s="563" t="str">
        <f>IF(AND('1C TSspéc11'!$L$17&lt;&gt;0,'1C TSspéc11'!$C$12="OUI"),'1C TSspéc11'!$L$53/'1C TSspéc11'!$L$17,"")</f>
        <v/>
      </c>
      <c r="AH454" s="563" t="str">
        <f>IF(AND('1C TSspéc11'!$L$17&lt;&gt;0,'1C TSspéc11'!$C$12="OUI"),'1C TSspéc11'!$L$54/'1C TSspéc11'!$L$17,"")</f>
        <v/>
      </c>
      <c r="AI454" s="563" t="str">
        <f>IF(AND('1C TSspéc11'!$L$17&lt;&gt;0,'1C TSspéc11'!$C$12="OUI"),'1C TSspéc11'!$L$55/'1C TSspéc11'!$L$17,"")</f>
        <v/>
      </c>
      <c r="AJ454" s="563" t="str">
        <f>IF(AND('1C TSspéc11'!$L$17&lt;&gt;0,'1C TSspéc11'!$C$12="OUI"),'1C TSspéc11'!$L$56/'1C TSspéc11'!$L$17,"")</f>
        <v/>
      </c>
      <c r="AK454" s="563" t="str">
        <f>IF(AND('1C TSspéc11'!$L$17&lt;&gt;0,'1C TSspéc11'!$C$12="OUI"),'1C TSspéc11'!$L$57/'1C TSspéc11'!$L$17,"")</f>
        <v/>
      </c>
      <c r="AL454" s="74">
        <f>IF(AND('1C TSspéc11'!$L$17&lt;&gt;0,'1C TSspéc11'!$C$12="OUI"),N454+AK454,N454)</f>
        <v>0</v>
      </c>
      <c r="AM454" s="432">
        <f t="shared" ref="AM454:AM468" si="123">(J454+(J454*H454)-(J454*H454*I454))*L454</f>
        <v>0</v>
      </c>
      <c r="AN454" s="432">
        <f t="shared" ref="AN454:AN468" si="124">((J454+(J454*H454)-(J454*H454*I454))*M454)*50%</f>
        <v>0</v>
      </c>
      <c r="AO454" s="433" t="str">
        <f>IF(AND('1C TSspéc11'!$L$17&lt;&gt;0,'1C TSspéc11'!$L$30&lt;&gt;0),AM454+AN454,"")</f>
        <v/>
      </c>
      <c r="AP454" s="599" t="str">
        <f>IF(AND('1C TSspéc11'!$L$17&lt;&gt;0,'1C TSspéc11'!$L$30&lt;&gt;0),AM454-AR454,"")</f>
        <v/>
      </c>
      <c r="AQ454" s="610">
        <f t="shared" si="121"/>
        <v>0</v>
      </c>
      <c r="AR454" s="622"/>
      <c r="AS454" s="104"/>
      <c r="AT454" s="211" t="str">
        <f>IF(('1C TSspéc11'!L$17*FICHE!$C$14&lt;J454),"Forfait limité à "&amp;FICHE!$C$14&amp;"€/jour","")</f>
        <v/>
      </c>
      <c r="AU454" s="618"/>
    </row>
    <row r="455" spans="1:54" ht="13.9" customHeight="1">
      <c r="A455" s="316"/>
      <c r="B455" s="346"/>
      <c r="C455" s="877" t="str">
        <f>IF('1C TSspéc11'!M$21&lt;&gt;0,'1C TSspéc11'!$B$16,"")</f>
        <v/>
      </c>
      <c r="D455" s="878"/>
      <c r="E455" s="879"/>
      <c r="F455" s="95" t="str">
        <f>IF(AND($C455='1C TSspéc11'!$B$16,'1C TSspéc11'!$B$20="spécifiques",'1C TSspéc11'!$M$21&lt;&gt;""),'1C TSspéc11'!$M$25,"")</f>
        <v/>
      </c>
      <c r="G455" s="237"/>
      <c r="H455" s="797">
        <v>0.21</v>
      </c>
      <c r="I455" s="799">
        <v>1</v>
      </c>
      <c r="J455" s="324"/>
      <c r="K455" s="782">
        <f t="shared" si="122"/>
        <v>0</v>
      </c>
      <c r="L455" s="580">
        <f>IF(OR('1C TSspéc11'!$B$12="",'1C TSspéc11'!M$30=0),0,IF(AND('1C TSspéc11'!$B$12&lt;&gt;"",$K$2="Pôle",'1C TSspéc11'!$C$12="OUI"),(('1C TSspéc11'!M$22+'1C TSspéc11'!M$23+'1C TSspéc11'!M$24+'1C TSspéc11'!M$25+'1C TSspéc11'!M$29)/'1C TSspéc11'!M$17),IF(AND('1C TSspéc11'!$B$12&lt;&gt;"",$K$2="Pôle",'1C TSspéc11'!$C$12="NON"),(('1C TSspéc11'!M$22+'1C TSspéc11'!M$23+'1C TSspéc11'!M$24+'1C TSspéc11'!M$25+'1C TSspéc11'!M$29)/'1C TSspéc11'!M$30),IF(AND('1C TSspéc11'!$B$12&lt;&gt;"",$K$2&lt;&gt;"Pôle",'1C TSspéc11'!$C$12="OUI"),(('1C TSspéc11'!M$22+'1C TSspéc11'!M$23+'1C TSspéc11'!M$24+'1C TSspéc11'!M$25+'1C TSspéc11'!M$26+'1C TSspéc11'!M$27+'1C TSspéc11'!M$28+'1C TSspéc11'!M$29)/'1C TSspéc11'!M$17),IF(AND('1C TSspéc11'!$B$12&lt;&gt;"",$K$2&lt;&gt;"Pôle",'1C TSspéc11'!$C$12="NON"),(('1C TSspéc11'!M$22+'1C TSspéc11'!M$23+'1C TSspéc11'!M$24+'1C TSspéc11'!M$25+'1C TSspéc11'!M$26+'1C TSspéc11'!M$27+'1C TSspéc11'!M$28+'1C TSspéc11'!M$29)/'1C TSspéc11'!M$30))))))</f>
        <v>0</v>
      </c>
      <c r="M455" s="580">
        <f>IF(OR('1C TSspéc11'!$B$12="",'1C TSspéc11'!M$30=0),0,IF(AND('1C TSspéc11'!$B$12&lt;&gt;"",$K$2="Pôle",'1C TSspéc11'!$C$12="OUI"),(('1C TSspéc11'!M$26+'1C TSspéc11'!M$27+'1C TSspéc11'!M$28)/'1C TSspéc11'!M$17),IF(AND('1C TSspéc11'!$B$12&lt;&gt;"",$K$2="Pôle",'1C TSspéc11'!$C$12="NON"),(('1C TSspéc11'!M$26+'1C TSspéc11'!M$27+'1C TSspéc11'!M$28)/'1C TSspéc11'!M$30),IF(AND('1C TSspéc11'!$B$12&lt;&gt;"",$K$2&lt;&gt;"Pôle"),0))))</f>
        <v>0</v>
      </c>
      <c r="N455" s="581">
        <f>IF(AND('1C TSspéc11'!$B$12&lt;&gt;0,'1C TSspéc11'!$M$30&lt;&gt;0),L455+M455,0)</f>
        <v>0</v>
      </c>
      <c r="O455" s="562" t="str">
        <f>IF(AND('1C TSspéc11'!$M$17&lt;&gt;0,'1C TSspéc11'!$C$12="OUI"),'1C TSspéc11'!$M$35/'1C TSspéc11'!$M$17,"")</f>
        <v/>
      </c>
      <c r="P455" s="563" t="str">
        <f>IF(AND('1C TSspéc11'!$M$17&lt;&gt;0,'1C TSspéc11'!$C$12="OUI"),'1C TSspéc11'!$M$36/'1C TSspéc11'!$M$17,"")</f>
        <v/>
      </c>
      <c r="Q455" s="563" t="str">
        <f>IF(AND('1C TSspéc11'!$M$17&lt;&gt;0,'1C TSspéc11'!$C$12="OUI"),'1C TSspéc11'!$M$37/'1C TSspéc11'!$M$17,"")</f>
        <v/>
      </c>
      <c r="R455" s="563" t="str">
        <f>IF(AND('1C TSspéc11'!$M$17&lt;&gt;0,'1C TSspéc11'!$C$12="OUI"),'1C TSspéc11'!$M$38/'1C TSspéc11'!$M$17,"")</f>
        <v/>
      </c>
      <c r="S455" s="563" t="str">
        <f>IF(AND('1C TSspéc11'!$M$17&lt;&gt;0,'1C TSspéc11'!$C$12="OUI"),'1C TSspéc11'!$M$39/'1C TSspéc11'!$M$17,"")</f>
        <v/>
      </c>
      <c r="T455" s="563" t="str">
        <f>IF(AND('1C TSspéc11'!$M$17&lt;&gt;0,'1C TSspéc11'!$C$12="OUI"),'1C TSspéc11'!$M$40/'1C TSspéc11'!$M$17,"")</f>
        <v/>
      </c>
      <c r="U455" s="563" t="str">
        <f>IF(AND('1C TSspéc11'!$M$17&lt;&gt;0,'1C TSspéc11'!$C$12="OUI"),'1C TSspéc11'!$M$41/'1C TSspéc11'!$M$17,"")</f>
        <v/>
      </c>
      <c r="V455" s="563" t="str">
        <f>IF(AND('1C TSspéc11'!$M$17&lt;&gt;0,'1C TSspéc11'!$C$12="OUI"),'1C TSspéc11'!$M$42/'1C TSspéc11'!$M$17,"")</f>
        <v/>
      </c>
      <c r="W455" s="563" t="str">
        <f>IF(AND('1C TSspéc11'!$M$17&lt;&gt;0,'1C TSspéc11'!$C$12="OUI"),'1C TSspéc11'!$M$43/'1C TSspéc11'!$M$17,"")</f>
        <v/>
      </c>
      <c r="X455" s="563" t="str">
        <f>IF(AND('1C TSspéc11'!$M$17&lt;&gt;0,'1C TSspéc11'!$C$12="OUI"),'1C TSspéc11'!$M$44/'1C TSspéc11'!$M$17,"")</f>
        <v/>
      </c>
      <c r="Y455" s="563" t="str">
        <f>IF(AND('1C TSspéc11'!$M$17&lt;&gt;0,'1C TSspéc11'!$C$12="OUI"),'1C TSspéc11'!$M$45/'1C TSspéc11'!$M$17,"")</f>
        <v/>
      </c>
      <c r="Z455" s="563" t="str">
        <f>IF(AND('1C TSspéc11'!$M$17&lt;&gt;0,'1C TSspéc11'!$C$12="OUI"),'1C TSspéc11'!$M$46/'1C TSspéc11'!$M$17,"")</f>
        <v/>
      </c>
      <c r="AA455" s="563" t="str">
        <f>IF(AND('1C TSspéc11'!$M$17&lt;&gt;0,'1C TSspéc11'!$C$12="OUI"),'1C TSspéc11'!$M$47/'1C TSspéc11'!$M$17,"")</f>
        <v/>
      </c>
      <c r="AB455" s="563" t="str">
        <f>IF(AND('1C TSspéc11'!$M$17&lt;&gt;0,'1C TSspéc11'!$C$12="OUI"),'1C TSspéc11'!$M$48/'1C TSspéc11'!$M$17,"")</f>
        <v/>
      </c>
      <c r="AC455" s="563" t="str">
        <f>IF(AND('1C TSspéc11'!$M$17&lt;&gt;0,'1C TSspéc11'!$C$12="OUI"),'1C TSspéc11'!$M$49/'1C TSspéc11'!$M$17,"")</f>
        <v/>
      </c>
      <c r="AD455" s="563" t="str">
        <f>IF(AND('1C TSspéc11'!$M$17&lt;&gt;0,'1C TSspéc11'!$C$12="OUI"),'1C TSspéc11'!$M$50/'1C TSspéc11'!$M$17,"")</f>
        <v/>
      </c>
      <c r="AE455" s="563" t="str">
        <f>IF(AND('1C TSspéc11'!$M$17&lt;&gt;0,'1C TSspéc11'!$C$12="OUI"),'1C TSspéc11'!$M$51/'1C TSspéc11'!$M$17,"")</f>
        <v/>
      </c>
      <c r="AF455" s="563" t="str">
        <f>IF(AND('1C TSspéc11'!$M$17&lt;&gt;0,'1C TSspéc11'!$C$12="OUI"),'1C TSspéc11'!$M$52/'1C TSspéc11'!$M$17,"")</f>
        <v/>
      </c>
      <c r="AG455" s="563" t="str">
        <f>IF(AND('1C TSspéc11'!$M$17&lt;&gt;0,'1C TSspéc11'!$C$12="OUI"),'1C TSspéc11'!$M$53/'1C TSspéc11'!$M$17,"")</f>
        <v/>
      </c>
      <c r="AH455" s="563" t="str">
        <f>IF(AND('1C TSspéc11'!$M$17&lt;&gt;0,'1C TSspéc11'!$C$12="OUI"),'1C TSspéc11'!$M$54/'1C TSspéc11'!$M$17,"")</f>
        <v/>
      </c>
      <c r="AI455" s="563" t="str">
        <f>IF(AND('1C TSspéc11'!$M$17&lt;&gt;0,'1C TSspéc11'!$C$12="OUI"),'1C TSspéc11'!$M$55/'1C TSspéc11'!$M$17,"")</f>
        <v/>
      </c>
      <c r="AJ455" s="563" t="str">
        <f>IF(AND('1C TSspéc11'!$M$17&lt;&gt;0,'1C TSspéc11'!$C$12="OUI"),'1C TSspéc11'!$M$56/'1C TSspéc11'!$M$17,"")</f>
        <v/>
      </c>
      <c r="AK455" s="563" t="str">
        <f>IF(AND('1C TSspéc11'!$M$17&lt;&gt;0,'1C TSspéc11'!$C$12="OUI"),'1C TSspéc11'!$M$57/'1C TSspéc11'!$M$17,"")</f>
        <v/>
      </c>
      <c r="AL455" s="74">
        <f>IF(AND('1C TSspéc11'!$M$17&lt;&gt;0,'1C TSspéc11'!$C$12="OUI"),N455+AK455,N455)</f>
        <v>0</v>
      </c>
      <c r="AM455" s="432">
        <f t="shared" si="123"/>
        <v>0</v>
      </c>
      <c r="AN455" s="432">
        <f t="shared" si="124"/>
        <v>0</v>
      </c>
      <c r="AO455" s="433" t="str">
        <f>IF(AND('1C TSspéc11'!$M$17&lt;&gt;0,'1C TSspéc11'!$M$30&lt;&gt;0),AM455+AN455,"")</f>
        <v/>
      </c>
      <c r="AP455" s="599" t="str">
        <f>IF(AND('1C TSspéc11'!$M$17&lt;&gt;0,'1C TSspéc11'!$M$30&lt;&gt;0),AM455-AR455,"")</f>
        <v/>
      </c>
      <c r="AQ455" s="610">
        <f t="shared" si="121"/>
        <v>0</v>
      </c>
      <c r="AR455" s="622"/>
      <c r="AS455" s="104"/>
      <c r="AT455" s="211" t="str">
        <f>IF(('1C TSspéc11'!M$17*FICHE!$C$14&lt;J455),"Forfait limité à "&amp;FICHE!$C$14&amp;"€/jour","")</f>
        <v/>
      </c>
      <c r="AU455" s="618"/>
    </row>
    <row r="456" spans="1:54" s="358" customFormat="1" ht="13.9" customHeight="1">
      <c r="A456" s="398"/>
      <c r="B456" s="399"/>
      <c r="C456" s="880" t="str">
        <f>IF('1C TSspéc11'!N$21&lt;&gt;0,'1C TSspéc11'!$B$16,"")</f>
        <v/>
      </c>
      <c r="D456" s="881"/>
      <c r="E456" s="882"/>
      <c r="F456" s="213" t="str">
        <f>IF(AND($C456='1C TSspéc11'!$B$16,'1C TSspéc11'!$B$20="spécifiques",'1C TSspéc11'!$N$21&lt;&gt;""),'1C TSspéc11'!$N$25,"")</f>
        <v/>
      </c>
      <c r="G456" s="238"/>
      <c r="H456" s="819">
        <v>0.21</v>
      </c>
      <c r="I456" s="820">
        <v>1</v>
      </c>
      <c r="J456" s="400"/>
      <c r="K456" s="821">
        <f t="shared" si="122"/>
        <v>0</v>
      </c>
      <c r="L456" s="584">
        <f>IF(OR('1C TSspéc11'!$B$12="",'1C TSspéc11'!N$30=0),0,IF(AND('1C TSspéc11'!$B$12&lt;&gt;"",$K$2="Pôle",'1C TSspéc11'!$C$12="OUI"),(('1C TSspéc11'!N$22+'1C TSspéc11'!N$23+'1C TSspéc11'!N$24+'1C TSspéc11'!N$25+'1C TSspéc11'!N$29)/'1C TSspéc11'!N$17),IF(AND('1C TSspéc11'!$B$12&lt;&gt;"",$K$2="Pôle",'1C TSspéc11'!$C$12="NON"),(('1C TSspéc11'!N$22+'1C TSspéc11'!N$23+'1C TSspéc11'!N$24+'1C TSspéc11'!N$25+'1C TSspéc11'!N$29)/'1C TSspéc11'!N$30),IF(AND('1C TSspéc11'!$B$12&lt;&gt;"",$K$2&lt;&gt;"Pôle",'1C TSspéc11'!$C$12="OUI"),(('1C TSspéc11'!N$22+'1C TSspéc11'!N$23+'1C TSspéc11'!N$24+'1C TSspéc11'!N$25+'1C TSspéc11'!N$26+'1C TSspéc11'!N$27+'1C TSspéc11'!N$28+'1C TSspéc11'!N$29)/'1C TSspéc11'!N$17),IF(AND('1C TSspéc11'!$B$12&lt;&gt;"",$K$2&lt;&gt;"Pôle",'1C TSspéc11'!$C$12="NON"),(('1C TSspéc11'!N$22+'1C TSspéc11'!N$23+'1C TSspéc11'!N$24+'1C TSspéc11'!N$25+'1C TSspéc11'!N$26+'1C TSspéc11'!N$27+'1C TSspéc11'!N$28+'1C TSspéc11'!N$29)/'1C TSspéc11'!N$30))))))</f>
        <v>0</v>
      </c>
      <c r="M456" s="584">
        <f>IF(OR('1C TSspéc11'!$B$12="",'1C TSspéc11'!N$30=0),0,IF(AND('1C TSspéc11'!$B$12&lt;&gt;"",$K$2="Pôle",'1C TSspéc11'!$C$12="OUI"),(('1C TSspéc11'!N$26+'1C TSspéc11'!N$27+'1C TSspéc11'!N$28)/'1C TSspéc11'!N$17),IF(AND('1C TSspéc11'!$B$12&lt;&gt;"",$K$2="Pôle",'1C TSspéc11'!$C$12="NON"),(('1C TSspéc11'!N$26+'1C TSspéc11'!N$27+'1C TSspéc11'!N$28)/'1C TSspéc11'!N$30),IF(AND('1C TSspéc11'!$B$12&lt;&gt;"",$K$2&lt;&gt;"Pôle"),0))))</f>
        <v>0</v>
      </c>
      <c r="N456" s="585">
        <f>IF(AND('1C TSspéc11'!$B$12&lt;&gt;0,'1C TSspéc11'!$N$30&lt;&gt;0),L456+M456,0)</f>
        <v>0</v>
      </c>
      <c r="O456" s="598" t="str">
        <f>IF(AND('1C TSspéc11'!$N$17&lt;&gt;0,'1C TSspéc11'!$C$12="OUI"),'1C TSspéc11'!$N$35/'1C TSspéc11'!$N$17,"")</f>
        <v/>
      </c>
      <c r="P456" s="565" t="str">
        <f>IF(AND('1C TSspéc11'!$N$17&lt;&gt;0,'1C TSspéc11'!$C$12="OUI"),'1C TSspéc11'!$N$36/'1C TSspéc11'!$N$17,"")</f>
        <v/>
      </c>
      <c r="Q456" s="565" t="str">
        <f>IF(AND('1C TSspéc11'!$N$17&lt;&gt;0,'1C TSspéc11'!$C$12="OUI"),'1C TSspéc11'!$N$37/'1C TSspéc11'!$N$17,"")</f>
        <v/>
      </c>
      <c r="R456" s="565" t="str">
        <f>IF(AND('1C TSspéc11'!$N$17&lt;&gt;0,'1C TSspéc11'!$C$12="OUI"),'1C TSspéc11'!$N$38/'1C TSspéc11'!$N$17,"")</f>
        <v/>
      </c>
      <c r="S456" s="565" t="str">
        <f>IF(AND('1C TSspéc11'!$N$17&lt;&gt;0,'1C TSspéc11'!$C$12="OUI"),'1C TSspéc11'!$N$39/'1C TSspéc11'!$N$17,"")</f>
        <v/>
      </c>
      <c r="T456" s="565" t="str">
        <f>IF(AND('1C TSspéc11'!$N$17&lt;&gt;0,'1C TSspéc11'!$C$12="OUI"),'1C TSspéc11'!$N$40/'1C TSspéc11'!$N$17,"")</f>
        <v/>
      </c>
      <c r="U456" s="565" t="str">
        <f>IF(AND('1C TSspéc11'!$N$17&lt;&gt;0,'1C TSspéc11'!$C$12="OUI"),'1C TSspéc11'!$N$41/'1C TSspéc11'!$N$17,"")</f>
        <v/>
      </c>
      <c r="V456" s="565" t="str">
        <f>IF(AND('1C TSspéc11'!$N$17&lt;&gt;0,'1C TSspéc11'!$C$12="OUI"),'1C TSspéc11'!$N$42/'1C TSspéc11'!$N$17,"")</f>
        <v/>
      </c>
      <c r="W456" s="565" t="str">
        <f>IF(AND('1C TSspéc11'!$N$17&lt;&gt;0,'1C TSspéc11'!$C$12="OUI"),'1C TSspéc11'!$N$43/'1C TSspéc11'!$N$17,"")</f>
        <v/>
      </c>
      <c r="X456" s="565" t="str">
        <f>IF(AND('1C TSspéc11'!$N$17&lt;&gt;0,'1C TSspéc11'!$C$12="OUI"),'1C TSspéc11'!$N$44/'1C TSspéc11'!$N$17,"")</f>
        <v/>
      </c>
      <c r="Y456" s="565" t="str">
        <f>IF(AND('1C TSspéc11'!$N$17&lt;&gt;0,'1C TSspéc11'!$C$12="OUI"),'1C TSspéc11'!$N$45/'1C TSspéc11'!$N$17,"")</f>
        <v/>
      </c>
      <c r="Z456" s="565" t="str">
        <f>IF(AND('1C TSspéc11'!$N$17&lt;&gt;0,'1C TSspéc11'!$C$12="OUI"),'1C TSspéc11'!$N$46/'1C TSspéc11'!$N$17,"")</f>
        <v/>
      </c>
      <c r="AA456" s="565" t="str">
        <f>IF(AND('1C TSspéc11'!$N$17&lt;&gt;0,'1C TSspéc11'!$C$12="OUI"),'1C TSspéc11'!$N$47/'1C TSspéc11'!$N$17,"")</f>
        <v/>
      </c>
      <c r="AB456" s="565" t="str">
        <f>IF(AND('1C TSspéc11'!$N$17&lt;&gt;0,'1C TSspéc11'!$C$12="OUI"),'1C TSspéc11'!$N$48/'1C TSspéc11'!$N$17,"")</f>
        <v/>
      </c>
      <c r="AC456" s="565" t="str">
        <f>IF(AND('1C TSspéc11'!$N$17&lt;&gt;0,'1C TSspéc11'!$C$12="OUI"),'1C TSspéc11'!$N$49/'1C TSspéc11'!$N$17,"")</f>
        <v/>
      </c>
      <c r="AD456" s="565" t="str">
        <f>IF(AND('1C TSspéc11'!$N$17&lt;&gt;0,'1C TSspéc11'!$C$12="OUI"),'1C TSspéc11'!$N$50/'1C TSspéc11'!$N$17,"")</f>
        <v/>
      </c>
      <c r="AE456" s="565" t="str">
        <f>IF(AND('1C TSspéc11'!$N$17&lt;&gt;0,'1C TSspéc11'!$C$12="OUI"),'1C TSspéc11'!$N$51/'1C TSspéc11'!$N$17,"")</f>
        <v/>
      </c>
      <c r="AF456" s="565" t="str">
        <f>IF(AND('1C TSspéc11'!$N$17&lt;&gt;0,'1C TSspéc11'!$C$12="OUI"),'1C TSspéc11'!$N$52/'1C TSspéc11'!$N$17,"")</f>
        <v/>
      </c>
      <c r="AG456" s="565" t="str">
        <f>IF(AND('1C TSspéc11'!$N$17&lt;&gt;0,'1C TSspéc11'!$C$12="OUI"),'1C TSspéc11'!$N$53/'1C TSspéc11'!$N$17,"")</f>
        <v/>
      </c>
      <c r="AH456" s="565" t="str">
        <f>IF(AND('1C TSspéc11'!$N$17&lt;&gt;0,'1C TSspéc11'!$C$12="OUI"),'1C TSspéc11'!$N$54/'1C TSspéc11'!$N$17,"")</f>
        <v/>
      </c>
      <c r="AI456" s="565" t="str">
        <f>IF(AND('1C TSspéc11'!$N$17&lt;&gt;0,'1C TSspéc11'!$C$12="OUI"),'1C TSspéc11'!$N$55/'1C TSspéc11'!$N$17,"")</f>
        <v/>
      </c>
      <c r="AJ456" s="565" t="str">
        <f>IF(AND('1C TSspéc11'!$N$17&lt;&gt;0,'1C TSspéc11'!$C$12="OUI"),'1C TSspéc11'!$N$56/'1C TSspéc11'!$N$17,"")</f>
        <v/>
      </c>
      <c r="AK456" s="565" t="str">
        <f>IF(AND('1C TSspéc11'!$N$17&lt;&gt;0,'1C TSspéc11'!$C$12="OUI"),'1C TSspéc11'!$N$57/'1C TSspéc11'!$N$17,"")</f>
        <v/>
      </c>
      <c r="AL456" s="214">
        <f>IF(AND('1C TSspéc11'!$N$17&lt;&gt;0,'1C TSspéc11'!$C$12="OUI"),N456+AK456,N456)</f>
        <v>0</v>
      </c>
      <c r="AM456" s="434">
        <f t="shared" si="123"/>
        <v>0</v>
      </c>
      <c r="AN456" s="434">
        <f t="shared" si="124"/>
        <v>0</v>
      </c>
      <c r="AO456" s="435" t="str">
        <f>IF(AND('1C TSspéc11'!$N$17&lt;&gt;0,'1C TSspéc11'!$N$30&lt;&gt;0),AM456+AN456,"")</f>
        <v/>
      </c>
      <c r="AP456" s="600" t="str">
        <f>IF(AND('1C TSspéc11'!$N$17&lt;&gt;0,'1C TSspéc11'!$N$30&lt;&gt;0),AM456-AR456,"")</f>
        <v/>
      </c>
      <c r="AQ456" s="655">
        <f t="shared" si="121"/>
        <v>0</v>
      </c>
      <c r="AR456" s="623"/>
      <c r="AS456" s="215"/>
      <c r="AT456" s="822" t="str">
        <f>IF(('1C TSspéc11'!N$17*FICHE!$C$14&lt;J456),"Forfait limité à "&amp;FICHE!$C$14&amp;"€/jour","")</f>
        <v/>
      </c>
      <c r="AU456" s="656"/>
      <c r="AX456" s="823"/>
      <c r="AY456" s="823"/>
      <c r="AZ456" s="823"/>
      <c r="BA456" s="823"/>
      <c r="BB456" s="823"/>
    </row>
    <row r="457" spans="1:54" ht="13.9" customHeight="1">
      <c r="A457" s="316"/>
      <c r="B457" s="346"/>
      <c r="C457" s="883" t="str">
        <f>IF('1C TSspéc12'!C$21&lt;&gt;0,'1C TSspéc12'!$B$16,"")</f>
        <v/>
      </c>
      <c r="D457" s="884"/>
      <c r="E457" s="885"/>
      <c r="F457" s="208" t="str">
        <f>IF(AND($C457='1C TSspéc12'!$B$16,'1C TSspéc12'!$B$20="spécifiques",'1C TSspéc12'!$C$21&lt;&gt;""),'1C TSspéc12'!$C$25,"")</f>
        <v/>
      </c>
      <c r="G457" s="239"/>
      <c r="H457" s="816">
        <v>0.21</v>
      </c>
      <c r="I457" s="817">
        <v>1</v>
      </c>
      <c r="J457" s="324"/>
      <c r="K457" s="818">
        <f t="shared" si="122"/>
        <v>0</v>
      </c>
      <c r="L457" s="582">
        <f>IF(OR('1C TSspéc12'!$B$12="",'1C TSspéc12'!C$30=0),0,IF(AND('1C TSspéc12'!$B$12&lt;&gt;"",$K$2="Pôle",'1C TSspéc12'!$C$12="OUI"),(('1C TSspéc12'!C$22+'1C TSspéc12'!C$23+'1C TSspéc12'!C$24+'1C TSspéc12'!C$25+'1C TSspéc12'!C$29)/'1C TSspéc12'!C$17),IF(AND('1C TSspéc12'!$B$12&lt;&gt;"",$K$2="Pôle",'1C TSspéc12'!$C$12="NON"),(('1C TSspéc12'!C$22+'1C TSspéc12'!C$23+'1C TSspéc12'!C$24+'1C TSspéc12'!C$25+'1C TSspéc12'!C$29)/'1C TSspéc12'!C$30),IF(AND('1C TSspéc12'!$B$12&lt;&gt;"",$K$2&lt;&gt;"Pôle",'1C TSspéc12'!$C$12="OUI"),(('1C TSspéc12'!C$22+'1C TSspéc12'!C$23+'1C TSspéc12'!C$24+'1C TSspéc12'!C$25+'1C TSspéc12'!C$26+'1C TSspéc12'!C$27+'1C TSspéc12'!C$28+'1C TSspéc12'!C$29)/'1C TSspéc12'!C$17),IF(AND('1C TSspéc12'!$B$12&lt;&gt;"",$K$2&lt;&gt;"Pôle",'1C TSspéc12'!$C$12="NON"),(('1C TSspéc12'!C$22+'1C TSspéc12'!C$23+'1C TSspéc12'!C$24+'1C TSspéc12'!C$25+'1C TSspéc12'!C$26+'1C TSspéc12'!C$27+'1C TSspéc12'!C$28+'1C TSspéc12'!C$29)/'1C TSspéc12'!C$30))))))</f>
        <v>0</v>
      </c>
      <c r="M457" s="582">
        <f>IF(OR('1C TSspéc12'!$B$12="",'1C TSspéc12'!C$30=0),0,IF(AND('1C TSspéc12'!$B$12&lt;&gt;"",$K$2="Pôle",'1C TSspéc12'!$C$12="OUI"),(('1C TSspéc12'!C$26+'1C TSspéc12'!C$27+'1C TSspéc12'!C$28)/'1C TSspéc12'!C$17),IF(AND('1C TSspéc12'!$B$12&lt;&gt;"",$K$2="Pôle",'1C TSspéc12'!$C$12="NON"),(('1C TSspéc12'!C$26+'1C TSspéc12'!C$27+'1C TSspéc12'!C$28)/'1C TSspéc12'!C$30),IF(AND('1C TSspéc12'!$B$12&lt;&gt;"",$K$2&lt;&gt;"Pôle"),0))))</f>
        <v>0</v>
      </c>
      <c r="N457" s="583">
        <f>IF(AND('1C TSspéc12'!$B$12&lt;&gt;0,'1C TSspéc12'!$C$30&lt;&gt;0),L457+M457,0)</f>
        <v>0</v>
      </c>
      <c r="O457" s="566" t="str">
        <f>IF(AND('1C TSspéc12'!$C$17&lt;&gt;0,'1C TSspéc12'!$C$12="OUI"),'1C TSspéc12'!$C$35/'1C TSspéc12'!$C$17,"")</f>
        <v/>
      </c>
      <c r="P457" s="567" t="str">
        <f>IF(AND('1C TSspéc12'!$C$17&lt;&gt;0,'1C TSspéc12'!$C$12="OUI"),'1C TSspéc12'!$C$36/'1C TSspéc12'!$C$17,"")</f>
        <v/>
      </c>
      <c r="Q457" s="567" t="str">
        <f>IF(AND('1C TSspéc12'!$C$17&lt;&gt;0,'1C TSspéc12'!$C$12="OUI"),'1C TSspéc12'!$C$37/'1C TSspéc12'!$C$17,"")</f>
        <v/>
      </c>
      <c r="R457" s="567" t="str">
        <f>IF(AND('1C TSspéc12'!$C$17&lt;&gt;0,'1C TSspéc12'!$C$12="OUI"),'1C TSspéc12'!$C$38/'1C TSspéc12'!$C$17,"")</f>
        <v/>
      </c>
      <c r="S457" s="567" t="str">
        <f>IF(AND('1C TSspéc12'!$C$17&lt;&gt;0,'1C TSspéc12'!$C$12="OUI"),'1C TSspéc12'!$C$39/'1C TSspéc12'!$C$17,"")</f>
        <v/>
      </c>
      <c r="T457" s="567" t="str">
        <f>IF(AND('1C TSspéc12'!$C$17&lt;&gt;0,'1C TSspéc12'!$C$12="OUI"),'1C TSspéc12'!$C$40/'1C TSspéc12'!$C$17,"")</f>
        <v/>
      </c>
      <c r="U457" s="567" t="str">
        <f>IF(AND('1C TSspéc12'!$C$17&lt;&gt;0,'1C TSspéc12'!$C$12="OUI"),'1C TSspéc12'!$C$41/'1C TSspéc12'!$C$17,"")</f>
        <v/>
      </c>
      <c r="V457" s="567" t="str">
        <f>IF(AND('1C TSspéc12'!$C$17&lt;&gt;0,'1C TSspéc12'!$C$12="OUI"),'1C TSspéc12'!$C$42/'1C TSspéc12'!$C$17,"")</f>
        <v/>
      </c>
      <c r="W457" s="567" t="str">
        <f>IF(AND('1C TSspéc12'!$C$17&lt;&gt;0,'1C TSspéc12'!$C$12="OUI"),'1C TSspéc12'!$C$43/'1C TSspéc12'!$C$17,"")</f>
        <v/>
      </c>
      <c r="X457" s="567" t="str">
        <f>IF(AND('1C TSspéc12'!$C$17&lt;&gt;0,'1C TSspéc12'!$C$12="OUI"),'1C TSspéc12'!$C$44/'1C TSspéc12'!$C$17,"")</f>
        <v/>
      </c>
      <c r="Y457" s="567" t="str">
        <f>IF(AND('1C TSspéc12'!$C$17&lt;&gt;0,'1C TSspéc12'!$C$12="OUI"),'1C TSspéc12'!$C$45/'1C TSspéc12'!$C$17,"")</f>
        <v/>
      </c>
      <c r="Z457" s="567" t="str">
        <f>IF(AND('1C TSspéc12'!$C$17&lt;&gt;0,'1C TSspéc12'!$C$12="OUI"),'1C TSspéc12'!$C$46/'1C TSspéc12'!$C$17,"")</f>
        <v/>
      </c>
      <c r="AA457" s="567" t="str">
        <f>IF(AND('1C TSspéc12'!$C$17&lt;&gt;0,'1C TSspéc12'!$C$12="OUI"),'1C TSspéc12'!$C$47/'1C TSspéc12'!$C$17,"")</f>
        <v/>
      </c>
      <c r="AB457" s="567" t="str">
        <f>IF(AND('1C TSspéc12'!$C$17&lt;&gt;0,'1C TSspéc12'!$C$12="OUI"),'1C TSspéc12'!$C$48/'1C TSspéc12'!$C$17,"")</f>
        <v/>
      </c>
      <c r="AC457" s="567" t="str">
        <f>IF(AND('1C TSspéc12'!$C$17&lt;&gt;0,'1C TSspéc12'!$C$12="OUI"),'1C TSspéc12'!$C$49/'1C TSspéc12'!$C$17,"")</f>
        <v/>
      </c>
      <c r="AD457" s="567" t="str">
        <f>IF(AND('1C TSspéc12'!$C$17&lt;&gt;0,'1C TSspéc12'!$C$12="OUI"),'1C TSspéc12'!$C$50/'1C TSspéc12'!$C$17,"")</f>
        <v/>
      </c>
      <c r="AE457" s="567" t="str">
        <f>IF(AND('1C TSspéc12'!$C$17&lt;&gt;0,'1C TSspéc12'!$C$12="OUI"),'1C TSspéc12'!$C$51/'1C TSspéc12'!$C$17,"")</f>
        <v/>
      </c>
      <c r="AF457" s="567" t="str">
        <f>IF(AND('1C TSspéc12'!$C$17&lt;&gt;0,'1C TSspéc12'!$C$12="OUI"),'1C TSspéc12'!$C$52/'1C TSspéc12'!$C$17,"")</f>
        <v/>
      </c>
      <c r="AG457" s="567" t="str">
        <f>IF(AND('1C TSspéc12'!$C$17&lt;&gt;0,'1C TSspéc12'!$C$12="OUI"),'1C TSspéc12'!$C$53/'1C TSspéc12'!$C$17,"")</f>
        <v/>
      </c>
      <c r="AH457" s="567" t="str">
        <f>IF(AND('1C TSspéc12'!$C$17&lt;&gt;0,'1C TSspéc12'!$C$12="OUI"),'1C TSspéc12'!$C$54/'1C TSspéc12'!$C$17,"")</f>
        <v/>
      </c>
      <c r="AI457" s="567" t="str">
        <f>IF(AND('1C TSspéc12'!$C$17&lt;&gt;0,'1C TSspéc12'!$C$12="OUI"),'1C TSspéc12'!$C$55/'1C TSspéc12'!$C$17,"")</f>
        <v/>
      </c>
      <c r="AJ457" s="567" t="str">
        <f>IF(AND('1C TSspéc12'!$C$17&lt;&gt;0,'1C TSspéc12'!$C$12="OUI"),'1C TSspéc12'!$C$56/'1C TSspéc12'!$C$17,"")</f>
        <v/>
      </c>
      <c r="AK457" s="567" t="str">
        <f>IF(AND('1C TSspéc12'!$C$17&lt;&gt;0,'1C TSspéc12'!$C$12="OUI"),'1C TSspéc12'!$C$57/'1C TSspéc12'!$C$17,"")</f>
        <v/>
      </c>
      <c r="AL457" s="74">
        <f>IF(AND('1C TSspéc12'!$C$17&lt;&gt;0,'1C TSspéc12'!$C$12="OUI"),N457+AK457,N457)</f>
        <v>0</v>
      </c>
      <c r="AM457" s="436">
        <f t="shared" si="123"/>
        <v>0</v>
      </c>
      <c r="AN457" s="436">
        <f t="shared" si="124"/>
        <v>0</v>
      </c>
      <c r="AO457" s="437" t="str">
        <f>IF(AND('1C TSspéc12'!$C$17&lt;&gt;0,'1C TSspéc12'!$C$30&lt;&gt;0),AM457+AN457,"")</f>
        <v/>
      </c>
      <c r="AP457" s="601" t="str">
        <f>IF(AND('1C TSspéc12'!$C$17&lt;&gt;0,'1C TSspéc12'!$C$30&lt;&gt;0),AM457-AR457,"")</f>
        <v/>
      </c>
      <c r="AQ457" s="610">
        <f>IF(M457=0,0,AN457-AS457)</f>
        <v>0</v>
      </c>
      <c r="AR457" s="624"/>
      <c r="AS457" s="210"/>
      <c r="AT457" s="211" t="str">
        <f>IF(('1C TSspéc12'!C$17*FICHE!$C$14&lt;J457),"Forfait limité à "&amp;FICHE!$C$14&amp;"€/jour","")</f>
        <v/>
      </c>
      <c r="AU457" s="617"/>
    </row>
    <row r="458" spans="1:54" ht="13.9" customHeight="1">
      <c r="A458" s="316"/>
      <c r="B458" s="346"/>
      <c r="C458" s="877" t="str">
        <f>IF('1C TSspéc12'!D$21&lt;&gt;0,'1C TSspéc12'!$B$16,"")</f>
        <v/>
      </c>
      <c r="D458" s="878"/>
      <c r="E458" s="879"/>
      <c r="F458" s="95" t="str">
        <f>IF(AND($C458='1C TSspéc12'!$B$16,'1C TSspéc12'!$B$20="spécifiques",'1C TSspéc12'!$D$21&lt;&gt;""),'1C TSspéc12'!$D$25,"")</f>
        <v/>
      </c>
      <c r="G458" s="237"/>
      <c r="H458" s="797">
        <v>0.21</v>
      </c>
      <c r="I458" s="799">
        <v>1</v>
      </c>
      <c r="J458" s="324"/>
      <c r="K458" s="782">
        <f t="shared" si="122"/>
        <v>0</v>
      </c>
      <c r="L458" s="580">
        <f>IF(OR('1C TSspéc12'!$B$12="",'1C TSspéc12'!D$30=0),0,IF(AND('1C TSspéc12'!$B$12&lt;&gt;"",$K$2="Pôle",'1C TSspéc12'!$C$12="OUI"),(('1C TSspéc12'!D$22+'1C TSspéc12'!D$23+'1C TSspéc12'!D$24+'1C TSspéc12'!D$25+'1C TSspéc12'!D$29)/'1C TSspéc12'!D$17),IF(AND('1C TSspéc12'!$B$12&lt;&gt;"",$K$2="Pôle",'1C TSspéc12'!$C$12="NON"),(('1C TSspéc12'!D$22+'1C TSspéc12'!D$23+'1C TSspéc12'!D$24+'1C TSspéc12'!D$25+'1C TSspéc12'!D$29)/'1C TSspéc12'!D$30),IF(AND('1C TSspéc12'!$B$12&lt;&gt;"",$K$2&lt;&gt;"Pôle",'1C TSspéc12'!$C$12="OUI"),(('1C TSspéc12'!D$22+'1C TSspéc12'!D$23+'1C TSspéc12'!D$24+'1C TSspéc12'!D$25+'1C TSspéc12'!D$26+'1C TSspéc12'!D$27+'1C TSspéc12'!D$28+'1C TSspéc12'!D$29)/'1C TSspéc12'!D$17),IF(AND('1C TSspéc12'!$B$12&lt;&gt;"",$K$2&lt;&gt;"Pôle",'1C TSspéc12'!$C$12="NON"),(('1C TSspéc12'!D$22+'1C TSspéc12'!D$23+'1C TSspéc12'!D$24+'1C TSspéc12'!D$25+'1C TSspéc12'!D$26+'1C TSspéc12'!D$27+'1C TSspéc12'!D$28+'1C TSspéc12'!D$29)/'1C TSspéc12'!D$30))))))</f>
        <v>0</v>
      </c>
      <c r="M458" s="580">
        <f>IF(OR('1C TSspéc12'!$B$12="",'1C TSspéc12'!D$30=0),0,IF(AND('1C TSspéc12'!$B$12&lt;&gt;"",$K$2="Pôle",'1C TSspéc12'!$C$12="OUI"),(('1C TSspéc12'!D$26+'1C TSspéc12'!D$27+'1C TSspéc12'!D$28)/'1C TSspéc12'!D$17),IF(AND('1C TSspéc12'!$B$12&lt;&gt;"",$K$2="Pôle",'1C TSspéc12'!$C$12="NON"),(('1C TSspéc12'!D$26+'1C TSspéc12'!D$27+'1C TSspéc12'!D$28)/'1C TSspéc12'!D$30),IF(AND('1C TSspéc12'!$B$12&lt;&gt;"",$K$2&lt;&gt;"Pôle"),0))))</f>
        <v>0</v>
      </c>
      <c r="N458" s="581">
        <f>IF(AND('1C TSspéc12'!$B$12&lt;&gt;0,'1C TSspéc12'!$D$30&lt;&gt;0),L458+M458,0)</f>
        <v>0</v>
      </c>
      <c r="O458" s="562" t="str">
        <f>IF(AND('1C TSspéc12'!$D$17&lt;&gt;0,'1C TSspéc12'!$C$12="OUI"),'1C TSspéc12'!$D$35/'1C TSspéc12'!$D$17,"")</f>
        <v/>
      </c>
      <c r="P458" s="563" t="str">
        <f>IF(AND('1C TSspéc12'!$D$17&lt;&gt;0,'1C TSspéc12'!$C$12="OUI"),'1C TSspéc12'!$D$36/'1C TSspéc12'!$D$17,"")</f>
        <v/>
      </c>
      <c r="Q458" s="563" t="str">
        <f>IF(AND('1C TSspéc12'!$D$17&lt;&gt;0,'1C TSspéc12'!$C$12="OUI"),'1C TSspéc12'!$D$37/'1C TSspéc12'!$D$17,"")</f>
        <v/>
      </c>
      <c r="R458" s="563" t="str">
        <f>IF(AND('1C TSspéc12'!$D$17&lt;&gt;0,'1C TSspéc12'!$C$12="OUI"),'1C TSspéc12'!$D$38/'1C TSspéc12'!$D$17,"")</f>
        <v/>
      </c>
      <c r="S458" s="563" t="str">
        <f>IF(AND('1C TSspéc12'!$D$17&lt;&gt;0,'1C TSspéc12'!$C$12="OUI"),'1C TSspéc12'!$D$39/'1C TSspéc12'!$D$17,"")</f>
        <v/>
      </c>
      <c r="T458" s="563" t="str">
        <f>IF(AND('1C TSspéc12'!$D$17&lt;&gt;0,'1C TSspéc12'!$C$12="OUI"),'1C TSspéc12'!$D$40/'1C TSspéc12'!$D$17,"")</f>
        <v/>
      </c>
      <c r="U458" s="563" t="str">
        <f>IF(AND('1C TSspéc12'!$D$17&lt;&gt;0,'1C TSspéc12'!$C$12="OUI"),'1C TSspéc12'!$D$41/'1C TSspéc12'!$D$17,"")</f>
        <v/>
      </c>
      <c r="V458" s="563" t="str">
        <f>IF(AND('1C TSspéc12'!$D$17&lt;&gt;0,'1C TSspéc12'!$C$12="OUI"),'1C TSspéc12'!$D$42/'1C TSspéc12'!$D$17,"")</f>
        <v/>
      </c>
      <c r="W458" s="563" t="str">
        <f>IF(AND('1C TSspéc12'!$D$17&lt;&gt;0,'1C TSspéc12'!$C$12="OUI"),'1C TSspéc12'!$D$43/'1C TSspéc12'!$D$17,"")</f>
        <v/>
      </c>
      <c r="X458" s="563" t="str">
        <f>IF(AND('1C TSspéc12'!$D$17&lt;&gt;0,'1C TSspéc12'!$C$12="OUI"),'1C TSspéc12'!$D$44/'1C TSspéc12'!$D$17,"")</f>
        <v/>
      </c>
      <c r="Y458" s="563" t="str">
        <f>IF(AND('1C TSspéc12'!$D$17&lt;&gt;0,'1C TSspéc12'!$C$12="OUI"),'1C TSspéc12'!$D$45/'1C TSspéc12'!$D$17,"")</f>
        <v/>
      </c>
      <c r="Z458" s="563" t="str">
        <f>IF(AND('1C TSspéc12'!$D$17&lt;&gt;0,'1C TSspéc12'!$C$12="OUI"),'1C TSspéc12'!$D$46/'1C TSspéc12'!$D$17,"")</f>
        <v/>
      </c>
      <c r="AA458" s="563" t="str">
        <f>IF(AND('1C TSspéc12'!$D$17&lt;&gt;0,'1C TSspéc12'!$C$12="OUI"),'1C TSspéc12'!$D$47/'1C TSspéc12'!$D$17,"")</f>
        <v/>
      </c>
      <c r="AB458" s="563" t="str">
        <f>IF(AND('1C TSspéc12'!$D$17&lt;&gt;0,'1C TSspéc12'!$C$12="OUI"),'1C TSspéc12'!$D$48/'1C TSspéc12'!$D$17,"")</f>
        <v/>
      </c>
      <c r="AC458" s="563" t="str">
        <f>IF(AND('1C TSspéc12'!$D$17&lt;&gt;0,'1C TSspéc12'!$C$12="OUI"),'1C TSspéc12'!$D$49/'1C TSspéc12'!$D$17,"")</f>
        <v/>
      </c>
      <c r="AD458" s="563" t="str">
        <f>IF(AND('1C TSspéc12'!$D$17&lt;&gt;0,'1C TSspéc12'!$C$12="OUI"),'1C TSspéc12'!$D$50/'1C TSspéc12'!$D$17,"")</f>
        <v/>
      </c>
      <c r="AE458" s="563" t="str">
        <f>IF(AND('1C TSspéc12'!$D$17&lt;&gt;0,'1C TSspéc12'!$C$12="OUI"),'1C TSspéc12'!$D$51/'1C TSspéc12'!$D$17,"")</f>
        <v/>
      </c>
      <c r="AF458" s="563" t="str">
        <f>IF(AND('1C TSspéc12'!$D$17&lt;&gt;0,'1C TSspéc12'!$C$12="OUI"),'1C TSspéc12'!$D$52/'1C TSspéc12'!$D$17,"")</f>
        <v/>
      </c>
      <c r="AG458" s="563" t="str">
        <f>IF(AND('1C TSspéc12'!$D$17&lt;&gt;0,'1C TSspéc12'!$C$12="OUI"),'1C TSspéc12'!$D$53/'1C TSspéc12'!$D$17,"")</f>
        <v/>
      </c>
      <c r="AH458" s="563" t="str">
        <f>IF(AND('1C TSspéc12'!$D$17&lt;&gt;0,'1C TSspéc12'!$C$12="OUI"),'1C TSspéc12'!$D$54/'1C TSspéc12'!$D$17,"")</f>
        <v/>
      </c>
      <c r="AI458" s="563" t="str">
        <f>IF(AND('1C TSspéc12'!$D$17&lt;&gt;0,'1C TSspéc12'!$C$12="OUI"),'1C TSspéc12'!$D$55/'1C TSspéc12'!$D$17,"")</f>
        <v/>
      </c>
      <c r="AJ458" s="563" t="str">
        <f>IF(AND('1C TSspéc12'!$D$17&lt;&gt;0,'1C TSspéc12'!$C$12="OUI"),'1C TSspéc12'!$D$56/'1C TSspéc12'!$D$17,"")</f>
        <v/>
      </c>
      <c r="AK458" s="563" t="str">
        <f>IF(AND('1C TSspéc12'!$D$17&lt;&gt;0,'1C TSspéc12'!$C$12="OUI"),'1C TSspéc12'!$D$57/'1C TSspéc12'!$D$17,"")</f>
        <v/>
      </c>
      <c r="AL458" s="74">
        <f>IF(AND('1C TSspéc12'!$D$17&lt;&gt;0,'1C TSspéc12'!$C$12="OUI"),N458+AK458,N458)</f>
        <v>0</v>
      </c>
      <c r="AM458" s="432">
        <f t="shared" si="123"/>
        <v>0</v>
      </c>
      <c r="AN458" s="432">
        <f t="shared" si="124"/>
        <v>0</v>
      </c>
      <c r="AO458" s="433" t="str">
        <f>IF(AND('1C TSspéc12'!$D$17&lt;&gt;0,'1C TSspéc12'!$D$30&lt;&gt;0),AM458+AN458,"")</f>
        <v/>
      </c>
      <c r="AP458" s="599" t="str">
        <f>IF(AND('1C TSspéc12'!$D$17&lt;&gt;0,'1C TSspéc12'!$D$30&lt;&gt;0),AM458-AR458,"")</f>
        <v/>
      </c>
      <c r="AQ458" s="610">
        <f t="shared" ref="AQ458:AQ468" si="125">IF(M458=0,0,AN458-AS458)</f>
        <v>0</v>
      </c>
      <c r="AR458" s="622"/>
      <c r="AS458" s="104"/>
      <c r="AT458" s="211" t="str">
        <f>IF(('1C TSspéc12'!D$17*FICHE!$C$14&lt;J458),"Forfait limité à "&amp;FICHE!$C$14&amp;"€/jour","")</f>
        <v/>
      </c>
      <c r="AU458" s="618"/>
    </row>
    <row r="459" spans="1:54" ht="13.9" customHeight="1">
      <c r="A459" s="316"/>
      <c r="B459" s="346"/>
      <c r="C459" s="877" t="str">
        <f>IF('1C TSspéc12'!E$21&lt;&gt;0,'1C TSspéc12'!$B$16,"")</f>
        <v/>
      </c>
      <c r="D459" s="878"/>
      <c r="E459" s="879"/>
      <c r="F459" s="95" t="str">
        <f>IF(AND($C459='1C TSspéc12'!$B$16,'1C TSspéc12'!$B$20="spécifiques",'1C TSspéc12'!$E$21&lt;&gt;""),'1C TSspéc12'!$E$25,"")</f>
        <v/>
      </c>
      <c r="G459" s="237"/>
      <c r="H459" s="797">
        <v>0.21</v>
      </c>
      <c r="I459" s="799">
        <v>1</v>
      </c>
      <c r="J459" s="324"/>
      <c r="K459" s="782">
        <f t="shared" si="122"/>
        <v>0</v>
      </c>
      <c r="L459" s="580">
        <f>IF(OR('1C TSspéc12'!$B$12="",'1C TSspéc12'!E$30=0),0,IF(AND('1C TSspéc12'!$B$12&lt;&gt;"",$K$2="Pôle",'1C TSspéc12'!$C$12="OUI"),(('1C TSspéc12'!E$22+'1C TSspéc12'!E$23+'1C TSspéc12'!E$24+'1C TSspéc12'!E$25+'1C TSspéc12'!E$29)/'1C TSspéc12'!E$17),IF(AND('1C TSspéc12'!$B$12&lt;&gt;"",$K$2="Pôle",'1C TSspéc12'!$C$12="NON"),(('1C TSspéc12'!E$22+'1C TSspéc12'!E$23+'1C TSspéc12'!E$24+'1C TSspéc12'!E$25+'1C TSspéc12'!E$29)/'1C TSspéc12'!E$30),IF(AND('1C TSspéc12'!$B$12&lt;&gt;"",$K$2&lt;&gt;"Pôle",'1C TSspéc12'!$C$12="OUI"),(('1C TSspéc12'!E$22+'1C TSspéc12'!E$23+'1C TSspéc12'!E$24+'1C TSspéc12'!E$25+'1C TSspéc12'!E$26+'1C TSspéc12'!E$27+'1C TSspéc12'!E$28+'1C TSspéc12'!E$29)/'1C TSspéc12'!E$17),IF(AND('1C TSspéc12'!$B$12&lt;&gt;"",$K$2&lt;&gt;"Pôle",'1C TSspéc12'!$C$12="NON"),(('1C TSspéc12'!E$22+'1C TSspéc12'!E$23+'1C TSspéc12'!E$24+'1C TSspéc12'!E$25+'1C TSspéc12'!E$26+'1C TSspéc12'!E$27+'1C TSspéc12'!E$28+'1C TSspéc12'!E$29)/'1C TSspéc12'!E$30))))))</f>
        <v>0</v>
      </c>
      <c r="M459" s="580">
        <f>IF(OR('1C TSspéc12'!$B$12="",'1C TSspéc12'!E$30=0),0,IF(AND('1C TSspéc12'!$B$12&lt;&gt;"",$K$2="Pôle",'1C TSspéc12'!$C$12="OUI"),(('1C TSspéc12'!E$26+'1C TSspéc12'!E$27+'1C TSspéc12'!E$28)/'1C TSspéc12'!E$17),IF(AND('1C TSspéc12'!$B$12&lt;&gt;"",$K$2="Pôle",'1C TSspéc12'!$C$12="NON"),(('1C TSspéc12'!E$26+'1C TSspéc12'!E$27+'1C TSspéc12'!E$28)/'1C TSspéc12'!E$30),IF(AND('1C TSspéc12'!$B$12&lt;&gt;"",$K$2&lt;&gt;"Pôle"),0))))</f>
        <v>0</v>
      </c>
      <c r="N459" s="581">
        <f>IF(AND('1C TSspéc12'!$B$12&lt;&gt;0,'1C TSspéc12'!$E$30&lt;&gt;0),L459+M459,0)</f>
        <v>0</v>
      </c>
      <c r="O459" s="562" t="str">
        <f>IF(AND('1C TSspéc12'!$E$17&lt;&gt;0,'1C TSspéc12'!$C$12="OUI"),'1C TSspéc12'!$E$35/'1C TSspéc12'!$E$17,"")</f>
        <v/>
      </c>
      <c r="P459" s="563" t="str">
        <f>IF(AND('1C TSspéc12'!$E$17&lt;&gt;0,'1C TSspéc12'!$C$12="OUI"),'1C TSspéc12'!$E$36/'1C TSspéc12'!$E$17,"")</f>
        <v/>
      </c>
      <c r="Q459" s="563" t="str">
        <f>IF(AND('1C TSspéc12'!$E$17&lt;&gt;0,'1C TSspéc12'!$C$12="OUI"),'1C TSspéc12'!$E$37/'1C TSspéc12'!$E$17,"")</f>
        <v/>
      </c>
      <c r="R459" s="563" t="str">
        <f>IF(AND('1C TSspéc12'!$E$17&lt;&gt;0,'1C TSspéc12'!$C$12="OUI"),'1C TSspéc12'!$E$38/'1C TSspéc12'!$E$17,"")</f>
        <v/>
      </c>
      <c r="S459" s="563" t="str">
        <f>IF(AND('1C TSspéc12'!$E$17&lt;&gt;0,'1C TSspéc12'!$C$12="OUI"),'1C TSspéc12'!$E$39/'1C TSspéc12'!$E$17,"")</f>
        <v/>
      </c>
      <c r="T459" s="563" t="str">
        <f>IF(AND('1C TSspéc12'!$E$17&lt;&gt;0,'1C TSspéc12'!$C$12="OUI"),'1C TSspéc12'!$E$40/'1C TSspéc12'!$E$17,"")</f>
        <v/>
      </c>
      <c r="U459" s="563" t="str">
        <f>IF(AND('1C TSspéc12'!$E$17&lt;&gt;0,'1C TSspéc12'!$C$12="OUI"),'1C TSspéc12'!$E$41/'1C TSspéc12'!$E$17,"")</f>
        <v/>
      </c>
      <c r="V459" s="563" t="str">
        <f>IF(AND('1C TSspéc12'!$E$17&lt;&gt;0,'1C TSspéc12'!$C$12="OUI"),'1C TSspéc12'!$E$42/'1C TSspéc12'!$E$17,"")</f>
        <v/>
      </c>
      <c r="W459" s="563" t="str">
        <f>IF(AND('1C TSspéc12'!$E$17&lt;&gt;0,'1C TSspéc12'!$C$12="OUI"),'1C TSspéc12'!$E$43/'1C TSspéc12'!$E$17,"")</f>
        <v/>
      </c>
      <c r="X459" s="563" t="str">
        <f>IF(AND('1C TSspéc12'!$E$17&lt;&gt;0,'1C TSspéc12'!$C$12="OUI"),'1C TSspéc12'!$E$44/'1C TSspéc12'!$E$17,"")</f>
        <v/>
      </c>
      <c r="Y459" s="563" t="str">
        <f>IF(AND('1C TSspéc12'!$E$17&lt;&gt;0,'1C TSspéc12'!$C$12="OUI"),'1C TSspéc12'!$E$45/'1C TSspéc12'!$E$17,"")</f>
        <v/>
      </c>
      <c r="Z459" s="563" t="str">
        <f>IF(AND('1C TSspéc12'!$E$17&lt;&gt;0,'1C TSspéc12'!$C$12="OUI"),'1C TSspéc12'!$E$46/'1C TSspéc12'!$E$17,"")</f>
        <v/>
      </c>
      <c r="AA459" s="563" t="str">
        <f>IF(AND('1C TSspéc12'!$E$17&lt;&gt;0,'1C TSspéc12'!$C$12="OUI"),'1C TSspéc12'!$E$47/'1C TSspéc12'!$E$17,"")</f>
        <v/>
      </c>
      <c r="AB459" s="563" t="str">
        <f>IF(AND('1C TSspéc12'!$E$17&lt;&gt;0,'1C TSspéc12'!$C$12="OUI"),'1C TSspéc12'!$E$48/'1C TSspéc12'!$E$17,"")</f>
        <v/>
      </c>
      <c r="AC459" s="563" t="str">
        <f>IF(AND('1C TSspéc12'!$E$17&lt;&gt;0,'1C TSspéc12'!$C$12="OUI"),'1C TSspéc12'!$E$49/'1C TSspéc12'!$E$17,"")</f>
        <v/>
      </c>
      <c r="AD459" s="563" t="str">
        <f>IF(AND('1C TSspéc12'!$E$17&lt;&gt;0,'1C TSspéc12'!$C$12="OUI"),'1C TSspéc12'!$E$50/'1C TSspéc12'!$E$17,"")</f>
        <v/>
      </c>
      <c r="AE459" s="563" t="str">
        <f>IF(AND('1C TSspéc12'!$E$17&lt;&gt;0,'1C TSspéc12'!$C$12="OUI"),'1C TSspéc12'!$E$51/'1C TSspéc12'!$E$17,"")</f>
        <v/>
      </c>
      <c r="AF459" s="563" t="str">
        <f>IF(AND('1C TSspéc12'!$E$17&lt;&gt;0,'1C TSspéc12'!$C$12="OUI"),'1C TSspéc12'!$E$52/'1C TSspéc12'!$E$17,"")</f>
        <v/>
      </c>
      <c r="AG459" s="563" t="str">
        <f>IF(AND('1C TSspéc12'!$E$17&lt;&gt;0,'1C TSspéc12'!$C$12="OUI"),'1C TSspéc12'!$E$53/'1C TSspéc12'!$E$17,"")</f>
        <v/>
      </c>
      <c r="AH459" s="563" t="str">
        <f>IF(AND('1C TSspéc12'!$E$17&lt;&gt;0,'1C TSspéc12'!$C$12="OUI"),'1C TSspéc12'!$E$54/'1C TSspéc12'!$E$17,"")</f>
        <v/>
      </c>
      <c r="AI459" s="563" t="str">
        <f>IF(AND('1C TSspéc12'!$E$17&lt;&gt;0,'1C TSspéc12'!$C$12="OUI"),'1C TSspéc12'!$E$55/'1C TSspéc12'!$E$17,"")</f>
        <v/>
      </c>
      <c r="AJ459" s="563" t="str">
        <f>IF(AND('1C TSspéc12'!$E$17&lt;&gt;0,'1C TSspéc12'!$C$12="OUI"),'1C TSspéc12'!$E$56/'1C TSspéc12'!$E$17,"")</f>
        <v/>
      </c>
      <c r="AK459" s="563" t="str">
        <f>IF(AND('1C TSspéc12'!$E$17&lt;&gt;0,'1C TSspéc12'!$C$12="OUI"),'1C TSspéc12'!$E$57/'1C TSspéc12'!$E$17,"")</f>
        <v/>
      </c>
      <c r="AL459" s="74">
        <f>IF(AND('1C TSspéc12'!$E$17&lt;&gt;0,'1C TSspéc12'!$C$12="OUI"),N459+AK459,N459)</f>
        <v>0</v>
      </c>
      <c r="AM459" s="432">
        <f t="shared" si="123"/>
        <v>0</v>
      </c>
      <c r="AN459" s="432">
        <f t="shared" si="124"/>
        <v>0</v>
      </c>
      <c r="AO459" s="433" t="str">
        <f>IF(AND('1C TSspéc12'!$E$17&lt;&gt;0,'1C TSspéc12'!$E$30&lt;&gt;0),AM459+AN459,"")</f>
        <v/>
      </c>
      <c r="AP459" s="599" t="str">
        <f>IF(AND('1C TSspéc12'!$E$17&lt;&gt;0,'1C TSspéc12'!$E$30&lt;&gt;0),AM459-AR459,"")</f>
        <v/>
      </c>
      <c r="AQ459" s="610">
        <f t="shared" si="125"/>
        <v>0</v>
      </c>
      <c r="AR459" s="622"/>
      <c r="AS459" s="104"/>
      <c r="AT459" s="211" t="str">
        <f>IF(('1C TSspéc12'!E$17*FICHE!$C$14&lt;J459),"Forfait limité à "&amp;FICHE!$C$14&amp;"€/jour","")</f>
        <v/>
      </c>
      <c r="AU459" s="618"/>
    </row>
    <row r="460" spans="1:54" ht="13.9" customHeight="1">
      <c r="A460" s="316"/>
      <c r="B460" s="346"/>
      <c r="C460" s="877" t="str">
        <f>IF('1C TSspéc12'!F$21&lt;&gt;0,'1C TSspéc12'!$B$16,"")</f>
        <v/>
      </c>
      <c r="D460" s="878"/>
      <c r="E460" s="879"/>
      <c r="F460" s="95" t="str">
        <f>IF(AND($C460='1C TSspéc12'!$B$16,'1C TSspéc12'!$B$20="spécifiques",'1C TSspéc12'!$F$21&lt;&gt;""),'1C TSspéc12'!$F$25,"")</f>
        <v/>
      </c>
      <c r="G460" s="237"/>
      <c r="H460" s="797">
        <v>0.21</v>
      </c>
      <c r="I460" s="799">
        <v>1</v>
      </c>
      <c r="J460" s="324"/>
      <c r="K460" s="782">
        <f t="shared" si="122"/>
        <v>0</v>
      </c>
      <c r="L460" s="580">
        <f>IF(OR('1C TSspéc12'!$B$12="",'1C TSspéc12'!F$30=0),0,IF(AND('1C TSspéc12'!$B$12&lt;&gt;"",$K$2="Pôle",'1C TSspéc12'!$C$12="OUI"),(('1C TSspéc12'!F$22+'1C TSspéc12'!F$23+'1C TSspéc12'!F$24+'1C TSspéc12'!F$25+'1C TSspéc12'!F$29)/'1C TSspéc12'!F$17),IF(AND('1C TSspéc12'!$B$12&lt;&gt;"",$K$2="Pôle",'1C TSspéc12'!$C$12="NON"),(('1C TSspéc12'!F$22+'1C TSspéc12'!F$23+'1C TSspéc12'!F$24+'1C TSspéc12'!F$25+'1C TSspéc12'!F$29)/'1C TSspéc12'!F$30),IF(AND('1C TSspéc12'!$B$12&lt;&gt;"",$K$2&lt;&gt;"Pôle",'1C TSspéc12'!$C$12="OUI"),(('1C TSspéc12'!F$22+'1C TSspéc12'!F$23+'1C TSspéc12'!F$24+'1C TSspéc12'!F$25+'1C TSspéc12'!F$26+'1C TSspéc12'!F$27+'1C TSspéc12'!F$28+'1C TSspéc12'!F$29)/'1C TSspéc12'!F$17),IF(AND('1C TSspéc12'!$B$12&lt;&gt;"",$K$2&lt;&gt;"Pôle",'1C TSspéc12'!$C$12="NON"),(('1C TSspéc12'!F$22+'1C TSspéc12'!F$23+'1C TSspéc12'!F$24+'1C TSspéc12'!F$25+'1C TSspéc12'!F$26+'1C TSspéc12'!F$27+'1C TSspéc12'!F$28+'1C TSspéc12'!F$29)/'1C TSspéc12'!F$30))))))</f>
        <v>0</v>
      </c>
      <c r="M460" s="580">
        <f>IF(OR('1C TSspéc12'!$B$12="",'1C TSspéc12'!F$30=0),0,IF(AND('1C TSspéc12'!$B$12&lt;&gt;"",$K$2="Pôle",'1C TSspéc12'!$C$12="OUI"),(('1C TSspéc12'!F$26+'1C TSspéc12'!F$27+'1C TSspéc12'!F$28)/'1C TSspéc12'!F$17),IF(AND('1C TSspéc12'!$B$12&lt;&gt;"",$K$2="Pôle",'1C TSspéc12'!$C$12="NON"),(('1C TSspéc12'!F$26+'1C TSspéc12'!F$27+'1C TSspéc12'!F$28)/'1C TSspéc12'!F$30),IF(AND('1C TSspéc12'!$B$12&lt;&gt;"",$K$2&lt;&gt;"Pôle"),0))))</f>
        <v>0</v>
      </c>
      <c r="N460" s="581">
        <f>IF(AND('1C TSspéc12'!$B$12&lt;&gt;0,'1C TSspéc12'!$F$30&lt;&gt;0),L460+M460,0)</f>
        <v>0</v>
      </c>
      <c r="O460" s="562" t="str">
        <f>IF(AND('1C TSspéc12'!$F$17&lt;&gt;0,'1C TSspéc12'!$C$12="OUI"),'1C TSspéc12'!$F$35/'1C TSspéc12'!$F$17,"")</f>
        <v/>
      </c>
      <c r="P460" s="563" t="str">
        <f>IF(AND('1C TSspéc12'!$F$17&lt;&gt;0,'1C TSspéc12'!$C$12="OUI"),'1C TSspéc12'!$F$36/'1C TSspéc12'!$F$17,"")</f>
        <v/>
      </c>
      <c r="Q460" s="563" t="str">
        <f>IF(AND('1C TSspéc12'!$F$17&lt;&gt;0,'1C TSspéc12'!$C$12="OUI"),'1C TSspéc12'!$F$37/'1C TSspéc12'!$F$17,"")</f>
        <v/>
      </c>
      <c r="R460" s="563" t="str">
        <f>IF(AND('1C TSspéc12'!$F$17&lt;&gt;0,'1C TSspéc12'!$C$12="OUI"),'1C TSspéc12'!$F$38/'1C TSspéc12'!$F$17,"")</f>
        <v/>
      </c>
      <c r="S460" s="563" t="str">
        <f>IF(AND('1C TSspéc12'!$F$17&lt;&gt;0,'1C TSspéc12'!$C$12="OUI"),'1C TSspéc12'!$F$39/'1C TSspéc12'!$F$17,"")</f>
        <v/>
      </c>
      <c r="T460" s="563" t="str">
        <f>IF(AND('1C TSspéc12'!$F$17&lt;&gt;0,'1C TSspéc12'!$C$12="OUI"),'1C TSspéc12'!$F$40/'1C TSspéc12'!$F$17,"")</f>
        <v/>
      </c>
      <c r="U460" s="563" t="str">
        <f>IF(AND('1C TSspéc12'!$F$17&lt;&gt;0,'1C TSspéc12'!$C$12="OUI"),'1C TSspéc12'!$F$41/'1C TSspéc12'!$F$17,"")</f>
        <v/>
      </c>
      <c r="V460" s="563" t="str">
        <f>IF(AND('1C TSspéc12'!$F$17&lt;&gt;0,'1C TSspéc12'!$C$12="OUI"),'1C TSspéc12'!$F$42/'1C TSspéc12'!$F$17,"")</f>
        <v/>
      </c>
      <c r="W460" s="563" t="str">
        <f>IF(AND('1C TSspéc12'!$F$17&lt;&gt;0,'1C TSspéc12'!$C$12="OUI"),'1C TSspéc12'!$F$43/'1C TSspéc12'!$F$17,"")</f>
        <v/>
      </c>
      <c r="X460" s="563" t="str">
        <f>IF(AND('1C TSspéc12'!$F$17&lt;&gt;0,'1C TSspéc12'!$C$12="OUI"),'1C TSspéc12'!$F$44/'1C TSspéc12'!$F$17,"")</f>
        <v/>
      </c>
      <c r="Y460" s="563" t="str">
        <f>IF(AND('1C TSspéc12'!$F$17&lt;&gt;0,'1C TSspéc12'!$C$12="OUI"),'1C TSspéc12'!$F$45/'1C TSspéc12'!$F$17,"")</f>
        <v/>
      </c>
      <c r="Z460" s="563" t="str">
        <f>IF(AND('1C TSspéc12'!$F$17&lt;&gt;0,'1C TSspéc12'!$C$12="OUI"),'1C TSspéc12'!$F$46/'1C TSspéc12'!$F$17,"")</f>
        <v/>
      </c>
      <c r="AA460" s="563" t="str">
        <f>IF(AND('1C TSspéc12'!$F$17&lt;&gt;0,'1C TSspéc12'!$C$12="OUI"),'1C TSspéc12'!$F$47/'1C TSspéc12'!$F$17,"")</f>
        <v/>
      </c>
      <c r="AB460" s="563" t="str">
        <f>IF(AND('1C TSspéc12'!$F$17&lt;&gt;0,'1C TSspéc12'!$C$12="OUI"),'1C TSspéc12'!$F$48/'1C TSspéc12'!$F$17,"")</f>
        <v/>
      </c>
      <c r="AC460" s="563" t="str">
        <f>IF(AND('1C TSspéc12'!$F$17&lt;&gt;0,'1C TSspéc12'!$C$12="OUI"),'1C TSspéc12'!$F$49/'1C TSspéc12'!$F$17,"")</f>
        <v/>
      </c>
      <c r="AD460" s="563" t="str">
        <f>IF(AND('1C TSspéc12'!$F$17&lt;&gt;0,'1C TSspéc12'!$C$12="OUI"),'1C TSspéc12'!$F$50/'1C TSspéc12'!$F$17,"")</f>
        <v/>
      </c>
      <c r="AE460" s="563" t="str">
        <f>IF(AND('1C TSspéc12'!$F$17&lt;&gt;0,'1C TSspéc12'!$C$12="OUI"),'1C TSspéc12'!$F$51/'1C TSspéc12'!$F$17,"")</f>
        <v/>
      </c>
      <c r="AF460" s="563" t="str">
        <f>IF(AND('1C TSspéc12'!$F$17&lt;&gt;0,'1C TSspéc12'!$C$12="OUI"),'1C TSspéc12'!$F$52/'1C TSspéc12'!$F$17,"")</f>
        <v/>
      </c>
      <c r="AG460" s="563" t="str">
        <f>IF(AND('1C TSspéc12'!$F$17&lt;&gt;0,'1C TSspéc12'!$C$12="OUI"),'1C TSspéc12'!$F$53/'1C TSspéc12'!$F$17,"")</f>
        <v/>
      </c>
      <c r="AH460" s="563" t="str">
        <f>IF(AND('1C TSspéc12'!$F$17&lt;&gt;0,'1C TSspéc12'!$C$12="OUI"),'1C TSspéc12'!$F$54/'1C TSspéc12'!$F$17,"")</f>
        <v/>
      </c>
      <c r="AI460" s="563" t="str">
        <f>IF(AND('1C TSspéc12'!$F$17&lt;&gt;0,'1C TSspéc12'!$C$12="OUI"),'1C TSspéc12'!$F$55/'1C TSspéc12'!$F$17,"")</f>
        <v/>
      </c>
      <c r="AJ460" s="563" t="str">
        <f>IF(AND('1C TSspéc12'!$F$17&lt;&gt;0,'1C TSspéc12'!$C$12="OUI"),'1C TSspéc12'!$F$56/'1C TSspéc12'!$F$17,"")</f>
        <v/>
      </c>
      <c r="AK460" s="563" t="str">
        <f>IF(AND('1C TSspéc12'!$F$17&lt;&gt;0,'1C TSspéc12'!$C$12="OUI"),'1C TSspéc12'!$F$57/'1C TSspéc12'!$F$17,"")</f>
        <v/>
      </c>
      <c r="AL460" s="74">
        <f>IF(AND('1C TSspéc12'!$F$17&lt;&gt;0,'1C TSspéc12'!$C$12="OUI"),N460+AK460,N460)</f>
        <v>0</v>
      </c>
      <c r="AM460" s="432">
        <f t="shared" si="123"/>
        <v>0</v>
      </c>
      <c r="AN460" s="432">
        <f t="shared" si="124"/>
        <v>0</v>
      </c>
      <c r="AO460" s="433" t="str">
        <f>IF(AND('1C TSspéc12'!$F$17&lt;&gt;0,'1C TSspéc12'!$F$30&lt;&gt;0),AM460+AN460,"")</f>
        <v/>
      </c>
      <c r="AP460" s="599" t="str">
        <f>IF(AND('1C TSspéc12'!$F$17&lt;&gt;0,'1C TSspéc12'!$F$30&lt;&gt;0),AM460-AR460,"")</f>
        <v/>
      </c>
      <c r="AQ460" s="610">
        <f t="shared" si="125"/>
        <v>0</v>
      </c>
      <c r="AR460" s="622"/>
      <c r="AS460" s="104"/>
      <c r="AT460" s="211" t="str">
        <f>IF(('1C TSspéc12'!F$17*FICHE!$C$14&lt;J460),"Forfait limité à "&amp;FICHE!$C$14&amp;"€/jour","")</f>
        <v/>
      </c>
      <c r="AU460" s="618"/>
    </row>
    <row r="461" spans="1:54" ht="13.9" customHeight="1">
      <c r="A461" s="316"/>
      <c r="B461" s="346"/>
      <c r="C461" s="877" t="str">
        <f>IF('1C TSspéc12'!G$21&lt;&gt;0,'1C TSspéc12'!$B$16,"")</f>
        <v/>
      </c>
      <c r="D461" s="878"/>
      <c r="E461" s="879"/>
      <c r="F461" s="95" t="str">
        <f>IF(AND($C461='1C TSspéc12'!$B$16,'1C TSspéc12'!$B$20="spécifiques",'1C TSspéc12'!$G$21&lt;&gt;""),'1C TSspéc12'!$G$25,"")</f>
        <v/>
      </c>
      <c r="G461" s="237"/>
      <c r="H461" s="797">
        <v>0.21</v>
      </c>
      <c r="I461" s="799">
        <v>1</v>
      </c>
      <c r="J461" s="324"/>
      <c r="K461" s="782">
        <f t="shared" si="122"/>
        <v>0</v>
      </c>
      <c r="L461" s="580">
        <f>IF(OR('1C TSspéc12'!$B$12="",'1C TSspéc12'!G$30=0),0,IF(AND('1C TSspéc12'!$B$12&lt;&gt;"",$K$2="Pôle",'1C TSspéc12'!$C$12="OUI"),(('1C TSspéc12'!G$22+'1C TSspéc12'!G$23+'1C TSspéc12'!G$24+'1C TSspéc12'!G$25+'1C TSspéc12'!G$29)/'1C TSspéc12'!G$17),IF(AND('1C TSspéc12'!$B$12&lt;&gt;"",$K$2="Pôle",'1C TSspéc12'!$C$12="NON"),(('1C TSspéc12'!G$22+'1C TSspéc12'!G$23+'1C TSspéc12'!G$24+'1C TSspéc12'!G$25+'1C TSspéc12'!G$29)/'1C TSspéc12'!G$30),IF(AND('1C TSspéc12'!$B$12&lt;&gt;"",$K$2&lt;&gt;"Pôle",'1C TSspéc12'!$C$12="OUI"),(('1C TSspéc12'!G$22+'1C TSspéc12'!G$23+'1C TSspéc12'!G$24+'1C TSspéc12'!G$25+'1C TSspéc12'!G$26+'1C TSspéc12'!G$27+'1C TSspéc12'!G$28+'1C TSspéc12'!G$29)/'1C TSspéc12'!G$17),IF(AND('1C TSspéc12'!$B$12&lt;&gt;"",$K$2&lt;&gt;"Pôle",'1C TSspéc12'!$C$12="NON"),(('1C TSspéc12'!G$22+'1C TSspéc12'!G$23+'1C TSspéc12'!G$24+'1C TSspéc12'!G$25+'1C TSspéc12'!G$26+'1C TSspéc12'!G$27+'1C TSspéc12'!G$28+'1C TSspéc12'!G$29)/'1C TSspéc12'!G$30))))))</f>
        <v>0</v>
      </c>
      <c r="M461" s="580">
        <f>IF(OR('1C TSspéc12'!$B$12="",'1C TSspéc12'!G$30=0),0,IF(AND('1C TSspéc12'!$B$12&lt;&gt;"",$K$2="Pôle",'1C TSspéc12'!$C$12="OUI"),(('1C TSspéc12'!G$26+'1C TSspéc12'!G$27+'1C TSspéc12'!G$28)/'1C TSspéc12'!G$17),IF(AND('1C TSspéc12'!$B$12&lt;&gt;"",$K$2="Pôle",'1C TSspéc12'!$C$12="NON"),(('1C TSspéc12'!G$26+'1C TSspéc12'!G$27+'1C TSspéc12'!G$28)/'1C TSspéc12'!G$30),IF(AND('1C TSspéc12'!$B$12&lt;&gt;"",$K$2&lt;&gt;"Pôle"),0))))</f>
        <v>0</v>
      </c>
      <c r="N461" s="581">
        <f>IF(AND('1C TSspéc12'!$B$12&lt;&gt;0,'1C TSspéc12'!$G$30&lt;&gt;0),L461+M461,0)</f>
        <v>0</v>
      </c>
      <c r="O461" s="562" t="str">
        <f>IF(AND('1C TSspéc12'!$G$17&lt;&gt;0,'1C TSspéc12'!$C$12="OUI"),'1C TSspéc12'!$G$35/'1C TSspéc12'!$G$17,"")</f>
        <v/>
      </c>
      <c r="P461" s="563" t="str">
        <f>IF(AND('1C TSspéc12'!$G$17&lt;&gt;0,'1C TSspéc12'!$C$12="OUI"),'1C TSspéc12'!$G$36/'1C TSspéc12'!$G$17,"")</f>
        <v/>
      </c>
      <c r="Q461" s="563" t="str">
        <f>IF(AND('1C TSspéc12'!$G$17&lt;&gt;0,'1C TSspéc12'!$C$12="OUI"),'1C TSspéc12'!$G$37/'1C TSspéc12'!$G$17,"")</f>
        <v/>
      </c>
      <c r="R461" s="563" t="str">
        <f>IF(AND('1C TSspéc12'!$G$17&lt;&gt;0,'1C TSspéc12'!$C$12="OUI"),'1C TSspéc12'!$G$38/'1C TSspéc12'!$G$17,"")</f>
        <v/>
      </c>
      <c r="S461" s="563" t="str">
        <f>IF(AND('1C TSspéc12'!$G$17&lt;&gt;0,'1C TSspéc12'!$C$12="OUI"),'1C TSspéc12'!$G$39/'1C TSspéc12'!$G$17,"")</f>
        <v/>
      </c>
      <c r="T461" s="563" t="str">
        <f>IF(AND('1C TSspéc12'!$G$17&lt;&gt;0,'1C TSspéc12'!$C$12="OUI"),'1C TSspéc12'!$G$40/'1C TSspéc12'!$G$17,"")</f>
        <v/>
      </c>
      <c r="U461" s="563" t="str">
        <f>IF(AND('1C TSspéc12'!$G$17&lt;&gt;0,'1C TSspéc12'!$C$12="OUI"),'1C TSspéc12'!$G$41/'1C TSspéc12'!$G$17,"")</f>
        <v/>
      </c>
      <c r="V461" s="563" t="str">
        <f>IF(AND('1C TSspéc12'!$G$17&lt;&gt;0,'1C TSspéc12'!$C$12="OUI"),'1C TSspéc12'!$G$42/'1C TSspéc12'!$G$17,"")</f>
        <v/>
      </c>
      <c r="W461" s="563" t="str">
        <f>IF(AND('1C TSspéc12'!$G$17&lt;&gt;0,'1C TSspéc12'!$C$12="OUI"),'1C TSspéc12'!$G$43/'1C TSspéc12'!$G$17,"")</f>
        <v/>
      </c>
      <c r="X461" s="563" t="str">
        <f>IF(AND('1C TSspéc12'!$G$17&lt;&gt;0,'1C TSspéc12'!$C$12="OUI"),'1C TSspéc12'!$G$44/'1C TSspéc12'!$G$17,"")</f>
        <v/>
      </c>
      <c r="Y461" s="563" t="str">
        <f>IF(AND('1C TSspéc12'!$G$17&lt;&gt;0,'1C TSspéc12'!$C$12="OUI"),'1C TSspéc12'!$G$45/'1C TSspéc12'!$G$17,"")</f>
        <v/>
      </c>
      <c r="Z461" s="563" t="str">
        <f>IF(AND('1C TSspéc12'!$G$17&lt;&gt;0,'1C TSspéc12'!$C$12="OUI"),'1C TSspéc12'!$G$46/'1C TSspéc12'!$G$17,"")</f>
        <v/>
      </c>
      <c r="AA461" s="563" t="str">
        <f>IF(AND('1C TSspéc12'!$G$17&lt;&gt;0,'1C TSspéc12'!$C$12="OUI"),'1C TSspéc12'!$G$47/'1C TSspéc12'!$G$17,"")</f>
        <v/>
      </c>
      <c r="AB461" s="563" t="str">
        <f>IF(AND('1C TSspéc12'!$G$17&lt;&gt;0,'1C TSspéc12'!$C$12="OUI"),'1C TSspéc12'!$G$48/'1C TSspéc12'!$G$17,"")</f>
        <v/>
      </c>
      <c r="AC461" s="563" t="str">
        <f>IF(AND('1C TSspéc12'!$G$17&lt;&gt;0,'1C TSspéc12'!$C$12="OUI"),'1C TSspéc12'!$G$49/'1C TSspéc12'!$G$17,"")</f>
        <v/>
      </c>
      <c r="AD461" s="563" t="str">
        <f>IF(AND('1C TSspéc12'!$G$17&lt;&gt;0,'1C TSspéc12'!$C$12="OUI"),'1C TSspéc12'!$G$50/'1C TSspéc12'!$G$17,"")</f>
        <v/>
      </c>
      <c r="AE461" s="563" t="str">
        <f>IF(AND('1C TSspéc12'!$G$17&lt;&gt;0,'1C TSspéc12'!$C$12="OUI"),'1C TSspéc12'!$G$51/'1C TSspéc12'!$G$17,"")</f>
        <v/>
      </c>
      <c r="AF461" s="563" t="str">
        <f>IF(AND('1C TSspéc12'!$G$17&lt;&gt;0,'1C TSspéc12'!$C$12="OUI"),'1C TSspéc12'!$G$52/'1C TSspéc12'!$G$17,"")</f>
        <v/>
      </c>
      <c r="AG461" s="563" t="str">
        <f>IF(AND('1C TSspéc12'!$G$17&lt;&gt;0,'1C TSspéc12'!$C$12="OUI"),'1C TSspéc12'!$G$53/'1C TSspéc12'!$G$17,"")</f>
        <v/>
      </c>
      <c r="AH461" s="563" t="str">
        <f>IF(AND('1C TSspéc12'!$G$17&lt;&gt;0,'1C TSspéc12'!$C$12="OUI"),'1C TSspéc12'!$G$54/'1C TSspéc12'!$G$17,"")</f>
        <v/>
      </c>
      <c r="AI461" s="563" t="str">
        <f>IF(AND('1C TSspéc12'!$G$17&lt;&gt;0,'1C TSspéc12'!$C$12="OUI"),'1C TSspéc12'!$G$55/'1C TSspéc12'!$G$17,"")</f>
        <v/>
      </c>
      <c r="AJ461" s="563" t="str">
        <f>IF(AND('1C TSspéc12'!$G$17&lt;&gt;0,'1C TSspéc12'!$C$12="OUI"),'1C TSspéc12'!$G$56/'1C TSspéc12'!$G$17,"")</f>
        <v/>
      </c>
      <c r="AK461" s="563" t="str">
        <f>IF(AND('1C TSspéc12'!$G$17&lt;&gt;0,'1C TSspéc12'!$C$12="OUI"),'1C TSspéc12'!$G$57/'1C TSspéc12'!$G$17,"")</f>
        <v/>
      </c>
      <c r="AL461" s="74">
        <f>IF(AND('1C TSspéc12'!$G$17&lt;&gt;0,'1C TSspéc12'!$C$12="OUI"),N461+AK461,N461)</f>
        <v>0</v>
      </c>
      <c r="AM461" s="432">
        <f t="shared" si="123"/>
        <v>0</v>
      </c>
      <c r="AN461" s="432">
        <f t="shared" si="124"/>
        <v>0</v>
      </c>
      <c r="AO461" s="433" t="str">
        <f>IF(AND('1C TSspéc12'!$G$17&lt;&gt;0,'1C TSspéc12'!$G$30&lt;&gt;0),AM461+AN461,"")</f>
        <v/>
      </c>
      <c r="AP461" s="599" t="str">
        <f>IF(AND('1C TSspéc12'!$G$17&lt;&gt;0,'1C TSspéc12'!$G$30&lt;&gt;0),AM461-AR461,"")</f>
        <v/>
      </c>
      <c r="AQ461" s="610">
        <f t="shared" si="125"/>
        <v>0</v>
      </c>
      <c r="AR461" s="622"/>
      <c r="AS461" s="104"/>
      <c r="AT461" s="211" t="str">
        <f>IF(('1C TSspéc12'!G$17*FICHE!$C$14&lt;J461),"Forfait limité à "&amp;FICHE!$C$14&amp;"€/jour","")</f>
        <v/>
      </c>
      <c r="AU461" s="618"/>
    </row>
    <row r="462" spans="1:54" ht="13.9" customHeight="1">
      <c r="A462" s="316"/>
      <c r="B462" s="346"/>
      <c r="C462" s="877" t="str">
        <f>IF('1C TSspéc12'!H$21&lt;&gt;0,'1C TSspéc12'!$B$16,"")</f>
        <v/>
      </c>
      <c r="D462" s="878"/>
      <c r="E462" s="879"/>
      <c r="F462" s="95" t="str">
        <f>IF(AND($C462='1C TSspéc12'!$B$16,'1C TSspéc12'!$B$20="spécifiques",'1C TSspéc12'!$H$21&lt;&gt;""),'1C TSspéc12'!$H$25,"")</f>
        <v/>
      </c>
      <c r="G462" s="237"/>
      <c r="H462" s="797">
        <v>0.21</v>
      </c>
      <c r="I462" s="799">
        <v>1</v>
      </c>
      <c r="J462" s="324"/>
      <c r="K462" s="782">
        <f t="shared" si="122"/>
        <v>0</v>
      </c>
      <c r="L462" s="580">
        <f>IF(OR('1C TSspéc12'!$B$12="",'1C TSspéc12'!H$30=0),0,IF(AND('1C TSspéc12'!$B$12&lt;&gt;"",$K$2="Pôle",'1C TSspéc12'!$C$12="OUI"),(('1C TSspéc12'!H$22+'1C TSspéc12'!H$23+'1C TSspéc12'!H$24+'1C TSspéc12'!H$25+'1C TSspéc12'!H$29)/'1C TSspéc12'!H$17),IF(AND('1C TSspéc12'!$B$12&lt;&gt;"",$K$2="Pôle",'1C TSspéc12'!$C$12="NON"),(('1C TSspéc12'!H$22+'1C TSspéc12'!H$23+'1C TSspéc12'!H$24+'1C TSspéc12'!H$25+'1C TSspéc12'!H$29)/'1C TSspéc12'!H$30),IF(AND('1C TSspéc12'!$B$12&lt;&gt;"",$K$2&lt;&gt;"Pôle",'1C TSspéc12'!$C$12="OUI"),(('1C TSspéc12'!H$22+'1C TSspéc12'!H$23+'1C TSspéc12'!H$24+'1C TSspéc12'!H$25+'1C TSspéc12'!H$26+'1C TSspéc12'!H$27+'1C TSspéc12'!H$28+'1C TSspéc12'!H$29)/'1C TSspéc12'!H$17),IF(AND('1C TSspéc12'!$B$12&lt;&gt;"",$K$2&lt;&gt;"Pôle",'1C TSspéc12'!$C$12="NON"),(('1C TSspéc12'!H$22+'1C TSspéc12'!H$23+'1C TSspéc12'!H$24+'1C TSspéc12'!H$25+'1C TSspéc12'!H$26+'1C TSspéc12'!H$27+'1C TSspéc12'!H$28+'1C TSspéc12'!H$29)/'1C TSspéc12'!H$30))))))</f>
        <v>0</v>
      </c>
      <c r="M462" s="580">
        <f>IF(OR('1C TSspéc12'!$B$12="",'1C TSspéc12'!H$30=0),0,IF(AND('1C TSspéc12'!$B$12&lt;&gt;"",$K$2="Pôle",'1C TSspéc12'!$C$12="OUI"),(('1C TSspéc12'!H$26+'1C TSspéc12'!H$27+'1C TSspéc12'!H$28)/'1C TSspéc12'!H$17),IF(AND('1C TSspéc12'!$B$12&lt;&gt;"",$K$2="Pôle",'1C TSspéc12'!$C$12="NON"),(('1C TSspéc12'!H$26+'1C TSspéc12'!H$27+'1C TSspéc12'!H$28)/'1C TSspéc12'!H$30),IF(AND('1C TSspéc12'!$B$12&lt;&gt;"",$K$2&lt;&gt;"Pôle"),0))))</f>
        <v>0</v>
      </c>
      <c r="N462" s="581">
        <f>IF(AND('1C TSspéc12'!$B$12&lt;&gt;0,'1C TSspéc12'!$H$30&lt;&gt;0),L462+M462,0)</f>
        <v>0</v>
      </c>
      <c r="O462" s="562" t="str">
        <f>IF(AND('1C TSspéc12'!$H$17&lt;&gt;0,'1C TSspéc12'!$C$12="OUI"),'1C TSspéc12'!$H$35/'1C TSspéc12'!$H$17,"")</f>
        <v/>
      </c>
      <c r="P462" s="563" t="str">
        <f>IF(AND('1C TSspéc12'!$H$17&lt;&gt;0,'1C TSspéc12'!$C$12="OUI"),'1C TSspéc12'!$H$36/'1C TSspéc12'!$H$17,"")</f>
        <v/>
      </c>
      <c r="Q462" s="563" t="str">
        <f>IF(AND('1C TSspéc12'!$H$17&lt;&gt;0,'1C TSspéc12'!$C$12="OUI"),'1C TSspéc12'!$H$37/'1C TSspéc12'!$H$17,"")</f>
        <v/>
      </c>
      <c r="R462" s="563" t="str">
        <f>IF(AND('1C TSspéc12'!$H$17&lt;&gt;0,'1C TSspéc12'!$C$12="OUI"),'1C TSspéc12'!$H$38/'1C TSspéc12'!$H$17,"")</f>
        <v/>
      </c>
      <c r="S462" s="563" t="str">
        <f>IF(AND('1C TSspéc12'!$H$17&lt;&gt;0,'1C TSspéc12'!$C$12="OUI"),'1C TSspéc12'!$H$39/'1C TSspéc12'!$H$17,"")</f>
        <v/>
      </c>
      <c r="T462" s="563" t="str">
        <f>IF(AND('1C TSspéc12'!$H$17&lt;&gt;0,'1C TSspéc12'!$C$12="OUI"),'1C TSspéc12'!$H$40/'1C TSspéc12'!$H$17,"")</f>
        <v/>
      </c>
      <c r="U462" s="563" t="str">
        <f>IF(AND('1C TSspéc12'!$H$17&lt;&gt;0,'1C TSspéc12'!$C$12="OUI"),'1C TSspéc12'!$H$41/'1C TSspéc12'!$H$17,"")</f>
        <v/>
      </c>
      <c r="V462" s="563" t="str">
        <f>IF(AND('1C TSspéc12'!$H$17&lt;&gt;0,'1C TSspéc12'!$C$12="OUI"),'1C TSspéc12'!$H$42/'1C TSspéc12'!$H$17,"")</f>
        <v/>
      </c>
      <c r="W462" s="563" t="str">
        <f>IF(AND('1C TSspéc12'!$H$17&lt;&gt;0,'1C TSspéc12'!$C$12="OUI"),'1C TSspéc12'!$H$43/'1C TSspéc12'!$H$17,"")</f>
        <v/>
      </c>
      <c r="X462" s="563" t="str">
        <f>IF(AND('1C TSspéc12'!$H$17&lt;&gt;0,'1C TSspéc12'!$C$12="OUI"),'1C TSspéc12'!$H$44/'1C TSspéc12'!$H$17,"")</f>
        <v/>
      </c>
      <c r="Y462" s="563" t="str">
        <f>IF(AND('1C TSspéc12'!$H$17&lt;&gt;0,'1C TSspéc12'!$C$12="OUI"),'1C TSspéc12'!$H$45/'1C TSspéc12'!$H$17,"")</f>
        <v/>
      </c>
      <c r="Z462" s="563" t="str">
        <f>IF(AND('1C TSspéc12'!$H$17&lt;&gt;0,'1C TSspéc12'!$C$12="OUI"),'1C TSspéc12'!$H$46/'1C TSspéc12'!$H$17,"")</f>
        <v/>
      </c>
      <c r="AA462" s="563" t="str">
        <f>IF(AND('1C TSspéc12'!$H$17&lt;&gt;0,'1C TSspéc12'!$C$12="OUI"),'1C TSspéc12'!$H$47/'1C TSspéc12'!$H$17,"")</f>
        <v/>
      </c>
      <c r="AB462" s="563" t="str">
        <f>IF(AND('1C TSspéc12'!$H$17&lt;&gt;0,'1C TSspéc12'!$C$12="OUI"),'1C TSspéc12'!$H$48/'1C TSspéc12'!$H$17,"")</f>
        <v/>
      </c>
      <c r="AC462" s="563" t="str">
        <f>IF(AND('1C TSspéc12'!$H$17&lt;&gt;0,'1C TSspéc12'!$C$12="OUI"),'1C TSspéc12'!$H$49/'1C TSspéc12'!$H$17,"")</f>
        <v/>
      </c>
      <c r="AD462" s="563" t="str">
        <f>IF(AND('1C TSspéc12'!$H$17&lt;&gt;0,'1C TSspéc12'!$C$12="OUI"),'1C TSspéc12'!$H$50/'1C TSspéc12'!$H$17,"")</f>
        <v/>
      </c>
      <c r="AE462" s="563" t="str">
        <f>IF(AND('1C TSspéc12'!$H$17&lt;&gt;0,'1C TSspéc12'!$C$12="OUI"),'1C TSspéc12'!$H$51/'1C TSspéc12'!$H$17,"")</f>
        <v/>
      </c>
      <c r="AF462" s="563" t="str">
        <f>IF(AND('1C TSspéc12'!$H$17&lt;&gt;0,'1C TSspéc12'!$C$12="OUI"),'1C TSspéc12'!$H$52/'1C TSspéc12'!$H$17,"")</f>
        <v/>
      </c>
      <c r="AG462" s="563" t="str">
        <f>IF(AND('1C TSspéc12'!$H$17&lt;&gt;0,'1C TSspéc12'!$C$12="OUI"),'1C TSspéc12'!$H$53/'1C TSspéc12'!$H$17,"")</f>
        <v/>
      </c>
      <c r="AH462" s="563" t="str">
        <f>IF(AND('1C TSspéc12'!$H$17&lt;&gt;0,'1C TSspéc12'!$C$12="OUI"),'1C TSspéc12'!$H$54/'1C TSspéc12'!$H$17,"")</f>
        <v/>
      </c>
      <c r="AI462" s="563" t="str">
        <f>IF(AND('1C TSspéc12'!$H$17&lt;&gt;0,'1C TSspéc12'!$C$12="OUI"),'1C TSspéc12'!$H$55/'1C TSspéc12'!$H$17,"")</f>
        <v/>
      </c>
      <c r="AJ462" s="563" t="str">
        <f>IF(AND('1C TSspéc12'!$H$17&lt;&gt;0,'1C TSspéc12'!$C$12="OUI"),'1C TSspéc12'!$H$56/'1C TSspéc12'!$H$17,"")</f>
        <v/>
      </c>
      <c r="AK462" s="563" t="str">
        <f>IF(AND('1C TSspéc12'!$H$17&lt;&gt;0,'1C TSspéc12'!$C$12="OUI"),'1C TSspéc12'!$H$57/'1C TSspéc12'!$H$17,"")</f>
        <v/>
      </c>
      <c r="AL462" s="74">
        <f>IF(AND('1C TSspéc12'!$H$17&lt;&gt;0,'1C TSspéc12'!$C$12="OUI"),N462+AK462,N462)</f>
        <v>0</v>
      </c>
      <c r="AM462" s="432">
        <f t="shared" si="123"/>
        <v>0</v>
      </c>
      <c r="AN462" s="432">
        <f t="shared" si="124"/>
        <v>0</v>
      </c>
      <c r="AO462" s="433" t="str">
        <f>IF(AND('1C TSspéc12'!$H$17&lt;&gt;0,'1C TSspéc12'!$H$30&lt;&gt;0),AM462+AN462,"")</f>
        <v/>
      </c>
      <c r="AP462" s="599" t="str">
        <f>IF(AND('1C TSspéc12'!$H$17&lt;&gt;0,'1C TSspéc12'!$H$30&lt;&gt;0),AM462-AR462,"")</f>
        <v/>
      </c>
      <c r="AQ462" s="610">
        <f t="shared" si="125"/>
        <v>0</v>
      </c>
      <c r="AR462" s="622"/>
      <c r="AS462" s="104"/>
      <c r="AT462" s="211" t="str">
        <f>IF(('1C TSspéc12'!H$17*FICHE!$C$14&lt;J462),"Forfait limité à "&amp;FICHE!$C$14&amp;"€/jour","")</f>
        <v/>
      </c>
      <c r="AU462" s="618"/>
    </row>
    <row r="463" spans="1:54" ht="13.9" customHeight="1">
      <c r="A463" s="316"/>
      <c r="B463" s="346"/>
      <c r="C463" s="877" t="str">
        <f>IF('1C TSspéc12'!I$21&lt;&gt;0,'1C TSspéc12'!$B$16,"")</f>
        <v/>
      </c>
      <c r="D463" s="878"/>
      <c r="E463" s="879"/>
      <c r="F463" s="95" t="str">
        <f>IF(AND($C463='1C TSspéc12'!$B$16,'1C TSspéc12'!$B$20="spécifiques",'1C TSspéc12'!$I$21&lt;&gt;""),'1C TSspéc12'!$I$25,"")</f>
        <v/>
      </c>
      <c r="G463" s="237"/>
      <c r="H463" s="797">
        <v>0.21</v>
      </c>
      <c r="I463" s="799">
        <v>1</v>
      </c>
      <c r="J463" s="324"/>
      <c r="K463" s="782">
        <f t="shared" si="122"/>
        <v>0</v>
      </c>
      <c r="L463" s="580">
        <f>IF(OR('1C TSspéc12'!$B$12="",'1C TSspéc12'!I$30=0),0,IF(AND('1C TSspéc12'!$B$12&lt;&gt;"",$K$2="Pôle",'1C TSspéc12'!$C$12="OUI"),(('1C TSspéc12'!I$22+'1C TSspéc12'!I$23+'1C TSspéc12'!I$24+'1C TSspéc12'!I$25+'1C TSspéc12'!I$29)/'1C TSspéc12'!I$17),IF(AND('1C TSspéc12'!$B$12&lt;&gt;"",$K$2="Pôle",'1C TSspéc12'!$C$12="NON"),(('1C TSspéc12'!I$22+'1C TSspéc12'!I$23+'1C TSspéc12'!I$24+'1C TSspéc12'!I$25+'1C TSspéc12'!I$29)/'1C TSspéc12'!I$30),IF(AND('1C TSspéc12'!$B$12&lt;&gt;"",$K$2&lt;&gt;"Pôle",'1C TSspéc12'!$C$12="OUI"),(('1C TSspéc12'!I$22+'1C TSspéc12'!I$23+'1C TSspéc12'!I$24+'1C TSspéc12'!I$25+'1C TSspéc12'!I$26+'1C TSspéc12'!I$27+'1C TSspéc12'!I$28+'1C TSspéc12'!I$29)/'1C TSspéc12'!I$17),IF(AND('1C TSspéc12'!$B$12&lt;&gt;"",$K$2&lt;&gt;"Pôle",'1C TSspéc12'!$C$12="NON"),(('1C TSspéc12'!I$22+'1C TSspéc12'!I$23+'1C TSspéc12'!I$24+'1C TSspéc12'!I$25+'1C TSspéc12'!I$26+'1C TSspéc12'!I$27+'1C TSspéc12'!I$28+'1C TSspéc12'!I$29)/'1C TSspéc12'!I$30))))))</f>
        <v>0</v>
      </c>
      <c r="M463" s="580">
        <f>IF(OR('1C TSspéc12'!$B$12="",'1C TSspéc12'!I$30=0),0,IF(AND('1C TSspéc12'!$B$12&lt;&gt;"",$K$2="Pôle",'1C TSspéc12'!$C$12="OUI"),(('1C TSspéc12'!I$26+'1C TSspéc12'!I$27+'1C TSspéc12'!I$28)/'1C TSspéc12'!I$17),IF(AND('1C TSspéc12'!$B$12&lt;&gt;"",$K$2="Pôle",'1C TSspéc12'!$C$12="NON"),(('1C TSspéc12'!I$26+'1C TSspéc12'!I$27+'1C TSspéc12'!I$28)/'1C TSspéc12'!I$30),IF(AND('1C TSspéc12'!$B$12&lt;&gt;"",$K$2&lt;&gt;"Pôle"),0))))</f>
        <v>0</v>
      </c>
      <c r="N463" s="581">
        <f>IF(AND('1C TSspéc12'!$B$12&lt;&gt;0,'1C TSspéc12'!$I$30&lt;&gt;0),L463+M463,0)</f>
        <v>0</v>
      </c>
      <c r="O463" s="562" t="str">
        <f>IF(AND('1C TSspéc12'!$I$17&lt;&gt;0,'1C TSspéc12'!$C$12="OUI"),'1C TSspéc12'!$I$35/'1C TSspéc12'!$I$17,"")</f>
        <v/>
      </c>
      <c r="P463" s="563" t="str">
        <f>IF(AND('1C TSspéc12'!$I$17&lt;&gt;0,'1C TSspéc12'!$C$12="OUI"),'1C TSspéc12'!$I$36/'1C TSspéc12'!$I$17,"")</f>
        <v/>
      </c>
      <c r="Q463" s="563" t="str">
        <f>IF(AND('1C TSspéc12'!$I$17&lt;&gt;0,'1C TSspéc12'!$C$12="OUI"),'1C TSspéc12'!$I$37/'1C TSspéc12'!$I$17,"")</f>
        <v/>
      </c>
      <c r="R463" s="563" t="str">
        <f>IF(AND('1C TSspéc12'!$I$17&lt;&gt;0,'1C TSspéc12'!$C$12="OUI"),'1C TSspéc12'!$I$38/'1C TSspéc12'!$I$17,"")</f>
        <v/>
      </c>
      <c r="S463" s="563" t="str">
        <f>IF(AND('1C TSspéc12'!$I$17&lt;&gt;0,'1C TSspéc12'!$C$12="OUI"),'1C TSspéc12'!$I$39/'1C TSspéc12'!$I$17,"")</f>
        <v/>
      </c>
      <c r="T463" s="563" t="str">
        <f>IF(AND('1C TSspéc12'!$I$17&lt;&gt;0,'1C TSspéc12'!$C$12="OUI"),'1C TSspéc12'!$I$40/'1C TSspéc12'!$I$17,"")</f>
        <v/>
      </c>
      <c r="U463" s="563" t="str">
        <f>IF(AND('1C TSspéc12'!$I$17&lt;&gt;0,'1C TSspéc12'!$C$12="OUI"),'1C TSspéc12'!$I$41/'1C TSspéc12'!$I$17,"")</f>
        <v/>
      </c>
      <c r="V463" s="563" t="str">
        <f>IF(AND('1C TSspéc12'!$I$17&lt;&gt;0,'1C TSspéc12'!$C$12="OUI"),'1C TSspéc12'!$I$42/'1C TSspéc12'!$I$17,"")</f>
        <v/>
      </c>
      <c r="W463" s="563" t="str">
        <f>IF(AND('1C TSspéc12'!$I$17&lt;&gt;0,'1C TSspéc12'!$C$12="OUI"),'1C TSspéc12'!$I$43/'1C TSspéc12'!$I$17,"")</f>
        <v/>
      </c>
      <c r="X463" s="563" t="str">
        <f>IF(AND('1C TSspéc12'!$I$17&lt;&gt;0,'1C TSspéc12'!$C$12="OUI"),'1C TSspéc12'!$I$44/'1C TSspéc12'!$I$17,"")</f>
        <v/>
      </c>
      <c r="Y463" s="563" t="str">
        <f>IF(AND('1C TSspéc12'!$I$17&lt;&gt;0,'1C TSspéc12'!$C$12="OUI"),'1C TSspéc12'!$I$45/'1C TSspéc12'!$I$17,"")</f>
        <v/>
      </c>
      <c r="Z463" s="563" t="str">
        <f>IF(AND('1C TSspéc12'!$I$17&lt;&gt;0,'1C TSspéc12'!$C$12="OUI"),'1C TSspéc12'!$I$46/'1C TSspéc12'!$I$17,"")</f>
        <v/>
      </c>
      <c r="AA463" s="563" t="str">
        <f>IF(AND('1C TSspéc12'!$I$17&lt;&gt;0,'1C TSspéc12'!$C$12="OUI"),'1C TSspéc12'!$I$47/'1C TSspéc12'!$I$17,"")</f>
        <v/>
      </c>
      <c r="AB463" s="563" t="str">
        <f>IF(AND('1C TSspéc12'!$I$17&lt;&gt;0,'1C TSspéc12'!$C$12="OUI"),'1C TSspéc12'!$I$48/'1C TSspéc12'!$I$17,"")</f>
        <v/>
      </c>
      <c r="AC463" s="563" t="str">
        <f>IF(AND('1C TSspéc12'!$I$17&lt;&gt;0,'1C TSspéc12'!$C$12="OUI"),'1C TSspéc12'!$I$49/'1C TSspéc12'!$I$17,"")</f>
        <v/>
      </c>
      <c r="AD463" s="563" t="str">
        <f>IF(AND('1C TSspéc12'!$I$17&lt;&gt;0,'1C TSspéc12'!$C$12="OUI"),'1C TSspéc12'!$I$50/'1C TSspéc12'!$I$17,"")</f>
        <v/>
      </c>
      <c r="AE463" s="563" t="str">
        <f>IF(AND('1C TSspéc12'!$I$17&lt;&gt;0,'1C TSspéc12'!$C$12="OUI"),'1C TSspéc12'!$I$51/'1C TSspéc12'!$I$17,"")</f>
        <v/>
      </c>
      <c r="AF463" s="563" t="str">
        <f>IF(AND('1C TSspéc12'!$I$17&lt;&gt;0,'1C TSspéc12'!$C$12="OUI"),'1C TSspéc12'!$I$52/'1C TSspéc12'!$I$17,"")</f>
        <v/>
      </c>
      <c r="AG463" s="563" t="str">
        <f>IF(AND('1C TSspéc12'!$I$17&lt;&gt;0,'1C TSspéc12'!$C$12="OUI"),'1C TSspéc12'!$I$53/'1C TSspéc12'!$I$17,"")</f>
        <v/>
      </c>
      <c r="AH463" s="563" t="str">
        <f>IF(AND('1C TSspéc12'!$I$17&lt;&gt;0,'1C TSspéc12'!$C$12="OUI"),'1C TSspéc12'!$I$54/'1C TSspéc12'!$I$17,"")</f>
        <v/>
      </c>
      <c r="AI463" s="563" t="str">
        <f>IF(AND('1C TSspéc12'!$I$17&lt;&gt;0,'1C TSspéc12'!$C$12="OUI"),'1C TSspéc12'!$I$55/'1C TSspéc12'!$I$17,"")</f>
        <v/>
      </c>
      <c r="AJ463" s="563" t="str">
        <f>IF(AND('1C TSspéc12'!$I$17&lt;&gt;0,'1C TSspéc12'!$C$12="OUI"),'1C TSspéc12'!$I$56/'1C TSspéc12'!$I$17,"")</f>
        <v/>
      </c>
      <c r="AK463" s="563" t="str">
        <f>IF(AND('1C TSspéc12'!$I$17&lt;&gt;0,'1C TSspéc12'!$C$12="OUI"),'1C TSspéc12'!$I$57/'1C TSspéc12'!$I$17,"")</f>
        <v/>
      </c>
      <c r="AL463" s="74">
        <f>IF(AND('1C TSspéc12'!$I$17&lt;&gt;0,'1C TSspéc12'!$C$12="OUI"),N463+AK463,N463)</f>
        <v>0</v>
      </c>
      <c r="AM463" s="432">
        <f t="shared" si="123"/>
        <v>0</v>
      </c>
      <c r="AN463" s="432">
        <f t="shared" si="124"/>
        <v>0</v>
      </c>
      <c r="AO463" s="433" t="str">
        <f>IF(AND('1C TSspéc12'!$I$17&lt;&gt;0,'1C TSspéc12'!$I$30&lt;&gt;0),AM463+AN463,"")</f>
        <v/>
      </c>
      <c r="AP463" s="599" t="str">
        <f>IF(AND('1C TSspéc12'!$I$17&lt;&gt;0,'1C TSspéc12'!$I$30&lt;&gt;0),AM463-AR463,"")</f>
        <v/>
      </c>
      <c r="AQ463" s="610">
        <f t="shared" si="125"/>
        <v>0</v>
      </c>
      <c r="AR463" s="622"/>
      <c r="AS463" s="104"/>
      <c r="AT463" s="211" t="str">
        <f>IF(('1C TSspéc12'!I$17*FICHE!$C$14&lt;J463),"Forfait limité à "&amp;FICHE!$C$14&amp;"€/jour","")</f>
        <v/>
      </c>
      <c r="AU463" s="618"/>
    </row>
    <row r="464" spans="1:54" ht="13.9" customHeight="1">
      <c r="A464" s="316"/>
      <c r="B464" s="346"/>
      <c r="C464" s="877" t="str">
        <f>IF('1C TSspéc12'!J$21&lt;&gt;0,'1C TSspéc12'!$B$16,"")</f>
        <v/>
      </c>
      <c r="D464" s="878"/>
      <c r="E464" s="879"/>
      <c r="F464" s="95" t="str">
        <f>IF(AND($C464='1C TSspéc12'!$B$16,'1C TSspéc12'!$B$20="spécifiques",'1C TSspéc12'!K$21&lt;&gt;""),'1C TSspéc12'!K$25,"")</f>
        <v/>
      </c>
      <c r="G464" s="237"/>
      <c r="H464" s="797">
        <v>0.21</v>
      </c>
      <c r="I464" s="799">
        <v>1</v>
      </c>
      <c r="J464" s="324"/>
      <c r="K464" s="782">
        <f t="shared" si="122"/>
        <v>0</v>
      </c>
      <c r="L464" s="580">
        <f>IF(OR('1C TSspéc12'!$B$12="",'1C TSspéc12'!J$30=0),0,IF(AND('1C TSspéc12'!$B$12&lt;&gt;"",$K$2="Pôle",'1C TSspéc12'!$C$12="OUI"),(('1C TSspéc12'!J$22+'1C TSspéc12'!J$23+'1C TSspéc12'!J$24+'1C TSspéc12'!J$25+'1C TSspéc12'!J$29)/'1C TSspéc12'!J$17),IF(AND('1C TSspéc12'!$B$12&lt;&gt;"",$K$2="Pôle",'1C TSspéc12'!$C$12="NON"),(('1C TSspéc12'!J$22+'1C TSspéc12'!J$23+'1C TSspéc12'!J$24+'1C TSspéc12'!J$25+'1C TSspéc12'!J$29)/'1C TSspéc12'!J$30),IF(AND('1C TSspéc12'!$B$12&lt;&gt;"",$K$2&lt;&gt;"Pôle",'1C TSspéc12'!$C$12="OUI"),(('1C TSspéc12'!J$22+'1C TSspéc12'!J$23+'1C TSspéc12'!J$24+'1C TSspéc12'!J$25+'1C TSspéc12'!J$26+'1C TSspéc12'!J$27+'1C TSspéc12'!J$28+'1C TSspéc12'!J$29)/'1C TSspéc12'!J$17),IF(AND('1C TSspéc12'!$B$12&lt;&gt;"",$K$2&lt;&gt;"Pôle",'1C TSspéc12'!$C$12="NON"),(('1C TSspéc12'!J$22+'1C TSspéc12'!J$23+'1C TSspéc12'!J$24+'1C TSspéc12'!J$25+'1C TSspéc12'!J$26+'1C TSspéc12'!J$27+'1C TSspéc12'!J$28+'1C TSspéc12'!J$29)/'1C TSspéc12'!J$30))))))</f>
        <v>0</v>
      </c>
      <c r="M464" s="580">
        <f>IF(OR('1C TSspéc12'!$B$12="",'1C TSspéc12'!J$30=0),0,IF(AND('1C TSspéc12'!$B$12&lt;&gt;"",$K$2="Pôle",'1C TSspéc12'!$C$12="OUI"),(('1C TSspéc12'!J$26+'1C TSspéc12'!J$27+'1C TSspéc12'!J$28)/'1C TSspéc12'!J$17),IF(AND('1C TSspéc12'!$B$12&lt;&gt;"",$K$2="Pôle",'1C TSspéc12'!$C$12="NON"),(('1C TSspéc12'!J$26+'1C TSspéc12'!J$27+'1C TSspéc12'!J$28)/'1C TSspéc12'!J$30),IF(AND('1C TSspéc12'!$B$12&lt;&gt;"",$K$2&lt;&gt;"Pôle"),0))))</f>
        <v>0</v>
      </c>
      <c r="N464" s="581">
        <f>IF(AND('1C TSspéc12'!$B$12&lt;&gt;0,'1C TSspéc12'!$J$30&lt;&gt;0),L464+M464,0)</f>
        <v>0</v>
      </c>
      <c r="O464" s="562" t="str">
        <f>IF(AND('1C TSspéc12'!$J$17&lt;&gt;0,'1C TSspéc12'!$C$12="OUI"),'1C TSspéc12'!$J$35/'1C TSspéc12'!$J$17,"")</f>
        <v/>
      </c>
      <c r="P464" s="563" t="str">
        <f>IF(AND('1C TSspéc12'!$J$17&lt;&gt;0,'1C TSspéc12'!$C$12="OUI"),'1C TSspéc12'!$J$36/'1C TSspéc12'!$J$17,"")</f>
        <v/>
      </c>
      <c r="Q464" s="563" t="str">
        <f>IF(AND('1C TSspéc12'!$J$17&lt;&gt;0,'1C TSspéc12'!$C$12="OUI"),'1C TSspéc12'!$J$37/'1C TSspéc12'!$J$17,"")</f>
        <v/>
      </c>
      <c r="R464" s="563" t="str">
        <f>IF(AND('1C TSspéc12'!$J$17&lt;&gt;0,'1C TSspéc12'!$C$12="OUI"),'1C TSspéc12'!$J$38/'1C TSspéc12'!$J$17,"")</f>
        <v/>
      </c>
      <c r="S464" s="563" t="str">
        <f>IF(AND('1C TSspéc12'!$J$17&lt;&gt;0,'1C TSspéc12'!$C$12="OUI"),'1C TSspéc12'!$J$39/'1C TSspéc12'!$J$17,"")</f>
        <v/>
      </c>
      <c r="T464" s="563" t="str">
        <f>IF(AND('1C TSspéc12'!$J$17&lt;&gt;0,'1C TSspéc12'!$C$12="OUI"),'1C TSspéc12'!$J$40/'1C TSspéc12'!$J$17,"")</f>
        <v/>
      </c>
      <c r="U464" s="563" t="str">
        <f>IF(AND('1C TSspéc12'!$J$17&lt;&gt;0,'1C TSspéc12'!$C$12="OUI"),'1C TSspéc12'!$J$41/'1C TSspéc12'!$J$17,"")</f>
        <v/>
      </c>
      <c r="V464" s="563" t="str">
        <f>IF(AND('1C TSspéc12'!$J$17&lt;&gt;0,'1C TSspéc12'!$C$12="OUI"),'1C TSspéc12'!$J$42/'1C TSspéc12'!$J$17,"")</f>
        <v/>
      </c>
      <c r="W464" s="563" t="str">
        <f>IF(AND('1C TSspéc12'!$J$17&lt;&gt;0,'1C TSspéc12'!$C$12="OUI"),'1C TSspéc12'!$J$43/'1C TSspéc12'!$J$17,"")</f>
        <v/>
      </c>
      <c r="X464" s="563" t="str">
        <f>IF(AND('1C TSspéc12'!$J$17&lt;&gt;0,'1C TSspéc12'!$C$12="OUI"),'1C TSspéc12'!$J$44/'1C TSspéc12'!$J$17,"")</f>
        <v/>
      </c>
      <c r="Y464" s="563" t="str">
        <f>IF(AND('1C TSspéc12'!$J$17&lt;&gt;0,'1C TSspéc12'!$C$12="OUI"),'1C TSspéc12'!$J$45/'1C TSspéc12'!$J$17,"")</f>
        <v/>
      </c>
      <c r="Z464" s="563" t="str">
        <f>IF(AND('1C TSspéc12'!$J$17&lt;&gt;0,'1C TSspéc12'!$C$12="OUI"),'1C TSspéc12'!$J$46/'1C TSspéc12'!$J$17,"")</f>
        <v/>
      </c>
      <c r="AA464" s="563" t="str">
        <f>IF(AND('1C TSspéc12'!$J$17&lt;&gt;0,'1C TSspéc12'!$C$12="OUI"),'1C TSspéc12'!$J$47/'1C TSspéc12'!$J$17,"")</f>
        <v/>
      </c>
      <c r="AB464" s="563" t="str">
        <f>IF(AND('1C TSspéc12'!$J$17&lt;&gt;0,'1C TSspéc12'!$C$12="OUI"),'1C TSspéc12'!$J$48/'1C TSspéc12'!$J$17,"")</f>
        <v/>
      </c>
      <c r="AC464" s="563" t="str">
        <f>IF(AND('1C TSspéc12'!$J$17&lt;&gt;0,'1C TSspéc12'!$C$12="OUI"),'1C TSspéc12'!$J$49/'1C TSspéc12'!$J$17,"")</f>
        <v/>
      </c>
      <c r="AD464" s="563" t="str">
        <f>IF(AND('1C TSspéc12'!$J$17&lt;&gt;0,'1C TSspéc12'!$C$12="OUI"),'1C TSspéc12'!$J$50/'1C TSspéc12'!$J$17,"")</f>
        <v/>
      </c>
      <c r="AE464" s="563" t="str">
        <f>IF(AND('1C TSspéc12'!$J$17&lt;&gt;0,'1C TSspéc12'!$C$12="OUI"),'1C TSspéc12'!$J$51/'1C TSspéc12'!$J$17,"")</f>
        <v/>
      </c>
      <c r="AF464" s="563" t="str">
        <f>IF(AND('1C TSspéc12'!$J$17&lt;&gt;0,'1C TSspéc12'!$C$12="OUI"),'1C TSspéc12'!$J$52/'1C TSspéc12'!$J$17,"")</f>
        <v/>
      </c>
      <c r="AG464" s="563" t="str">
        <f>IF(AND('1C TSspéc12'!$J$17&lt;&gt;0,'1C TSspéc12'!$C$12="OUI"),'1C TSspéc12'!$J$53/'1C TSspéc12'!$J$17,"")</f>
        <v/>
      </c>
      <c r="AH464" s="563" t="str">
        <f>IF(AND('1C TSspéc12'!$J$17&lt;&gt;0,'1C TSspéc12'!$C$12="OUI"),'1C TSspéc12'!$J$54/'1C TSspéc12'!$J$17,"")</f>
        <v/>
      </c>
      <c r="AI464" s="563" t="str">
        <f>IF(AND('1C TSspéc12'!$J$17&lt;&gt;0,'1C TSspéc12'!$C$12="OUI"),'1C TSspéc12'!$J$55/'1C TSspéc12'!$J$17,"")</f>
        <v/>
      </c>
      <c r="AJ464" s="563" t="str">
        <f>IF(AND('1C TSspéc12'!$J$17&lt;&gt;0,'1C TSspéc12'!$C$12="OUI"),'1C TSspéc12'!$J$56/'1C TSspéc12'!$J$17,"")</f>
        <v/>
      </c>
      <c r="AK464" s="563" t="str">
        <f>IF(AND('1C TSspéc12'!$J$17&lt;&gt;0,'1C TSspéc12'!$C$12="OUI"),'1C TSspéc12'!$J$57/'1C TSspéc12'!$J$17,"")</f>
        <v/>
      </c>
      <c r="AL464" s="74">
        <f>IF(AND('1C TSspéc12'!$J$17&lt;&gt;0,'1C TSspéc12'!$C$12="OUI"),N464+AK464,N464)</f>
        <v>0</v>
      </c>
      <c r="AM464" s="432">
        <f t="shared" si="123"/>
        <v>0</v>
      </c>
      <c r="AN464" s="432">
        <f t="shared" si="124"/>
        <v>0</v>
      </c>
      <c r="AO464" s="433" t="str">
        <f>IF(AND('1C TSspéc12'!$J$17&lt;&gt;0,'1C TSspéc12'!$J$30&lt;&gt;0),AM464+AN464,"")</f>
        <v/>
      </c>
      <c r="AP464" s="599" t="str">
        <f>IF(AND('1C TSspéc12'!$J$17&lt;&gt;0,'1C TSspéc12'!$J$30&lt;&gt;0),AM464-AR464,"")</f>
        <v/>
      </c>
      <c r="AQ464" s="610">
        <f t="shared" si="125"/>
        <v>0</v>
      </c>
      <c r="AR464" s="622"/>
      <c r="AS464" s="104"/>
      <c r="AT464" s="211" t="str">
        <f>IF(('1C TSspéc12'!J$17*FICHE!$C$14&lt;J464),"Forfait limité à "&amp;FICHE!$C$14&amp;"€/jour","")</f>
        <v/>
      </c>
      <c r="AU464" s="618"/>
    </row>
    <row r="465" spans="1:54" ht="13.9" customHeight="1">
      <c r="A465" s="316"/>
      <c r="B465" s="346"/>
      <c r="C465" s="877" t="str">
        <f>IF('1C TSspéc12'!K$21&lt;&gt;0,'1C TSspéc12'!$B$16,"")</f>
        <v/>
      </c>
      <c r="D465" s="878"/>
      <c r="E465" s="879"/>
      <c r="F465" s="95" t="str">
        <f>IF(AND($C465='1C TSspéc12'!$B$16,'1C TSspéc12'!$B$20="spécifiques",'1C TSspéc12'!$K$21&lt;&gt;""),'1C TSspéc12'!$K$25,"")</f>
        <v/>
      </c>
      <c r="G465" s="237"/>
      <c r="H465" s="797">
        <v>0.21</v>
      </c>
      <c r="I465" s="799">
        <v>1</v>
      </c>
      <c r="J465" s="324"/>
      <c r="K465" s="782">
        <f t="shared" si="122"/>
        <v>0</v>
      </c>
      <c r="L465" s="580">
        <f>IF(OR('1C TSspéc12'!$B$12="",'1C TSspéc12'!K$30=0),0,IF(AND('1C TSspéc12'!$B$12&lt;&gt;"",$K$2="Pôle",'1C TSspéc12'!$C$12="OUI"),(('1C TSspéc12'!K$22+'1C TSspéc12'!K$23+'1C TSspéc12'!K$24+'1C TSspéc12'!K$25+'1C TSspéc12'!K$29)/'1C TSspéc12'!K$17),IF(AND('1C TSspéc12'!$B$12&lt;&gt;"",$K$2="Pôle",'1C TSspéc12'!$C$12="NON"),(('1C TSspéc12'!K$22+'1C TSspéc12'!K$23+'1C TSspéc12'!K$24+'1C TSspéc12'!K$25+'1C TSspéc12'!K$29)/'1C TSspéc12'!K$30),IF(AND('1C TSspéc12'!$B$12&lt;&gt;"",$K$2&lt;&gt;"Pôle",'1C TSspéc12'!$C$12="OUI"),(('1C TSspéc12'!K$22+'1C TSspéc12'!K$23+'1C TSspéc12'!K$24+'1C TSspéc12'!K$25+'1C TSspéc12'!K$26+'1C TSspéc12'!K$27+'1C TSspéc12'!K$28+'1C TSspéc12'!K$29)/'1C TSspéc12'!K$17),IF(AND('1C TSspéc12'!$B$12&lt;&gt;"",$K$2&lt;&gt;"Pôle",'1C TSspéc12'!$C$12="NON"),(('1C TSspéc12'!K$22+'1C TSspéc12'!K$23+'1C TSspéc12'!K$24+'1C TSspéc12'!K$25+'1C TSspéc12'!K$26+'1C TSspéc12'!K$27+'1C TSspéc12'!K$28+'1C TSspéc12'!K$29)/'1C TSspéc12'!K$30))))))</f>
        <v>0</v>
      </c>
      <c r="M465" s="580">
        <f>IF(OR('1C TSspéc12'!$B$12="",'1C TSspéc12'!K$30=0),0,IF(AND('1C TSspéc12'!$B$12&lt;&gt;"",$K$2="Pôle",'1C TSspéc12'!$C$12="OUI"),(('1C TSspéc12'!K$26+'1C TSspéc12'!K$27+'1C TSspéc12'!K$28)/'1C TSspéc12'!K$17),IF(AND('1C TSspéc12'!$B$12&lt;&gt;"",$K$2="Pôle",'1C TSspéc12'!$C$12="NON"),(('1C TSspéc12'!K$26+'1C TSspéc12'!K$27+'1C TSspéc12'!K$28)/'1C TSspéc12'!K$30),IF(AND('1C TSspéc12'!$B$12&lt;&gt;"",$K$2&lt;&gt;"Pôle"),0))))</f>
        <v>0</v>
      </c>
      <c r="N465" s="581">
        <f>IF(AND('1C TSspéc12'!$B$12&lt;&gt;0,'1C TSspéc12'!$K$30&lt;&gt;0),L465+M465,0)</f>
        <v>0</v>
      </c>
      <c r="O465" s="562" t="str">
        <f>IF(AND('1C TSspéc12'!$K$17&lt;&gt;0,'1C TSspéc12'!$C$12="OUI"),'1C TSspéc12'!$K$35/'1C TSspéc12'!$K$17,"")</f>
        <v/>
      </c>
      <c r="P465" s="563" t="str">
        <f>IF(AND('1C TSspéc12'!$K$17&lt;&gt;0,'1C TSspéc12'!$C$12="OUI"),'1C TSspéc12'!$K$36/'1C TSspéc12'!$K$17,"")</f>
        <v/>
      </c>
      <c r="Q465" s="563" t="str">
        <f>IF(AND('1C TSspéc12'!$K$17&lt;&gt;0,'1C TSspéc12'!$C$12="OUI"),'1C TSspéc12'!$K$37/'1C TSspéc12'!$K$17,"")</f>
        <v/>
      </c>
      <c r="R465" s="563" t="str">
        <f>IF(AND('1C TSspéc12'!$K$17&lt;&gt;0,'1C TSspéc12'!$C$12="OUI"),'1C TSspéc12'!$K$38/'1C TSspéc12'!$K$17,"")</f>
        <v/>
      </c>
      <c r="S465" s="563" t="str">
        <f>IF(AND('1C TSspéc12'!$K$17&lt;&gt;0,'1C TSspéc12'!$C$12="OUI"),'1C TSspéc12'!$K$39/'1C TSspéc12'!$K$17,"")</f>
        <v/>
      </c>
      <c r="T465" s="563" t="str">
        <f>IF(AND('1C TSspéc12'!$K$17&lt;&gt;0,'1C TSspéc12'!$C$12="OUI"),'1C TSspéc12'!$K$40/'1C TSspéc12'!$K$17,"")</f>
        <v/>
      </c>
      <c r="U465" s="563" t="str">
        <f>IF(AND('1C TSspéc12'!$K$17&lt;&gt;0,'1C TSspéc12'!$C$12="OUI"),'1C TSspéc12'!$K$41/'1C TSspéc12'!$K$17,"")</f>
        <v/>
      </c>
      <c r="V465" s="563" t="str">
        <f>IF(AND('1C TSspéc12'!$K$17&lt;&gt;0,'1C TSspéc12'!$C$12="OUI"),'1C TSspéc12'!$K$42/'1C TSspéc12'!$K$17,"")</f>
        <v/>
      </c>
      <c r="W465" s="563" t="str">
        <f>IF(AND('1C TSspéc12'!$K$17&lt;&gt;0,'1C TSspéc12'!$C$12="OUI"),'1C TSspéc12'!$K$43/'1C TSspéc12'!$K$17,"")</f>
        <v/>
      </c>
      <c r="X465" s="563" t="str">
        <f>IF(AND('1C TSspéc12'!$K$17&lt;&gt;0,'1C TSspéc12'!$C$12="OUI"),'1C TSspéc12'!$K$44/'1C TSspéc12'!$K$17,"")</f>
        <v/>
      </c>
      <c r="Y465" s="563" t="str">
        <f>IF(AND('1C TSspéc12'!$K$17&lt;&gt;0,'1C TSspéc12'!$C$12="OUI"),'1C TSspéc12'!$K$45/'1C TSspéc12'!$K$17,"")</f>
        <v/>
      </c>
      <c r="Z465" s="563" t="str">
        <f>IF(AND('1C TSspéc12'!$K$17&lt;&gt;0,'1C TSspéc12'!$C$12="OUI"),'1C TSspéc12'!$K$46/'1C TSspéc12'!$K$17,"")</f>
        <v/>
      </c>
      <c r="AA465" s="563" t="str">
        <f>IF(AND('1C TSspéc12'!$K$17&lt;&gt;0,'1C TSspéc12'!$C$12="OUI"),'1C TSspéc12'!$K$47/'1C TSspéc12'!$K$17,"")</f>
        <v/>
      </c>
      <c r="AB465" s="563" t="str">
        <f>IF(AND('1C TSspéc12'!$K$17&lt;&gt;0,'1C TSspéc12'!$C$12="OUI"),'1C TSspéc12'!$K$48/'1C TSspéc12'!$K$17,"")</f>
        <v/>
      </c>
      <c r="AC465" s="563" t="str">
        <f>IF(AND('1C TSspéc12'!$K$17&lt;&gt;0,'1C TSspéc12'!$C$12="OUI"),'1C TSspéc12'!$K$49/'1C TSspéc12'!$K$17,"")</f>
        <v/>
      </c>
      <c r="AD465" s="563" t="str">
        <f>IF(AND('1C TSspéc12'!$K$17&lt;&gt;0,'1C TSspéc12'!$C$12="OUI"),'1C TSspéc12'!$K$50/'1C TSspéc12'!$K$17,"")</f>
        <v/>
      </c>
      <c r="AE465" s="563" t="str">
        <f>IF(AND('1C TSspéc12'!$K$17&lt;&gt;0,'1C TSspéc12'!$C$12="OUI"),'1C TSspéc12'!$K$51/'1C TSspéc12'!$K$17,"")</f>
        <v/>
      </c>
      <c r="AF465" s="563" t="str">
        <f>IF(AND('1C TSspéc12'!$K$17&lt;&gt;0,'1C TSspéc12'!$C$12="OUI"),'1C TSspéc12'!$K$52/'1C TSspéc12'!$K$17,"")</f>
        <v/>
      </c>
      <c r="AG465" s="563" t="str">
        <f>IF(AND('1C TSspéc12'!$K$17&lt;&gt;0,'1C TSspéc12'!$C$12="OUI"),'1C TSspéc12'!$K$53/'1C TSspéc12'!$K$17,"")</f>
        <v/>
      </c>
      <c r="AH465" s="563" t="str">
        <f>IF(AND('1C TSspéc12'!$K$17&lt;&gt;0,'1C TSspéc12'!$C$12="OUI"),'1C TSspéc12'!$K$54/'1C TSspéc12'!$K$17,"")</f>
        <v/>
      </c>
      <c r="AI465" s="563" t="str">
        <f>IF(AND('1C TSspéc12'!$K$17&lt;&gt;0,'1C TSspéc12'!$C$12="OUI"),'1C TSspéc12'!$K$55/'1C TSspéc12'!$K$17,"")</f>
        <v/>
      </c>
      <c r="AJ465" s="563" t="str">
        <f>IF(AND('1C TSspéc12'!$K$17&lt;&gt;0,'1C TSspéc12'!$C$12="OUI"),'1C TSspéc12'!$K$56/'1C TSspéc12'!$K$17,"")</f>
        <v/>
      </c>
      <c r="AK465" s="563" t="str">
        <f>IF(AND('1C TSspéc12'!$K$17&lt;&gt;0,'1C TSspéc12'!$C$12="OUI"),'1C TSspéc12'!$K$57/'1C TSspéc12'!$K$17,"")</f>
        <v/>
      </c>
      <c r="AL465" s="74">
        <f>IF(AND('1C TSspéc12'!$K$17&lt;&gt;0,'1C TSspéc12'!$C$12="OUI"),N465+AK465,N465)</f>
        <v>0</v>
      </c>
      <c r="AM465" s="432">
        <f t="shared" si="123"/>
        <v>0</v>
      </c>
      <c r="AN465" s="432">
        <f t="shared" si="124"/>
        <v>0</v>
      </c>
      <c r="AO465" s="433" t="str">
        <f>IF(AND('1C TSspéc12'!$K$17&lt;&gt;0,'1C TSspéc12'!$K$30&lt;&gt;0),AM465+AN465,"")</f>
        <v/>
      </c>
      <c r="AP465" s="599" t="str">
        <f>IF(AND('1C TSspéc12'!$K$17&lt;&gt;0,'1C TSspéc12'!$K$30&lt;&gt;0),AM465-AR465,"")</f>
        <v/>
      </c>
      <c r="AQ465" s="610">
        <f t="shared" si="125"/>
        <v>0</v>
      </c>
      <c r="AR465" s="622"/>
      <c r="AS465" s="104"/>
      <c r="AT465" s="211" t="str">
        <f>IF(('1C TSspéc12'!K$17*FICHE!$C$14&lt;J465),"Forfait limité à "&amp;FICHE!$C$14&amp;"€/jour","")</f>
        <v/>
      </c>
      <c r="AU465" s="618"/>
    </row>
    <row r="466" spans="1:54" ht="13.9" customHeight="1">
      <c r="A466" s="316"/>
      <c r="B466" s="346"/>
      <c r="C466" s="877" t="str">
        <f>IF('1C TSspéc12'!L$21&lt;&gt;0,'1C TSspéc12'!$B$16,"")</f>
        <v/>
      </c>
      <c r="D466" s="878"/>
      <c r="E466" s="879"/>
      <c r="F466" s="95" t="str">
        <f>IF(AND($C466='1C TSspéc12'!$B$16,'1C TSspéc12'!$B$20="spécifiques",'1C TSspéc12'!$L$21&lt;&gt;""),'1C TSspéc12'!$L$25,"")</f>
        <v/>
      </c>
      <c r="G466" s="237"/>
      <c r="H466" s="797">
        <v>0.21</v>
      </c>
      <c r="I466" s="799">
        <v>1</v>
      </c>
      <c r="J466" s="324"/>
      <c r="K466" s="782">
        <f t="shared" si="122"/>
        <v>0</v>
      </c>
      <c r="L466" s="580">
        <f>IF(OR('1C TSspéc12'!$B$12="",'1C TSspéc12'!L$30=0),0,IF(AND('1C TSspéc12'!$B$12&lt;&gt;"",$K$2="Pôle",'1C TSspéc12'!$C$12="OUI"),(('1C TSspéc12'!L$22+'1C TSspéc12'!L$23+'1C TSspéc12'!L$24+'1C TSspéc12'!L$25+'1C TSspéc12'!L$29)/'1C TSspéc12'!L$17),IF(AND('1C TSspéc12'!$B$12&lt;&gt;"",$K$2="Pôle",'1C TSspéc12'!$C$12="NON"),(('1C TSspéc12'!L$22+'1C TSspéc12'!L$23+'1C TSspéc12'!L$24+'1C TSspéc12'!L$25+'1C TSspéc12'!L$29)/'1C TSspéc12'!L$30),IF(AND('1C TSspéc12'!$B$12&lt;&gt;"",$K$2&lt;&gt;"Pôle",'1C TSspéc12'!$C$12="OUI"),(('1C TSspéc12'!L$22+'1C TSspéc12'!L$23+'1C TSspéc12'!L$24+'1C TSspéc12'!L$25+'1C TSspéc12'!L$26+'1C TSspéc12'!L$27+'1C TSspéc12'!L$28+'1C TSspéc12'!L$29)/'1C TSspéc12'!L$17),IF(AND('1C TSspéc12'!$B$12&lt;&gt;"",$K$2&lt;&gt;"Pôle",'1C TSspéc12'!$C$12="NON"),(('1C TSspéc12'!L$22+'1C TSspéc12'!L$23+'1C TSspéc12'!L$24+'1C TSspéc12'!L$25+'1C TSspéc12'!L$26+'1C TSspéc12'!L$27+'1C TSspéc12'!L$28+'1C TSspéc12'!L$29)/'1C TSspéc12'!L$30))))))</f>
        <v>0</v>
      </c>
      <c r="M466" s="580">
        <f>IF(OR('1C TSspéc12'!$B$12="",'1C TSspéc12'!L$30=0),0,IF(AND('1C TSspéc12'!$B$12&lt;&gt;"",$K$2="Pôle",'1C TSspéc12'!$C$12="OUI"),(('1C TSspéc12'!L$26+'1C TSspéc12'!L$27+'1C TSspéc12'!L$28)/'1C TSspéc12'!L$17),IF(AND('1C TSspéc12'!$B$12&lt;&gt;"",$K$2="Pôle",'1C TSspéc12'!$C$12="NON"),(('1C TSspéc12'!L$26+'1C TSspéc12'!L$27+'1C TSspéc12'!L$28)/'1C TSspéc12'!L$30),IF(AND('1C TSspéc12'!$B$12&lt;&gt;"",$K$2&lt;&gt;"Pôle"),0))))</f>
        <v>0</v>
      </c>
      <c r="N466" s="581">
        <f>IF(AND('1C TSspéc12'!$B$12&lt;&gt;0,'1C TSspéc12'!$L$30&lt;&gt;0),L466+M466,0)</f>
        <v>0</v>
      </c>
      <c r="O466" s="562" t="str">
        <f>IF(AND('1C TSspéc12'!$L$17&lt;&gt;0,'1C TSspéc12'!$C$12="OUI"),'1C TSspéc12'!$L$35/'1C TSspéc12'!$L$17,"")</f>
        <v/>
      </c>
      <c r="P466" s="563" t="str">
        <f>IF(AND('1C TSspéc12'!$L$17&lt;&gt;0,'1C TSspéc12'!$C$12="OUI"),'1C TSspéc12'!$L$36/'1C TSspéc12'!$L$17,"")</f>
        <v/>
      </c>
      <c r="Q466" s="563" t="str">
        <f>IF(AND('1C TSspéc12'!$L$17&lt;&gt;0,'1C TSspéc12'!$C$12="OUI"),'1C TSspéc12'!$L$37/'1C TSspéc12'!$L$17,"")</f>
        <v/>
      </c>
      <c r="R466" s="563" t="str">
        <f>IF(AND('1C TSspéc12'!$L$17&lt;&gt;0,'1C TSspéc12'!$C$12="OUI"),'1C TSspéc12'!$L$38/'1C TSspéc12'!$L$17,"")</f>
        <v/>
      </c>
      <c r="S466" s="563" t="str">
        <f>IF(AND('1C TSspéc12'!$L$17&lt;&gt;0,'1C TSspéc12'!$C$12="OUI"),'1C TSspéc12'!$L$39/'1C TSspéc12'!$L$17,"")</f>
        <v/>
      </c>
      <c r="T466" s="563" t="str">
        <f>IF(AND('1C TSspéc12'!$L$17&lt;&gt;0,'1C TSspéc12'!$C$12="OUI"),'1C TSspéc12'!$L$40/'1C TSspéc12'!$L$17,"")</f>
        <v/>
      </c>
      <c r="U466" s="563" t="str">
        <f>IF(AND('1C TSspéc12'!$L$17&lt;&gt;0,'1C TSspéc12'!$C$12="OUI"),'1C TSspéc12'!$L$41/'1C TSspéc12'!$L$17,"")</f>
        <v/>
      </c>
      <c r="V466" s="563" t="str">
        <f>IF(AND('1C TSspéc12'!$L$17&lt;&gt;0,'1C TSspéc12'!$C$12="OUI"),'1C TSspéc12'!$L$42/'1C TSspéc12'!$L$17,"")</f>
        <v/>
      </c>
      <c r="W466" s="563" t="str">
        <f>IF(AND('1C TSspéc12'!$L$17&lt;&gt;0,'1C TSspéc12'!$C$12="OUI"),'1C TSspéc12'!$L$43/'1C TSspéc12'!$L$17,"")</f>
        <v/>
      </c>
      <c r="X466" s="563" t="str">
        <f>IF(AND('1C TSspéc12'!$L$17&lt;&gt;0,'1C TSspéc12'!$C$12="OUI"),'1C TSspéc12'!$L$44/'1C TSspéc12'!$L$17,"")</f>
        <v/>
      </c>
      <c r="Y466" s="563" t="str">
        <f>IF(AND('1C TSspéc12'!$L$17&lt;&gt;0,'1C TSspéc12'!$C$12="OUI"),'1C TSspéc12'!$L$45/'1C TSspéc12'!$L$17,"")</f>
        <v/>
      </c>
      <c r="Z466" s="563" t="str">
        <f>IF(AND('1C TSspéc12'!$L$17&lt;&gt;0,'1C TSspéc12'!$C$12="OUI"),'1C TSspéc12'!$L$46/'1C TSspéc12'!$L$17,"")</f>
        <v/>
      </c>
      <c r="AA466" s="563" t="str">
        <f>IF(AND('1C TSspéc12'!$L$17&lt;&gt;0,'1C TSspéc12'!$C$12="OUI"),'1C TSspéc12'!$L$47/'1C TSspéc12'!$L$17,"")</f>
        <v/>
      </c>
      <c r="AB466" s="563" t="str">
        <f>IF(AND('1C TSspéc12'!$L$17&lt;&gt;0,'1C TSspéc12'!$C$12="OUI"),'1C TSspéc12'!$L$48/'1C TSspéc12'!$L$17,"")</f>
        <v/>
      </c>
      <c r="AC466" s="563" t="str">
        <f>IF(AND('1C TSspéc12'!$L$17&lt;&gt;0,'1C TSspéc12'!$C$12="OUI"),'1C TSspéc12'!$L$49/'1C TSspéc12'!$L$17,"")</f>
        <v/>
      </c>
      <c r="AD466" s="563" t="str">
        <f>IF(AND('1C TSspéc12'!$L$17&lt;&gt;0,'1C TSspéc12'!$C$12="OUI"),'1C TSspéc12'!$L$50/'1C TSspéc12'!$L$17,"")</f>
        <v/>
      </c>
      <c r="AE466" s="563" t="str">
        <f>IF(AND('1C TSspéc12'!$L$17&lt;&gt;0,'1C TSspéc12'!$C$12="OUI"),'1C TSspéc12'!$L$51/'1C TSspéc12'!$L$17,"")</f>
        <v/>
      </c>
      <c r="AF466" s="563" t="str">
        <f>IF(AND('1C TSspéc12'!$L$17&lt;&gt;0,'1C TSspéc12'!$C$12="OUI"),'1C TSspéc12'!$L$52/'1C TSspéc12'!$L$17,"")</f>
        <v/>
      </c>
      <c r="AG466" s="563" t="str">
        <f>IF(AND('1C TSspéc12'!$L$17&lt;&gt;0,'1C TSspéc12'!$C$12="OUI"),'1C TSspéc12'!$L$53/'1C TSspéc12'!$L$17,"")</f>
        <v/>
      </c>
      <c r="AH466" s="563" t="str">
        <f>IF(AND('1C TSspéc12'!$L$17&lt;&gt;0,'1C TSspéc12'!$C$12="OUI"),'1C TSspéc12'!$L$54/'1C TSspéc12'!$L$17,"")</f>
        <v/>
      </c>
      <c r="AI466" s="563" t="str">
        <f>IF(AND('1C TSspéc12'!$L$17&lt;&gt;0,'1C TSspéc12'!$C$12="OUI"),'1C TSspéc12'!$L$55/'1C TSspéc12'!$L$17,"")</f>
        <v/>
      </c>
      <c r="AJ466" s="563" t="str">
        <f>IF(AND('1C TSspéc12'!$L$17&lt;&gt;0,'1C TSspéc12'!$C$12="OUI"),'1C TSspéc12'!$L$56/'1C TSspéc12'!$L$17,"")</f>
        <v/>
      </c>
      <c r="AK466" s="563" t="str">
        <f>IF(AND('1C TSspéc12'!$L$17&lt;&gt;0,'1C TSspéc12'!$C$12="OUI"),'1C TSspéc12'!$L$57/'1C TSspéc12'!$L$17,"")</f>
        <v/>
      </c>
      <c r="AL466" s="74">
        <f>IF(AND('1C TSspéc12'!$L$17&lt;&gt;0,'1C TSspéc12'!$C$12="OUI"),N466+AK466,N466)</f>
        <v>0</v>
      </c>
      <c r="AM466" s="432">
        <f t="shared" si="123"/>
        <v>0</v>
      </c>
      <c r="AN466" s="432">
        <f t="shared" si="124"/>
        <v>0</v>
      </c>
      <c r="AO466" s="433" t="str">
        <f>IF(AND('1C TSspéc12'!$L$17&lt;&gt;0,'1C TSspéc12'!$L$30&lt;&gt;0),AM466+AN466,"")</f>
        <v/>
      </c>
      <c r="AP466" s="599" t="str">
        <f>IF(AND('1C TSspéc12'!$L$17&lt;&gt;0,'1C TSspéc12'!$L$30&lt;&gt;0),AM466-AR466,"")</f>
        <v/>
      </c>
      <c r="AQ466" s="610">
        <f t="shared" si="125"/>
        <v>0</v>
      </c>
      <c r="AR466" s="622"/>
      <c r="AS466" s="104"/>
      <c r="AT466" s="211" t="str">
        <f>IF(('1C TSspéc12'!L$17*FICHE!$C$14&lt;J466),"Forfait limité à "&amp;FICHE!$C$14&amp;"€/jour","")</f>
        <v/>
      </c>
      <c r="AU466" s="618"/>
    </row>
    <row r="467" spans="1:54" ht="13.9" customHeight="1">
      <c r="A467" s="316"/>
      <c r="B467" s="346"/>
      <c r="C467" s="877" t="str">
        <f>IF('1C TSspéc12'!M$21&lt;&gt;0,'1C TSspéc12'!$B$16,"")</f>
        <v/>
      </c>
      <c r="D467" s="878"/>
      <c r="E467" s="879"/>
      <c r="F467" s="95" t="str">
        <f>IF(AND($C467='1C TSspéc12'!$B$16,'1C TSspéc12'!$B$20="spécifiques",'1C TSspéc12'!$M$21&lt;&gt;""),'1C TSspéc12'!$M$25,"")</f>
        <v/>
      </c>
      <c r="G467" s="237"/>
      <c r="H467" s="797">
        <v>0.21</v>
      </c>
      <c r="I467" s="799">
        <v>1</v>
      </c>
      <c r="J467" s="324"/>
      <c r="K467" s="782">
        <f t="shared" si="122"/>
        <v>0</v>
      </c>
      <c r="L467" s="580">
        <f>IF(OR('1C TSspéc12'!$B$12="",'1C TSspéc12'!M$30=0),0,IF(AND('1C TSspéc12'!$B$12&lt;&gt;"",$K$2="Pôle",'1C TSspéc12'!$C$12="OUI"),(('1C TSspéc12'!M$22+'1C TSspéc12'!M$23+'1C TSspéc12'!M$24+'1C TSspéc12'!M$25+'1C TSspéc12'!M$29)/'1C TSspéc12'!M$17),IF(AND('1C TSspéc12'!$B$12&lt;&gt;"",$K$2="Pôle",'1C TSspéc12'!$C$12="NON"),(('1C TSspéc12'!M$22+'1C TSspéc12'!M$23+'1C TSspéc12'!M$24+'1C TSspéc12'!M$25+'1C TSspéc12'!M$29)/'1C TSspéc12'!M$30),IF(AND('1C TSspéc12'!$B$12&lt;&gt;"",$K$2&lt;&gt;"Pôle",'1C TSspéc12'!$C$12="OUI"),(('1C TSspéc12'!M$22+'1C TSspéc12'!M$23+'1C TSspéc12'!M$24+'1C TSspéc12'!M$25+'1C TSspéc12'!M$26+'1C TSspéc12'!M$27+'1C TSspéc12'!M$28+'1C TSspéc12'!M$29)/'1C TSspéc12'!M$17),IF(AND('1C TSspéc12'!$B$12&lt;&gt;"",$K$2&lt;&gt;"Pôle",'1C TSspéc12'!$C$12="NON"),(('1C TSspéc12'!M$22+'1C TSspéc12'!M$23+'1C TSspéc12'!M$24+'1C TSspéc12'!M$25+'1C TSspéc12'!M$26+'1C TSspéc12'!M$27+'1C TSspéc12'!M$28+'1C TSspéc12'!M$29)/'1C TSspéc12'!M$30))))))</f>
        <v>0</v>
      </c>
      <c r="M467" s="580">
        <f>IF(OR('1C TSspéc12'!$B$12="",'1C TSspéc12'!M$30=0),0,IF(AND('1C TSspéc12'!$B$12&lt;&gt;"",$K$2="Pôle",'1C TSspéc12'!$C$12="OUI"),(('1C TSspéc12'!M$26+'1C TSspéc12'!M$27+'1C TSspéc12'!M$28)/'1C TSspéc12'!M$17),IF(AND('1C TSspéc12'!$B$12&lt;&gt;"",$K$2="Pôle",'1C TSspéc12'!$C$12="NON"),(('1C TSspéc12'!M$26+'1C TSspéc12'!M$27+'1C TSspéc12'!M$28)/'1C TSspéc12'!M$30),IF(AND('1C TSspéc12'!$B$12&lt;&gt;"",$K$2&lt;&gt;"Pôle"),0))))</f>
        <v>0</v>
      </c>
      <c r="N467" s="581">
        <f>IF(AND('1C TSspéc12'!$B$12&lt;&gt;0,'1C TSspéc12'!$M$30&lt;&gt;0),L467+M467,0)</f>
        <v>0</v>
      </c>
      <c r="O467" s="562" t="str">
        <f>IF(AND('1C TSspéc12'!$M$17&lt;&gt;0,'1C TSspéc12'!$C$12="OUI"),'1C TSspéc12'!$M$35/'1C TSspéc12'!$M$17,"")</f>
        <v/>
      </c>
      <c r="P467" s="563" t="str">
        <f>IF(AND('1C TSspéc12'!$M$17&lt;&gt;0,'1C TSspéc12'!$C$12="OUI"),'1C TSspéc12'!$M$36/'1C TSspéc12'!$M$17,"")</f>
        <v/>
      </c>
      <c r="Q467" s="563" t="str">
        <f>IF(AND('1C TSspéc12'!$M$17&lt;&gt;0,'1C TSspéc12'!$C$12="OUI"),'1C TSspéc12'!$M$37/'1C TSspéc12'!$M$17,"")</f>
        <v/>
      </c>
      <c r="R467" s="563" t="str">
        <f>IF(AND('1C TSspéc12'!$M$17&lt;&gt;0,'1C TSspéc12'!$C$12="OUI"),'1C TSspéc12'!$M$38/'1C TSspéc12'!$M$17,"")</f>
        <v/>
      </c>
      <c r="S467" s="563" t="str">
        <f>IF(AND('1C TSspéc12'!$M$17&lt;&gt;0,'1C TSspéc12'!$C$12="OUI"),'1C TSspéc12'!$M$39/'1C TSspéc12'!$M$17,"")</f>
        <v/>
      </c>
      <c r="T467" s="563" t="str">
        <f>IF(AND('1C TSspéc12'!$M$17&lt;&gt;0,'1C TSspéc12'!$C$12="OUI"),'1C TSspéc12'!$M$40/'1C TSspéc12'!$M$17,"")</f>
        <v/>
      </c>
      <c r="U467" s="563" t="str">
        <f>IF(AND('1C TSspéc12'!$M$17&lt;&gt;0,'1C TSspéc12'!$C$12="OUI"),'1C TSspéc12'!$M$41/'1C TSspéc12'!$M$17,"")</f>
        <v/>
      </c>
      <c r="V467" s="563" t="str">
        <f>IF(AND('1C TSspéc12'!$M$17&lt;&gt;0,'1C TSspéc12'!$C$12="OUI"),'1C TSspéc12'!$M$42/'1C TSspéc12'!$M$17,"")</f>
        <v/>
      </c>
      <c r="W467" s="563" t="str">
        <f>IF(AND('1C TSspéc12'!$M$17&lt;&gt;0,'1C TSspéc12'!$C$12="OUI"),'1C TSspéc12'!$M$43/'1C TSspéc12'!$M$17,"")</f>
        <v/>
      </c>
      <c r="X467" s="563" t="str">
        <f>IF(AND('1C TSspéc12'!$M$17&lt;&gt;0,'1C TSspéc12'!$C$12="OUI"),'1C TSspéc12'!$M$44/'1C TSspéc12'!$M$17,"")</f>
        <v/>
      </c>
      <c r="Y467" s="563" t="str">
        <f>IF(AND('1C TSspéc12'!$M$17&lt;&gt;0,'1C TSspéc12'!$C$12="OUI"),'1C TSspéc12'!$M$45/'1C TSspéc12'!$M$17,"")</f>
        <v/>
      </c>
      <c r="Z467" s="563" t="str">
        <f>IF(AND('1C TSspéc12'!$M$17&lt;&gt;0,'1C TSspéc12'!$C$12="OUI"),'1C TSspéc12'!$M$46/'1C TSspéc12'!$M$17,"")</f>
        <v/>
      </c>
      <c r="AA467" s="563" t="str">
        <f>IF(AND('1C TSspéc12'!$M$17&lt;&gt;0,'1C TSspéc12'!$C$12="OUI"),'1C TSspéc12'!$M$47/'1C TSspéc12'!$M$17,"")</f>
        <v/>
      </c>
      <c r="AB467" s="563" t="str">
        <f>IF(AND('1C TSspéc12'!$M$17&lt;&gt;0,'1C TSspéc12'!$C$12="OUI"),'1C TSspéc12'!$M$48/'1C TSspéc12'!$M$17,"")</f>
        <v/>
      </c>
      <c r="AC467" s="563" t="str">
        <f>IF(AND('1C TSspéc12'!$M$17&lt;&gt;0,'1C TSspéc12'!$C$12="OUI"),'1C TSspéc12'!$M$49/'1C TSspéc12'!$M$17,"")</f>
        <v/>
      </c>
      <c r="AD467" s="563" t="str">
        <f>IF(AND('1C TSspéc12'!$M$17&lt;&gt;0,'1C TSspéc12'!$C$12="OUI"),'1C TSspéc12'!$M$50/'1C TSspéc12'!$M$17,"")</f>
        <v/>
      </c>
      <c r="AE467" s="563" t="str">
        <f>IF(AND('1C TSspéc12'!$M$17&lt;&gt;0,'1C TSspéc12'!$C$12="OUI"),'1C TSspéc12'!$M$51/'1C TSspéc12'!$M$17,"")</f>
        <v/>
      </c>
      <c r="AF467" s="563" t="str">
        <f>IF(AND('1C TSspéc12'!$M$17&lt;&gt;0,'1C TSspéc12'!$C$12="OUI"),'1C TSspéc12'!$M$52/'1C TSspéc12'!$M$17,"")</f>
        <v/>
      </c>
      <c r="AG467" s="563" t="str">
        <f>IF(AND('1C TSspéc12'!$M$17&lt;&gt;0,'1C TSspéc12'!$C$12="OUI"),'1C TSspéc12'!$M$53/'1C TSspéc12'!$M$17,"")</f>
        <v/>
      </c>
      <c r="AH467" s="563" t="str">
        <f>IF(AND('1C TSspéc12'!$M$17&lt;&gt;0,'1C TSspéc12'!$C$12="OUI"),'1C TSspéc12'!$M$54/'1C TSspéc12'!$M$17,"")</f>
        <v/>
      </c>
      <c r="AI467" s="563" t="str">
        <f>IF(AND('1C TSspéc12'!$M$17&lt;&gt;0,'1C TSspéc12'!$C$12="OUI"),'1C TSspéc12'!$M$55/'1C TSspéc12'!$M$17,"")</f>
        <v/>
      </c>
      <c r="AJ467" s="563" t="str">
        <f>IF(AND('1C TSspéc12'!$M$17&lt;&gt;0,'1C TSspéc12'!$C$12="OUI"),'1C TSspéc12'!$M$56/'1C TSspéc12'!$M$17,"")</f>
        <v/>
      </c>
      <c r="AK467" s="563" t="str">
        <f>IF(AND('1C TSspéc12'!$M$17&lt;&gt;0,'1C TSspéc12'!$C$12="OUI"),'1C TSspéc12'!$M$57/'1C TSspéc12'!$M$17,"")</f>
        <v/>
      </c>
      <c r="AL467" s="74">
        <f>IF(AND('1C TSspéc12'!$M$17&lt;&gt;0,'1C TSspéc12'!$C$12="OUI"),N467+AK467,N467)</f>
        <v>0</v>
      </c>
      <c r="AM467" s="432">
        <f t="shared" si="123"/>
        <v>0</v>
      </c>
      <c r="AN467" s="432">
        <f t="shared" si="124"/>
        <v>0</v>
      </c>
      <c r="AO467" s="433" t="str">
        <f>IF(AND('1C TSspéc12'!$M$17&lt;&gt;0,'1C TSspéc12'!$M$30&lt;&gt;0),AM467+AN467,"")</f>
        <v/>
      </c>
      <c r="AP467" s="599" t="str">
        <f>IF(AND('1C TSspéc12'!$M$17&lt;&gt;0,'1C TSspéc12'!$M$30&lt;&gt;0),AM467-AR467,"")</f>
        <v/>
      </c>
      <c r="AQ467" s="610">
        <f t="shared" si="125"/>
        <v>0</v>
      </c>
      <c r="AR467" s="622"/>
      <c r="AS467" s="104"/>
      <c r="AT467" s="211" t="str">
        <f>IF(('1C TSspéc12'!M$17*FICHE!$C$14&lt;J467),"Forfait limité à "&amp;FICHE!$C$14&amp;"€/jour","")</f>
        <v/>
      </c>
      <c r="AU467" s="618"/>
    </row>
    <row r="468" spans="1:54" s="358" customFormat="1" ht="13.9" customHeight="1" thickBot="1">
      <c r="A468" s="398"/>
      <c r="B468" s="399"/>
      <c r="C468" s="880" t="str">
        <f>IF('1C TSspéc12'!N$21&lt;&gt;0,'1C TSspéc12'!$B$16,"")</f>
        <v/>
      </c>
      <c r="D468" s="881"/>
      <c r="E468" s="882"/>
      <c r="F468" s="213" t="str">
        <f>IF(AND($C468='1C TSspéc12'!$B$16,'1C TSspéc12'!$B$20="spécifiques",'1C TSspéc12'!$N$21&lt;&gt;""),'1C TSspéc12'!$N$25,"")</f>
        <v/>
      </c>
      <c r="G468" s="238"/>
      <c r="H468" s="797">
        <v>0.21</v>
      </c>
      <c r="I468" s="799">
        <v>1</v>
      </c>
      <c r="J468" s="400"/>
      <c r="K468" s="782">
        <f t="shared" ref="K468" si="126">J468+(J468*H468)</f>
        <v>0</v>
      </c>
      <c r="L468" s="584">
        <f>IF(OR('1C TSspéc12'!$B$12="",'1C TSspéc12'!N$30=0),0,IF(AND('1C TSspéc12'!$B$12&lt;&gt;"",$K$2="Pôle",'1C TSspéc12'!$C$12="OUI"),(('1C TSspéc12'!N$22+'1C TSspéc12'!N$23+'1C TSspéc12'!N$24+'1C TSspéc12'!N$25+'1C TSspéc12'!N$29)/'1C TSspéc12'!N$17),IF(AND('1C TSspéc12'!$B$12&lt;&gt;"",$K$2="Pôle",'1C TSspéc12'!$C$12="NON"),(('1C TSspéc12'!N$22+'1C TSspéc12'!N$23+'1C TSspéc12'!N$24+'1C TSspéc12'!N$25+'1C TSspéc12'!N$29)/'1C TSspéc12'!N$30),IF(AND('1C TSspéc12'!$B$12&lt;&gt;"",$K$2&lt;&gt;"Pôle",'1C TSspéc12'!$C$12="OUI"),(('1C TSspéc12'!N$22+'1C TSspéc12'!N$23+'1C TSspéc12'!N$24+'1C TSspéc12'!N$25+'1C TSspéc12'!N$26+'1C TSspéc12'!N$27+'1C TSspéc12'!N$28+'1C TSspéc12'!N$29)/'1C TSspéc12'!N$17),IF(AND('1C TSspéc12'!$B$12&lt;&gt;"",$K$2&lt;&gt;"Pôle",'1C TSspéc12'!$C$12="NON"),(('1C TSspéc12'!N$22+'1C TSspéc12'!N$23+'1C TSspéc12'!N$24+'1C TSspéc12'!N$25+'1C TSspéc12'!N$26+'1C TSspéc12'!N$27+'1C TSspéc12'!N$28+'1C TSspéc12'!N$29)/'1C TSspéc12'!N$30))))))</f>
        <v>0</v>
      </c>
      <c r="M468" s="584">
        <f>IF(OR('1C TSspéc12'!$B$12="",'1C TSspéc12'!N$30=0),0,IF(AND('1C TSspéc12'!$B$12&lt;&gt;"",$K$2="Pôle",'1C TSspéc12'!$C$12="OUI"),(('1C TSspéc12'!N$26+'1C TSspéc12'!N$27+'1C TSspéc12'!N$28)/'1C TSspéc12'!N$17),IF(AND('1C TSspéc12'!$B$12&lt;&gt;"",$K$2="Pôle",'1C TSspéc12'!$C$12="NON"),(('1C TSspéc12'!N$26+'1C TSspéc12'!N$27+'1C TSspéc12'!N$28)/'1C TSspéc12'!N$30),IF(AND('1C TSspéc12'!$B$12&lt;&gt;"",$K$2&lt;&gt;"Pôle"),0))))</f>
        <v>0</v>
      </c>
      <c r="N468" s="585">
        <f>IF(AND('1C TSspéc12'!$B$12&lt;&gt;0,'1C TSspéc12'!$N$30&lt;&gt;0),L468+M468,0)</f>
        <v>0</v>
      </c>
      <c r="O468" s="598" t="str">
        <f>IF(AND('1C TSspéc12'!$N$17&lt;&gt;0,'1C TSspéc12'!$C$12="OUI"),'1C TSspéc12'!$N$35/'1C TSspéc12'!$N$17,"")</f>
        <v/>
      </c>
      <c r="P468" s="565" t="str">
        <f>IF(AND('1C TSspéc12'!$N$17&lt;&gt;0,'1C TSspéc12'!$C$12="OUI"),'1C TSspéc12'!$N$36/'1C TSspéc12'!$N$17,"")</f>
        <v/>
      </c>
      <c r="Q468" s="565" t="str">
        <f>IF(AND('1C TSspéc12'!$N$17&lt;&gt;0,'1C TSspéc12'!$C$12="OUI"),'1C TSspéc12'!$N$37/'1C TSspéc12'!$N$17,"")</f>
        <v/>
      </c>
      <c r="R468" s="565" t="str">
        <f>IF(AND('1C TSspéc12'!$N$17&lt;&gt;0,'1C TSspéc12'!$C$12="OUI"),'1C TSspéc12'!$N$38/'1C TSspéc12'!$N$17,"")</f>
        <v/>
      </c>
      <c r="S468" s="565" t="str">
        <f>IF(AND('1C TSspéc12'!$N$17&lt;&gt;0,'1C TSspéc12'!$C$12="OUI"),'1C TSspéc12'!$N$39/'1C TSspéc12'!$N$17,"")</f>
        <v/>
      </c>
      <c r="T468" s="565" t="str">
        <f>IF(AND('1C TSspéc12'!$N$17&lt;&gt;0,'1C TSspéc12'!$C$12="OUI"),'1C TSspéc12'!$N$40/'1C TSspéc12'!$N$17,"")</f>
        <v/>
      </c>
      <c r="U468" s="565" t="str">
        <f>IF(AND('1C TSspéc12'!$N$17&lt;&gt;0,'1C TSspéc12'!$C$12="OUI"),'1C TSspéc12'!$N$41/'1C TSspéc12'!$N$17,"")</f>
        <v/>
      </c>
      <c r="V468" s="565" t="str">
        <f>IF(AND('1C TSspéc12'!$N$17&lt;&gt;0,'1C TSspéc12'!$C$12="OUI"),'1C TSspéc12'!$N$42/'1C TSspéc12'!$N$17,"")</f>
        <v/>
      </c>
      <c r="W468" s="565" t="str">
        <f>IF(AND('1C TSspéc12'!$N$17&lt;&gt;0,'1C TSspéc12'!$C$12="OUI"),'1C TSspéc12'!$N$43/'1C TSspéc12'!$N$17,"")</f>
        <v/>
      </c>
      <c r="X468" s="565" t="str">
        <f>IF(AND('1C TSspéc12'!$N$17&lt;&gt;0,'1C TSspéc12'!$C$12="OUI"),'1C TSspéc12'!$N$44/'1C TSspéc12'!$N$17,"")</f>
        <v/>
      </c>
      <c r="Y468" s="565" t="str">
        <f>IF(AND('1C TSspéc12'!$N$17&lt;&gt;0,'1C TSspéc12'!$C$12="OUI"),'1C TSspéc12'!$N$45/'1C TSspéc12'!$N$17,"")</f>
        <v/>
      </c>
      <c r="Z468" s="565" t="str">
        <f>IF(AND('1C TSspéc12'!$N$17&lt;&gt;0,'1C TSspéc12'!$C$12="OUI"),'1C TSspéc12'!$N$46/'1C TSspéc12'!$N$17,"")</f>
        <v/>
      </c>
      <c r="AA468" s="565" t="str">
        <f>IF(AND('1C TSspéc12'!$N$17&lt;&gt;0,'1C TSspéc12'!$C$12="OUI"),'1C TSspéc12'!$N$47/'1C TSspéc12'!$N$17,"")</f>
        <v/>
      </c>
      <c r="AB468" s="565" t="str">
        <f>IF(AND('1C TSspéc12'!$N$17&lt;&gt;0,'1C TSspéc12'!$C$12="OUI"),'1C TSspéc12'!$N$48/'1C TSspéc12'!$N$17,"")</f>
        <v/>
      </c>
      <c r="AC468" s="565" t="str">
        <f>IF(AND('1C TSspéc12'!$N$17&lt;&gt;0,'1C TSspéc12'!$C$12="OUI"),'1C TSspéc12'!$N$49/'1C TSspéc12'!$N$17,"")</f>
        <v/>
      </c>
      <c r="AD468" s="565" t="str">
        <f>IF(AND('1C TSspéc12'!$N$17&lt;&gt;0,'1C TSspéc12'!$C$12="OUI"),'1C TSspéc12'!$N$50/'1C TSspéc12'!$N$17,"")</f>
        <v/>
      </c>
      <c r="AE468" s="565" t="str">
        <f>IF(AND('1C TSspéc12'!$N$17&lt;&gt;0,'1C TSspéc12'!$C$12="OUI"),'1C TSspéc12'!$N$51/'1C TSspéc12'!$N$17,"")</f>
        <v/>
      </c>
      <c r="AF468" s="565" t="str">
        <f>IF(AND('1C TSspéc12'!$N$17&lt;&gt;0,'1C TSspéc12'!$C$12="OUI"),'1C TSspéc12'!$N$52/'1C TSspéc12'!$N$17,"")</f>
        <v/>
      </c>
      <c r="AG468" s="565" t="str">
        <f>IF(AND('1C TSspéc12'!$N$17&lt;&gt;0,'1C TSspéc12'!$C$12="OUI"),'1C TSspéc12'!$N$53/'1C TSspéc12'!$N$17,"")</f>
        <v/>
      </c>
      <c r="AH468" s="565" t="str">
        <f>IF(AND('1C TSspéc12'!$N$17&lt;&gt;0,'1C TSspéc12'!$C$12="OUI"),'1C TSspéc12'!$N$54/'1C TSspéc12'!$N$17,"")</f>
        <v/>
      </c>
      <c r="AI468" s="565" t="str">
        <f>IF(AND('1C TSspéc12'!$N$17&lt;&gt;0,'1C TSspéc12'!$C$12="OUI"),'1C TSspéc12'!$N$55/'1C TSspéc12'!$N$17,"")</f>
        <v/>
      </c>
      <c r="AJ468" s="565" t="str">
        <f>IF(AND('1C TSspéc12'!$N$17&lt;&gt;0,'1C TSspéc12'!$C$12="OUI"),'1C TSspéc12'!$N$56/'1C TSspéc12'!$N$17,"")</f>
        <v/>
      </c>
      <c r="AK468" s="565" t="str">
        <f>IF(AND('1C TSspéc12'!$N$17&lt;&gt;0,'1C TSspéc12'!$C$12="OUI"),'1C TSspéc12'!$N$57/'1C TSspéc12'!$N$17,"")</f>
        <v/>
      </c>
      <c r="AL468" s="214">
        <f>IF(AND('1C TSspéc12'!$N$17&lt;&gt;0,'1C TSspéc12'!$C$12="OUI"),N468+AK468,N468)</f>
        <v>0</v>
      </c>
      <c r="AM468" s="815">
        <f t="shared" si="123"/>
        <v>0</v>
      </c>
      <c r="AN468" s="815">
        <f t="shared" si="124"/>
        <v>0</v>
      </c>
      <c r="AO468" s="435" t="str">
        <f>IF(AND('1C TSspéc12'!$N$17&lt;&gt;0,'1C TSspéc12'!$N$30&lt;&gt;0),AM468+AN468,"")</f>
        <v/>
      </c>
      <c r="AP468" s="600" t="str">
        <f>IF(AND('1C TSspéc12'!$N$17&lt;&gt;0,'1C TSspéc12'!$N$30&lt;&gt;0),AM468-AR468,"")</f>
        <v/>
      </c>
      <c r="AQ468" s="610">
        <f t="shared" si="125"/>
        <v>0</v>
      </c>
      <c r="AR468" s="736"/>
      <c r="AS468" s="105"/>
      <c r="AT468" s="28" t="str">
        <f>IF(('1C TSspéc12'!N$17*FICHE!$C$14&lt;J468),"Forfait limité à "&amp;FICHE!$C$14&amp;"€/jour","")</f>
        <v/>
      </c>
      <c r="AU468" s="618"/>
      <c r="AX468" s="823"/>
      <c r="AY468" s="823"/>
      <c r="AZ468" s="823"/>
      <c r="BA468" s="823"/>
      <c r="BB468" s="823"/>
    </row>
    <row r="469" spans="1:54" ht="14.45" customHeight="1" thickBot="1">
      <c r="A469" s="1141" t="s">
        <v>113</v>
      </c>
      <c r="B469" s="1141"/>
      <c r="C469" s="1141"/>
      <c r="D469" s="1141"/>
      <c r="E469" s="1141"/>
      <c r="F469" s="1141"/>
      <c r="G469" s="1141"/>
      <c r="H469" s="1141"/>
      <c r="I469" s="1141"/>
      <c r="J469" s="1141"/>
      <c r="K469" s="1141"/>
      <c r="L469" s="1141"/>
      <c r="M469" s="1141"/>
      <c r="N469" s="1141"/>
      <c r="O469" s="1141"/>
      <c r="P469" s="1141"/>
      <c r="Q469" s="1141"/>
      <c r="R469" s="1141"/>
      <c r="S469" s="1141"/>
      <c r="T469" s="1141"/>
      <c r="U469" s="1141"/>
      <c r="V469" s="1141"/>
      <c r="W469" s="1141"/>
      <c r="X469" s="1141"/>
      <c r="Y469" s="1141"/>
      <c r="Z469" s="1141"/>
      <c r="AA469" s="1141"/>
      <c r="AB469" s="1141"/>
      <c r="AC469" s="1141"/>
      <c r="AD469" s="1141"/>
      <c r="AE469" s="1141"/>
      <c r="AF469" s="1141"/>
      <c r="AG469" s="1141"/>
      <c r="AH469" s="1141"/>
      <c r="AI469" s="1141"/>
      <c r="AJ469" s="1141"/>
      <c r="AK469" s="1141"/>
      <c r="AL469" s="1142"/>
      <c r="AM469" s="443">
        <f t="shared" ref="AM469:AS469" si="127">SUM(AM325:AM468)</f>
        <v>0</v>
      </c>
      <c r="AN469" s="443">
        <f t="shared" si="127"/>
        <v>0</v>
      </c>
      <c r="AO469" s="443">
        <f t="shared" si="127"/>
        <v>0</v>
      </c>
      <c r="AP469" s="603">
        <f t="shared" si="127"/>
        <v>0</v>
      </c>
      <c r="AQ469" s="612">
        <f t="shared" si="127"/>
        <v>0</v>
      </c>
      <c r="AR469" s="620">
        <f t="shared" si="127"/>
        <v>0</v>
      </c>
      <c r="AS469" s="621">
        <f t="shared" si="127"/>
        <v>0</v>
      </c>
    </row>
    <row r="470" spans="1:54">
      <c r="J470" s="37"/>
      <c r="K470" s="38"/>
      <c r="L470" s="38"/>
      <c r="M470" s="38"/>
      <c r="AN470" s="1092" t="s">
        <v>106</v>
      </c>
      <c r="AO470" s="1092"/>
      <c r="AP470" s="597">
        <f>AP469+AR469</f>
        <v>0</v>
      </c>
      <c r="AQ470" s="597">
        <f>AQ469+AS469</f>
        <v>0</v>
      </c>
    </row>
    <row r="471" spans="1:54">
      <c r="J471" s="37"/>
      <c r="K471" s="38"/>
      <c r="L471" s="38"/>
      <c r="M471" s="38"/>
    </row>
    <row r="472" spans="1:54" ht="15.75">
      <c r="A472" s="121" t="s">
        <v>21</v>
      </c>
      <c r="B472" s="122"/>
      <c r="C472" s="123"/>
      <c r="D472" s="123"/>
      <c r="E472" s="141"/>
      <c r="F472" s="142"/>
      <c r="G472" s="142"/>
      <c r="H472" s="142"/>
      <c r="I472" s="142"/>
      <c r="J472" s="143"/>
      <c r="K472" s="144"/>
      <c r="L472" s="144"/>
      <c r="M472" s="144"/>
      <c r="N472" s="145"/>
      <c r="O472" s="145"/>
      <c r="P472" s="145"/>
      <c r="Q472" s="145"/>
      <c r="R472" s="145"/>
      <c r="S472" s="145"/>
      <c r="T472" s="145"/>
      <c r="U472" s="145"/>
      <c r="V472" s="145"/>
      <c r="W472" s="145"/>
      <c r="X472" s="145"/>
      <c r="Y472" s="145"/>
      <c r="Z472" s="145"/>
      <c r="AA472" s="145"/>
      <c r="AB472" s="145"/>
      <c r="AC472" s="145"/>
      <c r="AD472" s="145"/>
      <c r="AE472" s="145"/>
      <c r="AF472" s="145"/>
      <c r="AG472" s="145"/>
      <c r="AH472" s="145"/>
      <c r="AI472" s="145"/>
      <c r="AJ472" s="145"/>
      <c r="AK472" s="145"/>
      <c r="AL472" s="145"/>
      <c r="AM472" s="145"/>
      <c r="AN472" s="145"/>
      <c r="AO472" s="146"/>
      <c r="AP472" s="146"/>
      <c r="AQ472" s="146"/>
      <c r="AR472" s="146"/>
      <c r="AS472" s="146"/>
      <c r="AT472" s="123"/>
      <c r="AU472" s="123"/>
    </row>
    <row r="473" spans="1:54" ht="13.5" thickBot="1">
      <c r="A473" s="24"/>
      <c r="B473" s="6"/>
      <c r="C473" s="5"/>
      <c r="D473" s="5"/>
      <c r="E473" s="2"/>
      <c r="F473" s="7"/>
      <c r="G473" s="7"/>
      <c r="H473" s="7"/>
      <c r="I473" s="7"/>
      <c r="J473" s="39"/>
      <c r="K473" s="40"/>
      <c r="L473" s="40"/>
      <c r="M473" s="40"/>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36"/>
      <c r="AP473" s="36"/>
      <c r="AQ473" s="36"/>
      <c r="AR473" s="36"/>
      <c r="AS473" s="36"/>
      <c r="AT473" s="5"/>
      <c r="AU473" s="5"/>
    </row>
    <row r="474" spans="1:54" ht="25.5">
      <c r="A474" s="1018" t="s">
        <v>59</v>
      </c>
      <c r="B474" s="1041" t="s">
        <v>60</v>
      </c>
      <c r="C474" s="948" t="s">
        <v>114</v>
      </c>
      <c r="D474" s="1033" t="s">
        <v>115</v>
      </c>
      <c r="E474" s="1034"/>
      <c r="F474" s="1034"/>
      <c r="G474" s="1035"/>
      <c r="H474" s="948" t="s">
        <v>405</v>
      </c>
      <c r="I474" s="948" t="s">
        <v>404</v>
      </c>
      <c r="J474" s="1039" t="s">
        <v>108</v>
      </c>
      <c r="K474" s="1040"/>
      <c r="L474" s="1043" t="s">
        <v>67</v>
      </c>
      <c r="M474" s="1044"/>
      <c r="N474" s="1045"/>
      <c r="O474" s="1043" t="s">
        <v>68</v>
      </c>
      <c r="P474" s="1044"/>
      <c r="Q474" s="1044"/>
      <c r="R474" s="1044"/>
      <c r="S474" s="1044"/>
      <c r="T474" s="1044"/>
      <c r="U474" s="1044"/>
      <c r="V474" s="1044"/>
      <c r="W474" s="1044"/>
      <c r="X474" s="1044"/>
      <c r="Y474" s="1044"/>
      <c r="Z474" s="1044"/>
      <c r="AA474" s="1044"/>
      <c r="AB474" s="1044"/>
      <c r="AC474" s="1044"/>
      <c r="AD474" s="1044"/>
      <c r="AE474" s="1044"/>
      <c r="AF474" s="1044"/>
      <c r="AG474" s="1044"/>
      <c r="AH474" s="1044"/>
      <c r="AI474" s="1044"/>
      <c r="AJ474" s="1045"/>
      <c r="AK474" s="58" t="s">
        <v>68</v>
      </c>
      <c r="AL474" s="58" t="s">
        <v>68</v>
      </c>
      <c r="AM474" s="1124" t="s">
        <v>69</v>
      </c>
      <c r="AN474" s="1125"/>
      <c r="AO474" s="1126"/>
      <c r="AP474" s="1010" t="s">
        <v>70</v>
      </c>
      <c r="AQ474" s="1011"/>
      <c r="AR474" s="1011"/>
      <c r="AS474" s="1011"/>
      <c r="AT474" s="1012"/>
      <c r="AU474" s="1113" t="s">
        <v>109</v>
      </c>
    </row>
    <row r="475" spans="1:54" ht="26.25" thickBot="1">
      <c r="A475" s="1019"/>
      <c r="B475" s="1042"/>
      <c r="C475" s="949"/>
      <c r="D475" s="1036"/>
      <c r="E475" s="1037"/>
      <c r="F475" s="1037"/>
      <c r="G475" s="1038"/>
      <c r="H475" s="949" t="s">
        <v>403</v>
      </c>
      <c r="I475" s="949" t="s">
        <v>403</v>
      </c>
      <c r="J475" s="41" t="s">
        <v>110</v>
      </c>
      <c r="K475" s="394" t="s">
        <v>111</v>
      </c>
      <c r="L475" s="60" t="s">
        <v>74</v>
      </c>
      <c r="M475" s="60" t="s">
        <v>75</v>
      </c>
      <c r="N475" s="60" t="s">
        <v>76</v>
      </c>
      <c r="O475" s="60" t="s">
        <v>77</v>
      </c>
      <c r="P475" s="60" t="s">
        <v>78</v>
      </c>
      <c r="Q475" s="60" t="s">
        <v>79</v>
      </c>
      <c r="R475" s="60" t="s">
        <v>80</v>
      </c>
      <c r="S475" s="60" t="s">
        <v>81</v>
      </c>
      <c r="T475" s="60" t="s">
        <v>82</v>
      </c>
      <c r="U475" s="60" t="s">
        <v>83</v>
      </c>
      <c r="V475" s="60" t="s">
        <v>84</v>
      </c>
      <c r="W475" s="60" t="s">
        <v>85</v>
      </c>
      <c r="X475" s="60" t="s">
        <v>86</v>
      </c>
      <c r="Y475" s="60" t="s">
        <v>87</v>
      </c>
      <c r="Z475" s="60" t="s">
        <v>88</v>
      </c>
      <c r="AA475" s="60" t="s">
        <v>89</v>
      </c>
      <c r="AB475" s="60" t="s">
        <v>90</v>
      </c>
      <c r="AC475" s="60" t="s">
        <v>91</v>
      </c>
      <c r="AD475" s="60" t="s">
        <v>92</v>
      </c>
      <c r="AE475" s="60" t="s">
        <v>93</v>
      </c>
      <c r="AF475" s="60" t="s">
        <v>94</v>
      </c>
      <c r="AG475" s="60" t="s">
        <v>95</v>
      </c>
      <c r="AH475" s="60" t="s">
        <v>96</v>
      </c>
      <c r="AI475" s="60" t="s">
        <v>97</v>
      </c>
      <c r="AJ475" s="60" t="s">
        <v>98</v>
      </c>
      <c r="AK475" s="60" t="s">
        <v>99</v>
      </c>
      <c r="AL475" s="60" t="s">
        <v>100</v>
      </c>
      <c r="AM475" s="60" t="s">
        <v>74</v>
      </c>
      <c r="AN475" s="60" t="s">
        <v>75</v>
      </c>
      <c r="AO475" s="60" t="s">
        <v>76</v>
      </c>
      <c r="AP475" s="614" t="s">
        <v>101</v>
      </c>
      <c r="AQ475" s="615" t="s">
        <v>102</v>
      </c>
      <c r="AR475" s="616" t="s">
        <v>103</v>
      </c>
      <c r="AS475" s="222" t="s">
        <v>104</v>
      </c>
      <c r="AT475" s="223" t="s">
        <v>73</v>
      </c>
      <c r="AU475" s="1114"/>
      <c r="AX475" s="823" t="s">
        <v>407</v>
      </c>
      <c r="AY475" s="823" t="s">
        <v>406</v>
      </c>
    </row>
    <row r="476" spans="1:54" ht="15">
      <c r="A476" s="311"/>
      <c r="B476" s="345"/>
      <c r="C476" s="359"/>
      <c r="D476" s="964"/>
      <c r="E476" s="965"/>
      <c r="F476" s="965"/>
      <c r="G476" s="966"/>
      <c r="H476" s="798">
        <v>0.21</v>
      </c>
      <c r="I476" s="798">
        <v>1</v>
      </c>
      <c r="J476" s="318"/>
      <c r="K476" s="780">
        <f>J476+(J476*H476)</f>
        <v>0</v>
      </c>
      <c r="L476" s="364">
        <v>1</v>
      </c>
      <c r="M476" s="364"/>
      <c r="N476" s="370">
        <f>L476+M476</f>
        <v>1</v>
      </c>
      <c r="O476" s="364"/>
      <c r="P476" s="364"/>
      <c r="Q476" s="364"/>
      <c r="R476" s="364"/>
      <c r="S476" s="364"/>
      <c r="T476" s="364"/>
      <c r="U476" s="364"/>
      <c r="V476" s="364"/>
      <c r="W476" s="364"/>
      <c r="X476" s="364"/>
      <c r="Y476" s="364"/>
      <c r="Z476" s="364"/>
      <c r="AA476" s="364"/>
      <c r="AB476" s="364"/>
      <c r="AC476" s="364"/>
      <c r="AD476" s="364"/>
      <c r="AE476" s="364"/>
      <c r="AF476" s="364"/>
      <c r="AG476" s="364"/>
      <c r="AH476" s="364"/>
      <c r="AI476" s="364"/>
      <c r="AJ476" s="364"/>
      <c r="AK476" s="72">
        <f>SUM(O476:AJ476)</f>
        <v>0</v>
      </c>
      <c r="AL476" s="370">
        <f t="shared" ref="AL476:AL555" si="128">N476+AK476</f>
        <v>1</v>
      </c>
      <c r="AM476" s="804">
        <f>(J476+(J476*H476)-(J476*H476*I476))*L476</f>
        <v>0</v>
      </c>
      <c r="AN476" s="368">
        <f>((J476+(J476*H476)-(J476*H476*I476))*M476)*50%</f>
        <v>0</v>
      </c>
      <c r="AO476" s="806">
        <f>AM476+AN476</f>
        <v>0</v>
      </c>
      <c r="AP476" s="601">
        <f t="shared" ref="AP476:AP555" si="129">AM476-AR476</f>
        <v>0</v>
      </c>
      <c r="AQ476" s="610">
        <f t="shared" ref="AQ476:AQ555" si="130">AN476-AS476</f>
        <v>0</v>
      </c>
      <c r="AR476" s="606"/>
      <c r="AS476" s="210"/>
      <c r="AT476" s="211"/>
      <c r="AU476" s="617"/>
      <c r="AX476" s="832">
        <v>0.06</v>
      </c>
      <c r="AY476" s="833">
        <v>1</v>
      </c>
    </row>
    <row r="477" spans="1:54" ht="15">
      <c r="A477" s="316"/>
      <c r="B477" s="346"/>
      <c r="C477" s="360"/>
      <c r="D477" s="921"/>
      <c r="E477" s="922"/>
      <c r="F477" s="922"/>
      <c r="G477" s="923"/>
      <c r="H477" s="797">
        <v>0.21</v>
      </c>
      <c r="I477" s="799">
        <v>1</v>
      </c>
      <c r="J477" s="324"/>
      <c r="K477" s="782">
        <f t="shared" ref="K477:K540" si="131">J477+(J477*H477)</f>
        <v>0</v>
      </c>
      <c r="L477" s="365">
        <v>1</v>
      </c>
      <c r="M477" s="365"/>
      <c r="N477" s="371">
        <f t="shared" ref="N477:N555" si="132">L477+M477</f>
        <v>1</v>
      </c>
      <c r="O477" s="365"/>
      <c r="P477" s="365"/>
      <c r="Q477" s="365"/>
      <c r="R477" s="365"/>
      <c r="S477" s="365"/>
      <c r="T477" s="365"/>
      <c r="U477" s="365"/>
      <c r="V477" s="365"/>
      <c r="W477" s="365"/>
      <c r="X477" s="365"/>
      <c r="Y477" s="365"/>
      <c r="Z477" s="365"/>
      <c r="AA477" s="365"/>
      <c r="AB477" s="365"/>
      <c r="AC477" s="365"/>
      <c r="AD477" s="365"/>
      <c r="AE477" s="365"/>
      <c r="AF477" s="365"/>
      <c r="AG477" s="365"/>
      <c r="AH477" s="365"/>
      <c r="AI477" s="365"/>
      <c r="AJ477" s="365"/>
      <c r="AK477" s="73">
        <f t="shared" ref="AK477:AK555" si="133">SUM(O477:AJ477)</f>
        <v>0</v>
      </c>
      <c r="AL477" s="813">
        <f t="shared" si="128"/>
        <v>1</v>
      </c>
      <c r="AM477" s="369">
        <f>(J477+(J477*H477)-(J477*H477*I477))*L477</f>
        <v>0</v>
      </c>
      <c r="AN477" s="369">
        <f t="shared" ref="AN477:AN540" si="134">((J477+(J477*H477)-(J477*H477*I477))*M477)*50%</f>
        <v>0</v>
      </c>
      <c r="AO477" s="807">
        <f>AM477+AN477</f>
        <v>0</v>
      </c>
      <c r="AP477" s="599">
        <f t="shared" si="129"/>
        <v>0</v>
      </c>
      <c r="AQ477" s="609">
        <f t="shared" si="130"/>
        <v>0</v>
      </c>
      <c r="AR477" s="605"/>
      <c r="AS477" s="104"/>
      <c r="AT477" s="27"/>
      <c r="AU477" s="618"/>
      <c r="AX477" s="832">
        <v>0.21</v>
      </c>
      <c r="AY477" s="834" t="s">
        <v>408</v>
      </c>
    </row>
    <row r="478" spans="1:54" ht="15">
      <c r="A478" s="316"/>
      <c r="B478" s="346"/>
      <c r="C478" s="360"/>
      <c r="D478" s="921"/>
      <c r="E478" s="922"/>
      <c r="F478" s="922"/>
      <c r="G478" s="923"/>
      <c r="H478" s="797">
        <v>0.21</v>
      </c>
      <c r="I478" s="799">
        <v>1</v>
      </c>
      <c r="J478" s="324"/>
      <c r="K478" s="782">
        <f t="shared" si="131"/>
        <v>0</v>
      </c>
      <c r="L478" s="365">
        <v>1</v>
      </c>
      <c r="M478" s="365"/>
      <c r="N478" s="371">
        <f t="shared" ref="N478:N483" si="135">L478+M478</f>
        <v>1</v>
      </c>
      <c r="O478" s="365"/>
      <c r="P478" s="365"/>
      <c r="Q478" s="365"/>
      <c r="R478" s="365"/>
      <c r="S478" s="365"/>
      <c r="T478" s="365"/>
      <c r="U478" s="365"/>
      <c r="V478" s="365"/>
      <c r="W478" s="365"/>
      <c r="X478" s="365"/>
      <c r="Y478" s="365"/>
      <c r="Z478" s="365"/>
      <c r="AA478" s="365"/>
      <c r="AB478" s="365"/>
      <c r="AC478" s="365"/>
      <c r="AD478" s="365"/>
      <c r="AE478" s="365"/>
      <c r="AF478" s="365"/>
      <c r="AG478" s="365"/>
      <c r="AH478" s="365"/>
      <c r="AI478" s="365"/>
      <c r="AJ478" s="365"/>
      <c r="AK478" s="73">
        <f t="shared" ref="AK478:AK483" si="136">SUM(O478:AJ478)</f>
        <v>0</v>
      </c>
      <c r="AL478" s="813">
        <f t="shared" ref="AL478:AL483" si="137">N478+AK478</f>
        <v>1</v>
      </c>
      <c r="AM478" s="369">
        <f t="shared" ref="AM478:AM541" si="138">(J478+(J478*H478)-(J478*H478*I478))*L478</f>
        <v>0</v>
      </c>
      <c r="AN478" s="369">
        <f t="shared" si="134"/>
        <v>0</v>
      </c>
      <c r="AO478" s="807">
        <f t="shared" ref="AO478:AO541" si="139">AM478+AN478</f>
        <v>0</v>
      </c>
      <c r="AP478" s="599">
        <f t="shared" ref="AP478:AP483" si="140">AM478-AR478</f>
        <v>0</v>
      </c>
      <c r="AQ478" s="609">
        <f t="shared" ref="AQ478:AQ483" si="141">AN478-AS478</f>
        <v>0</v>
      </c>
      <c r="AR478" s="605"/>
      <c r="AS478" s="104"/>
      <c r="AT478" s="27"/>
      <c r="AU478" s="618"/>
      <c r="AX478" s="835">
        <v>0</v>
      </c>
      <c r="AY478" s="833">
        <v>0.25</v>
      </c>
    </row>
    <row r="479" spans="1:54" ht="15">
      <c r="A479" s="316"/>
      <c r="B479" s="346"/>
      <c r="C479" s="360"/>
      <c r="D479" s="921"/>
      <c r="E479" s="922"/>
      <c r="F479" s="922"/>
      <c r="G479" s="923"/>
      <c r="H479" s="797">
        <v>0.21</v>
      </c>
      <c r="I479" s="799">
        <v>1</v>
      </c>
      <c r="J479" s="324"/>
      <c r="K479" s="782">
        <f t="shared" si="131"/>
        <v>0</v>
      </c>
      <c r="L479" s="365">
        <v>1</v>
      </c>
      <c r="M479" s="365"/>
      <c r="N479" s="371">
        <f t="shared" si="135"/>
        <v>1</v>
      </c>
      <c r="O479" s="365"/>
      <c r="P479" s="365"/>
      <c r="Q479" s="365"/>
      <c r="R479" s="365"/>
      <c r="S479" s="365"/>
      <c r="T479" s="365"/>
      <c r="U479" s="365"/>
      <c r="V479" s="365"/>
      <c r="W479" s="365"/>
      <c r="X479" s="365"/>
      <c r="Y479" s="365"/>
      <c r="Z479" s="365"/>
      <c r="AA479" s="365"/>
      <c r="AB479" s="365"/>
      <c r="AC479" s="365"/>
      <c r="AD479" s="365"/>
      <c r="AE479" s="365"/>
      <c r="AF479" s="365"/>
      <c r="AG479" s="365"/>
      <c r="AH479" s="365"/>
      <c r="AI479" s="365"/>
      <c r="AJ479" s="365"/>
      <c r="AK479" s="73">
        <f t="shared" si="136"/>
        <v>0</v>
      </c>
      <c r="AL479" s="813">
        <f t="shared" si="137"/>
        <v>1</v>
      </c>
      <c r="AM479" s="369">
        <f t="shared" si="138"/>
        <v>0</v>
      </c>
      <c r="AN479" s="369">
        <f t="shared" si="134"/>
        <v>0</v>
      </c>
      <c r="AO479" s="807">
        <f t="shared" si="139"/>
        <v>0</v>
      </c>
      <c r="AP479" s="599">
        <f t="shared" si="140"/>
        <v>0</v>
      </c>
      <c r="AQ479" s="609">
        <f t="shared" si="141"/>
        <v>0</v>
      </c>
      <c r="AR479" s="605"/>
      <c r="AS479" s="104"/>
      <c r="AT479" s="27"/>
      <c r="AU479" s="618"/>
      <c r="AY479" s="833">
        <v>0.5</v>
      </c>
    </row>
    <row r="480" spans="1:54" ht="15">
      <c r="A480" s="316"/>
      <c r="B480" s="346"/>
      <c r="C480" s="360"/>
      <c r="D480" s="921"/>
      <c r="E480" s="922"/>
      <c r="F480" s="922"/>
      <c r="G480" s="923"/>
      <c r="H480" s="797">
        <v>0.21</v>
      </c>
      <c r="I480" s="799">
        <v>1</v>
      </c>
      <c r="J480" s="324"/>
      <c r="K480" s="782">
        <f t="shared" si="131"/>
        <v>0</v>
      </c>
      <c r="L480" s="365">
        <v>1</v>
      </c>
      <c r="M480" s="365"/>
      <c r="N480" s="371">
        <f t="shared" si="135"/>
        <v>1</v>
      </c>
      <c r="O480" s="365"/>
      <c r="P480" s="365"/>
      <c r="Q480" s="365"/>
      <c r="R480" s="365"/>
      <c r="S480" s="365"/>
      <c r="T480" s="365"/>
      <c r="U480" s="365"/>
      <c r="V480" s="365"/>
      <c r="W480" s="365"/>
      <c r="X480" s="365"/>
      <c r="Y480" s="365"/>
      <c r="Z480" s="365"/>
      <c r="AA480" s="365"/>
      <c r="AB480" s="365"/>
      <c r="AC480" s="365"/>
      <c r="AD480" s="365"/>
      <c r="AE480" s="365"/>
      <c r="AF480" s="365"/>
      <c r="AG480" s="365"/>
      <c r="AH480" s="365"/>
      <c r="AI480" s="365"/>
      <c r="AJ480" s="365"/>
      <c r="AK480" s="73">
        <f t="shared" si="136"/>
        <v>0</v>
      </c>
      <c r="AL480" s="813">
        <f t="shared" si="137"/>
        <v>1</v>
      </c>
      <c r="AM480" s="369">
        <f t="shared" si="138"/>
        <v>0</v>
      </c>
      <c r="AN480" s="369">
        <f t="shared" si="134"/>
        <v>0</v>
      </c>
      <c r="AO480" s="807">
        <f t="shared" si="139"/>
        <v>0</v>
      </c>
      <c r="AP480" s="599">
        <f t="shared" si="140"/>
        <v>0</v>
      </c>
      <c r="AQ480" s="609">
        <f t="shared" si="141"/>
        <v>0</v>
      </c>
      <c r="AR480" s="605"/>
      <c r="AS480" s="104"/>
      <c r="AT480" s="27"/>
      <c r="AU480" s="618"/>
      <c r="AY480" s="835"/>
    </row>
    <row r="481" spans="1:47" ht="15">
      <c r="A481" s="316"/>
      <c r="B481" s="346"/>
      <c r="C481" s="360"/>
      <c r="D481" s="921"/>
      <c r="E481" s="922"/>
      <c r="F481" s="922"/>
      <c r="G481" s="923"/>
      <c r="H481" s="797">
        <v>0.21</v>
      </c>
      <c r="I481" s="799">
        <v>1</v>
      </c>
      <c r="J481" s="324"/>
      <c r="K481" s="782">
        <f t="shared" si="131"/>
        <v>0</v>
      </c>
      <c r="L481" s="365">
        <v>1</v>
      </c>
      <c r="M481" s="365"/>
      <c r="N481" s="371">
        <f t="shared" si="135"/>
        <v>1</v>
      </c>
      <c r="O481" s="365"/>
      <c r="P481" s="365"/>
      <c r="Q481" s="365"/>
      <c r="R481" s="365"/>
      <c r="S481" s="365"/>
      <c r="T481" s="365"/>
      <c r="U481" s="365"/>
      <c r="V481" s="365"/>
      <c r="W481" s="365"/>
      <c r="X481" s="365"/>
      <c r="Y481" s="365"/>
      <c r="Z481" s="365"/>
      <c r="AA481" s="365"/>
      <c r="AB481" s="365"/>
      <c r="AC481" s="365"/>
      <c r="AD481" s="365"/>
      <c r="AE481" s="365"/>
      <c r="AF481" s="365"/>
      <c r="AG481" s="365"/>
      <c r="AH481" s="365"/>
      <c r="AI481" s="365"/>
      <c r="AJ481" s="365"/>
      <c r="AK481" s="73">
        <f t="shared" si="136"/>
        <v>0</v>
      </c>
      <c r="AL481" s="813">
        <f t="shared" si="137"/>
        <v>1</v>
      </c>
      <c r="AM481" s="369">
        <f t="shared" si="138"/>
        <v>0</v>
      </c>
      <c r="AN481" s="369">
        <f t="shared" si="134"/>
        <v>0</v>
      </c>
      <c r="AO481" s="807">
        <f t="shared" si="139"/>
        <v>0</v>
      </c>
      <c r="AP481" s="599">
        <f t="shared" si="140"/>
        <v>0</v>
      </c>
      <c r="AQ481" s="609">
        <f t="shared" si="141"/>
        <v>0</v>
      </c>
      <c r="AR481" s="605"/>
      <c r="AS481" s="104"/>
      <c r="AT481" s="27"/>
      <c r="AU481" s="618"/>
    </row>
    <row r="482" spans="1:47" ht="15">
      <c r="A482" s="316"/>
      <c r="B482" s="346"/>
      <c r="C482" s="360"/>
      <c r="D482" s="921"/>
      <c r="E482" s="922"/>
      <c r="F482" s="922"/>
      <c r="G482" s="923"/>
      <c r="H482" s="797">
        <v>0.21</v>
      </c>
      <c r="I482" s="799">
        <v>1</v>
      </c>
      <c r="J482" s="324"/>
      <c r="K482" s="782">
        <f t="shared" si="131"/>
        <v>0</v>
      </c>
      <c r="L482" s="365">
        <v>1</v>
      </c>
      <c r="M482" s="365"/>
      <c r="N482" s="371">
        <f t="shared" si="135"/>
        <v>1</v>
      </c>
      <c r="O482" s="365"/>
      <c r="P482" s="365"/>
      <c r="Q482" s="365"/>
      <c r="R482" s="365"/>
      <c r="S482" s="365"/>
      <c r="T482" s="365"/>
      <c r="U482" s="365"/>
      <c r="V482" s="365"/>
      <c r="W482" s="365"/>
      <c r="X482" s="365"/>
      <c r="Y482" s="365"/>
      <c r="Z482" s="365"/>
      <c r="AA482" s="365"/>
      <c r="AB482" s="365"/>
      <c r="AC482" s="365"/>
      <c r="AD482" s="365"/>
      <c r="AE482" s="365"/>
      <c r="AF482" s="365"/>
      <c r="AG482" s="365"/>
      <c r="AH482" s="365"/>
      <c r="AI482" s="365"/>
      <c r="AJ482" s="365"/>
      <c r="AK482" s="73">
        <f t="shared" si="136"/>
        <v>0</v>
      </c>
      <c r="AL482" s="813">
        <f t="shared" si="137"/>
        <v>1</v>
      </c>
      <c r="AM482" s="369">
        <f t="shared" si="138"/>
        <v>0</v>
      </c>
      <c r="AN482" s="369">
        <f t="shared" si="134"/>
        <v>0</v>
      </c>
      <c r="AO482" s="807">
        <f t="shared" si="139"/>
        <v>0</v>
      </c>
      <c r="AP482" s="599">
        <f t="shared" si="140"/>
        <v>0</v>
      </c>
      <c r="AQ482" s="609">
        <f t="shared" si="141"/>
        <v>0</v>
      </c>
      <c r="AR482" s="605"/>
      <c r="AS482" s="104"/>
      <c r="AT482" s="27"/>
      <c r="AU482" s="618"/>
    </row>
    <row r="483" spans="1:47" ht="15">
      <c r="A483" s="316"/>
      <c r="B483" s="346"/>
      <c r="C483" s="360"/>
      <c r="D483" s="921"/>
      <c r="E483" s="922"/>
      <c r="F483" s="922"/>
      <c r="G483" s="923"/>
      <c r="H483" s="797">
        <v>0.21</v>
      </c>
      <c r="I483" s="799">
        <v>1</v>
      </c>
      <c r="J483" s="324"/>
      <c r="K483" s="782">
        <f t="shared" si="131"/>
        <v>0</v>
      </c>
      <c r="L483" s="365">
        <v>1</v>
      </c>
      <c r="M483" s="365"/>
      <c r="N483" s="371">
        <f t="shared" si="135"/>
        <v>1</v>
      </c>
      <c r="O483" s="365"/>
      <c r="P483" s="365"/>
      <c r="Q483" s="365"/>
      <c r="R483" s="365"/>
      <c r="S483" s="365"/>
      <c r="T483" s="365"/>
      <c r="U483" s="365"/>
      <c r="V483" s="365"/>
      <c r="W483" s="365"/>
      <c r="X483" s="365"/>
      <c r="Y483" s="365"/>
      <c r="Z483" s="365"/>
      <c r="AA483" s="365"/>
      <c r="AB483" s="365"/>
      <c r="AC483" s="365"/>
      <c r="AD483" s="365"/>
      <c r="AE483" s="365"/>
      <c r="AF483" s="365"/>
      <c r="AG483" s="365"/>
      <c r="AH483" s="365"/>
      <c r="AI483" s="365"/>
      <c r="AJ483" s="365"/>
      <c r="AK483" s="73">
        <f t="shared" si="136"/>
        <v>0</v>
      </c>
      <c r="AL483" s="813">
        <f t="shared" si="137"/>
        <v>1</v>
      </c>
      <c r="AM483" s="369">
        <f t="shared" si="138"/>
        <v>0</v>
      </c>
      <c r="AN483" s="369">
        <f t="shared" si="134"/>
        <v>0</v>
      </c>
      <c r="AO483" s="807">
        <f t="shared" si="139"/>
        <v>0</v>
      </c>
      <c r="AP483" s="599">
        <f t="shared" si="140"/>
        <v>0</v>
      </c>
      <c r="AQ483" s="609">
        <f t="shared" si="141"/>
        <v>0</v>
      </c>
      <c r="AR483" s="605"/>
      <c r="AS483" s="104"/>
      <c r="AT483" s="27"/>
      <c r="AU483" s="618"/>
    </row>
    <row r="484" spans="1:47" ht="15">
      <c r="A484" s="316"/>
      <c r="B484" s="346"/>
      <c r="C484" s="360"/>
      <c r="D484" s="921"/>
      <c r="E484" s="922"/>
      <c r="F484" s="922"/>
      <c r="G484" s="923"/>
      <c r="H484" s="797">
        <v>0.21</v>
      </c>
      <c r="I484" s="799">
        <v>1</v>
      </c>
      <c r="J484" s="324"/>
      <c r="K484" s="782">
        <f t="shared" si="131"/>
        <v>0</v>
      </c>
      <c r="L484" s="365">
        <v>1</v>
      </c>
      <c r="M484" s="365"/>
      <c r="N484" s="371">
        <f t="shared" si="132"/>
        <v>1</v>
      </c>
      <c r="O484" s="365"/>
      <c r="P484" s="365"/>
      <c r="Q484" s="365"/>
      <c r="R484" s="365"/>
      <c r="S484" s="365"/>
      <c r="T484" s="365"/>
      <c r="U484" s="365"/>
      <c r="V484" s="365"/>
      <c r="W484" s="365"/>
      <c r="X484" s="365"/>
      <c r="Y484" s="365"/>
      <c r="Z484" s="365"/>
      <c r="AA484" s="365"/>
      <c r="AB484" s="365"/>
      <c r="AC484" s="365"/>
      <c r="AD484" s="365"/>
      <c r="AE484" s="365"/>
      <c r="AF484" s="365"/>
      <c r="AG484" s="365"/>
      <c r="AH484" s="365"/>
      <c r="AI484" s="365"/>
      <c r="AJ484" s="365"/>
      <c r="AK484" s="73">
        <f t="shared" si="133"/>
        <v>0</v>
      </c>
      <c r="AL484" s="813">
        <f t="shared" si="128"/>
        <v>1</v>
      </c>
      <c r="AM484" s="369">
        <f t="shared" si="138"/>
        <v>0</v>
      </c>
      <c r="AN484" s="369">
        <f t="shared" si="134"/>
        <v>0</v>
      </c>
      <c r="AO484" s="807">
        <f t="shared" si="139"/>
        <v>0</v>
      </c>
      <c r="AP484" s="599">
        <f t="shared" si="129"/>
        <v>0</v>
      </c>
      <c r="AQ484" s="609">
        <f t="shared" si="130"/>
        <v>0</v>
      </c>
      <c r="AR484" s="605"/>
      <c r="AS484" s="104"/>
      <c r="AT484" s="27"/>
      <c r="AU484" s="618"/>
    </row>
    <row r="485" spans="1:47" ht="15">
      <c r="A485" s="316"/>
      <c r="B485" s="346"/>
      <c r="C485" s="360"/>
      <c r="D485" s="921"/>
      <c r="E485" s="922"/>
      <c r="F485" s="922"/>
      <c r="G485" s="923"/>
      <c r="H485" s="797">
        <v>0.21</v>
      </c>
      <c r="I485" s="799">
        <v>1</v>
      </c>
      <c r="J485" s="324"/>
      <c r="K485" s="782">
        <f t="shared" si="131"/>
        <v>0</v>
      </c>
      <c r="L485" s="365">
        <v>1</v>
      </c>
      <c r="M485" s="365"/>
      <c r="N485" s="371">
        <f t="shared" si="132"/>
        <v>1</v>
      </c>
      <c r="O485" s="365"/>
      <c r="P485" s="365"/>
      <c r="Q485" s="365"/>
      <c r="R485" s="365"/>
      <c r="S485" s="365"/>
      <c r="T485" s="365"/>
      <c r="U485" s="365"/>
      <c r="V485" s="365"/>
      <c r="W485" s="365"/>
      <c r="X485" s="365"/>
      <c r="Y485" s="365"/>
      <c r="Z485" s="365"/>
      <c r="AA485" s="365"/>
      <c r="AB485" s="365"/>
      <c r="AC485" s="365"/>
      <c r="AD485" s="365"/>
      <c r="AE485" s="365"/>
      <c r="AF485" s="365"/>
      <c r="AG485" s="365"/>
      <c r="AH485" s="365"/>
      <c r="AI485" s="365"/>
      <c r="AJ485" s="365"/>
      <c r="AK485" s="73">
        <f t="shared" si="133"/>
        <v>0</v>
      </c>
      <c r="AL485" s="813">
        <f t="shared" si="128"/>
        <v>1</v>
      </c>
      <c r="AM485" s="369">
        <f t="shared" si="138"/>
        <v>0</v>
      </c>
      <c r="AN485" s="369">
        <f t="shared" si="134"/>
        <v>0</v>
      </c>
      <c r="AO485" s="807">
        <f t="shared" si="139"/>
        <v>0</v>
      </c>
      <c r="AP485" s="599">
        <f t="shared" si="129"/>
        <v>0</v>
      </c>
      <c r="AQ485" s="609">
        <f t="shared" si="130"/>
        <v>0</v>
      </c>
      <c r="AR485" s="605"/>
      <c r="AS485" s="104"/>
      <c r="AT485" s="27"/>
      <c r="AU485" s="618"/>
    </row>
    <row r="486" spans="1:47" ht="15">
      <c r="A486" s="316"/>
      <c r="B486" s="346"/>
      <c r="C486" s="360"/>
      <c r="D486" s="921"/>
      <c r="E486" s="922"/>
      <c r="F486" s="922"/>
      <c r="G486" s="923"/>
      <c r="H486" s="797">
        <v>0.21</v>
      </c>
      <c r="I486" s="799">
        <v>1</v>
      </c>
      <c r="J486" s="324"/>
      <c r="K486" s="782">
        <f t="shared" si="131"/>
        <v>0</v>
      </c>
      <c r="L486" s="365">
        <v>1</v>
      </c>
      <c r="M486" s="365"/>
      <c r="N486" s="371">
        <f t="shared" si="132"/>
        <v>1</v>
      </c>
      <c r="O486" s="365"/>
      <c r="P486" s="365"/>
      <c r="Q486" s="365"/>
      <c r="R486" s="365"/>
      <c r="S486" s="365"/>
      <c r="T486" s="365"/>
      <c r="U486" s="365"/>
      <c r="V486" s="365"/>
      <c r="W486" s="365"/>
      <c r="X486" s="365"/>
      <c r="Y486" s="365"/>
      <c r="Z486" s="365"/>
      <c r="AA486" s="365"/>
      <c r="AB486" s="365"/>
      <c r="AC486" s="365"/>
      <c r="AD486" s="365"/>
      <c r="AE486" s="365"/>
      <c r="AF486" s="365"/>
      <c r="AG486" s="365"/>
      <c r="AH486" s="365"/>
      <c r="AI486" s="365"/>
      <c r="AJ486" s="365"/>
      <c r="AK486" s="73">
        <f t="shared" si="133"/>
        <v>0</v>
      </c>
      <c r="AL486" s="813">
        <f t="shared" si="128"/>
        <v>1</v>
      </c>
      <c r="AM486" s="369">
        <f t="shared" si="138"/>
        <v>0</v>
      </c>
      <c r="AN486" s="369">
        <f t="shared" si="134"/>
        <v>0</v>
      </c>
      <c r="AO486" s="807">
        <f t="shared" si="139"/>
        <v>0</v>
      </c>
      <c r="AP486" s="599">
        <f t="shared" si="129"/>
        <v>0</v>
      </c>
      <c r="AQ486" s="609">
        <f t="shared" si="130"/>
        <v>0</v>
      </c>
      <c r="AR486" s="605"/>
      <c r="AS486" s="104"/>
      <c r="AT486" s="27"/>
      <c r="AU486" s="618"/>
    </row>
    <row r="487" spans="1:47" ht="15">
      <c r="A487" s="316"/>
      <c r="B487" s="346"/>
      <c r="C487" s="360"/>
      <c r="D487" s="921"/>
      <c r="E487" s="922"/>
      <c r="F487" s="922"/>
      <c r="G487" s="923"/>
      <c r="H487" s="797">
        <v>0.21</v>
      </c>
      <c r="I487" s="799">
        <v>1</v>
      </c>
      <c r="J487" s="324"/>
      <c r="K487" s="782">
        <f t="shared" si="131"/>
        <v>0</v>
      </c>
      <c r="L487" s="365">
        <v>1</v>
      </c>
      <c r="M487" s="365"/>
      <c r="N487" s="371">
        <f t="shared" si="132"/>
        <v>1</v>
      </c>
      <c r="O487" s="365"/>
      <c r="P487" s="365"/>
      <c r="Q487" s="365"/>
      <c r="R487" s="365"/>
      <c r="S487" s="365"/>
      <c r="T487" s="365"/>
      <c r="U487" s="365"/>
      <c r="V487" s="365"/>
      <c r="W487" s="365"/>
      <c r="X487" s="365"/>
      <c r="Y487" s="365"/>
      <c r="Z487" s="365"/>
      <c r="AA487" s="365"/>
      <c r="AB487" s="365"/>
      <c r="AC487" s="365"/>
      <c r="AD487" s="365"/>
      <c r="AE487" s="365"/>
      <c r="AF487" s="365"/>
      <c r="AG487" s="365"/>
      <c r="AH487" s="365"/>
      <c r="AI487" s="365"/>
      <c r="AJ487" s="365"/>
      <c r="AK487" s="73">
        <f t="shared" si="133"/>
        <v>0</v>
      </c>
      <c r="AL487" s="813">
        <f t="shared" si="128"/>
        <v>1</v>
      </c>
      <c r="AM487" s="369">
        <f t="shared" si="138"/>
        <v>0</v>
      </c>
      <c r="AN487" s="369">
        <f t="shared" si="134"/>
        <v>0</v>
      </c>
      <c r="AO487" s="807">
        <f t="shared" si="139"/>
        <v>0</v>
      </c>
      <c r="AP487" s="599">
        <f t="shared" si="129"/>
        <v>0</v>
      </c>
      <c r="AQ487" s="609">
        <f t="shared" si="130"/>
        <v>0</v>
      </c>
      <c r="AR487" s="605"/>
      <c r="AS487" s="104"/>
      <c r="AT487" s="27"/>
      <c r="AU487" s="618"/>
    </row>
    <row r="488" spans="1:47" ht="15">
      <c r="A488" s="316"/>
      <c r="B488" s="346"/>
      <c r="C488" s="360"/>
      <c r="D488" s="921"/>
      <c r="E488" s="922"/>
      <c r="F488" s="922"/>
      <c r="G488" s="923"/>
      <c r="H488" s="797">
        <v>0.21</v>
      </c>
      <c r="I488" s="799">
        <v>1</v>
      </c>
      <c r="J488" s="324"/>
      <c r="K488" s="782">
        <f t="shared" si="131"/>
        <v>0</v>
      </c>
      <c r="L488" s="365">
        <v>1</v>
      </c>
      <c r="M488" s="365"/>
      <c r="N488" s="371">
        <f t="shared" si="132"/>
        <v>1</v>
      </c>
      <c r="O488" s="365"/>
      <c r="P488" s="365"/>
      <c r="Q488" s="365"/>
      <c r="R488" s="365"/>
      <c r="S488" s="365"/>
      <c r="T488" s="365"/>
      <c r="U488" s="365"/>
      <c r="V488" s="365"/>
      <c r="W488" s="365"/>
      <c r="X488" s="365"/>
      <c r="Y488" s="365"/>
      <c r="Z488" s="365"/>
      <c r="AA488" s="365"/>
      <c r="AB488" s="365"/>
      <c r="AC488" s="365"/>
      <c r="AD488" s="365"/>
      <c r="AE488" s="365"/>
      <c r="AF488" s="365"/>
      <c r="AG488" s="365"/>
      <c r="AH488" s="365"/>
      <c r="AI488" s="365"/>
      <c r="AJ488" s="365"/>
      <c r="AK488" s="73">
        <f t="shared" si="133"/>
        <v>0</v>
      </c>
      <c r="AL488" s="813">
        <f t="shared" si="128"/>
        <v>1</v>
      </c>
      <c r="AM488" s="369">
        <f t="shared" si="138"/>
        <v>0</v>
      </c>
      <c r="AN488" s="369">
        <f t="shared" si="134"/>
        <v>0</v>
      </c>
      <c r="AO488" s="807">
        <f t="shared" si="139"/>
        <v>0</v>
      </c>
      <c r="AP488" s="599">
        <f t="shared" si="129"/>
        <v>0</v>
      </c>
      <c r="AQ488" s="609">
        <f t="shared" si="130"/>
        <v>0</v>
      </c>
      <c r="AR488" s="605"/>
      <c r="AS488" s="104"/>
      <c r="AT488" s="27"/>
      <c r="AU488" s="618"/>
    </row>
    <row r="489" spans="1:47" ht="15">
      <c r="A489" s="316"/>
      <c r="B489" s="346"/>
      <c r="C489" s="360"/>
      <c r="D489" s="921"/>
      <c r="E489" s="922"/>
      <c r="F489" s="922"/>
      <c r="G489" s="923"/>
      <c r="H489" s="797">
        <v>0.21</v>
      </c>
      <c r="I489" s="799">
        <v>1</v>
      </c>
      <c r="J489" s="324"/>
      <c r="K489" s="782">
        <f t="shared" si="131"/>
        <v>0</v>
      </c>
      <c r="L489" s="365">
        <v>1</v>
      </c>
      <c r="M489" s="365"/>
      <c r="N489" s="371">
        <f t="shared" si="132"/>
        <v>1</v>
      </c>
      <c r="O489" s="365"/>
      <c r="P489" s="365"/>
      <c r="Q489" s="365"/>
      <c r="R489" s="365"/>
      <c r="S489" s="365"/>
      <c r="T489" s="365"/>
      <c r="U489" s="365"/>
      <c r="V489" s="365"/>
      <c r="W489" s="365"/>
      <c r="X489" s="365"/>
      <c r="Y489" s="365"/>
      <c r="Z489" s="365"/>
      <c r="AA489" s="365"/>
      <c r="AB489" s="365"/>
      <c r="AC489" s="365"/>
      <c r="AD489" s="365"/>
      <c r="AE489" s="365"/>
      <c r="AF489" s="365"/>
      <c r="AG489" s="365"/>
      <c r="AH489" s="365"/>
      <c r="AI489" s="365"/>
      <c r="AJ489" s="365"/>
      <c r="AK489" s="73">
        <f t="shared" si="133"/>
        <v>0</v>
      </c>
      <c r="AL489" s="813">
        <f t="shared" si="128"/>
        <v>1</v>
      </c>
      <c r="AM489" s="369">
        <f t="shared" si="138"/>
        <v>0</v>
      </c>
      <c r="AN489" s="369">
        <f t="shared" si="134"/>
        <v>0</v>
      </c>
      <c r="AO489" s="807">
        <f t="shared" si="139"/>
        <v>0</v>
      </c>
      <c r="AP489" s="599">
        <f t="shared" si="129"/>
        <v>0</v>
      </c>
      <c r="AQ489" s="609">
        <f t="shared" si="130"/>
        <v>0</v>
      </c>
      <c r="AR489" s="605"/>
      <c r="AS489" s="104"/>
      <c r="AT489" s="27"/>
      <c r="AU489" s="618"/>
    </row>
    <row r="490" spans="1:47" ht="15">
      <c r="A490" s="316"/>
      <c r="B490" s="346"/>
      <c r="C490" s="360"/>
      <c r="D490" s="921"/>
      <c r="E490" s="922"/>
      <c r="F490" s="922"/>
      <c r="G490" s="923"/>
      <c r="H490" s="797">
        <v>0.21</v>
      </c>
      <c r="I490" s="799">
        <v>1</v>
      </c>
      <c r="J490" s="324"/>
      <c r="K490" s="782">
        <f t="shared" si="131"/>
        <v>0</v>
      </c>
      <c r="L490" s="365">
        <v>1</v>
      </c>
      <c r="M490" s="365"/>
      <c r="N490" s="371">
        <f t="shared" ref="N490:N500" si="142">L490+M490</f>
        <v>1</v>
      </c>
      <c r="O490" s="365"/>
      <c r="P490" s="365"/>
      <c r="Q490" s="365"/>
      <c r="R490" s="365"/>
      <c r="S490" s="365"/>
      <c r="T490" s="365"/>
      <c r="U490" s="365"/>
      <c r="V490" s="365"/>
      <c r="W490" s="365"/>
      <c r="X490" s="365"/>
      <c r="Y490" s="365"/>
      <c r="Z490" s="365"/>
      <c r="AA490" s="365"/>
      <c r="AB490" s="365"/>
      <c r="AC490" s="365"/>
      <c r="AD490" s="365"/>
      <c r="AE490" s="365"/>
      <c r="AF490" s="365"/>
      <c r="AG490" s="365"/>
      <c r="AH490" s="365"/>
      <c r="AI490" s="365"/>
      <c r="AJ490" s="365"/>
      <c r="AK490" s="73">
        <f t="shared" ref="AK490:AK495" si="143">SUM(O490:AJ490)</f>
        <v>0</v>
      </c>
      <c r="AL490" s="813">
        <f t="shared" ref="AL490:AL500" si="144">N490+AK490</f>
        <v>1</v>
      </c>
      <c r="AM490" s="369">
        <f t="shared" si="138"/>
        <v>0</v>
      </c>
      <c r="AN490" s="369">
        <f t="shared" si="134"/>
        <v>0</v>
      </c>
      <c r="AO490" s="807">
        <f t="shared" si="139"/>
        <v>0</v>
      </c>
      <c r="AP490" s="599">
        <f t="shared" ref="AP490:AP500" si="145">AM490-AR490</f>
        <v>0</v>
      </c>
      <c r="AQ490" s="609">
        <f t="shared" ref="AQ490:AQ500" si="146">AN490-AS490</f>
        <v>0</v>
      </c>
      <c r="AR490" s="605"/>
      <c r="AS490" s="104"/>
      <c r="AT490" s="27"/>
      <c r="AU490" s="618"/>
    </row>
    <row r="491" spans="1:47" ht="15">
      <c r="A491" s="316"/>
      <c r="B491" s="346"/>
      <c r="C491" s="360"/>
      <c r="D491" s="921"/>
      <c r="E491" s="922"/>
      <c r="F491" s="922"/>
      <c r="G491" s="923"/>
      <c r="H491" s="797">
        <v>0.21</v>
      </c>
      <c r="I491" s="799">
        <v>1</v>
      </c>
      <c r="J491" s="324"/>
      <c r="K491" s="782">
        <f t="shared" si="131"/>
        <v>0</v>
      </c>
      <c r="L491" s="365">
        <v>1</v>
      </c>
      <c r="M491" s="365"/>
      <c r="N491" s="371">
        <f t="shared" si="142"/>
        <v>1</v>
      </c>
      <c r="O491" s="365"/>
      <c r="P491" s="365"/>
      <c r="Q491" s="365"/>
      <c r="R491" s="365"/>
      <c r="S491" s="365"/>
      <c r="T491" s="365"/>
      <c r="U491" s="365"/>
      <c r="V491" s="365"/>
      <c r="W491" s="365"/>
      <c r="X491" s="365"/>
      <c r="Y491" s="365"/>
      <c r="Z491" s="365"/>
      <c r="AA491" s="365"/>
      <c r="AB491" s="365"/>
      <c r="AC491" s="365"/>
      <c r="AD491" s="365"/>
      <c r="AE491" s="365"/>
      <c r="AF491" s="365"/>
      <c r="AG491" s="365"/>
      <c r="AH491" s="365"/>
      <c r="AI491" s="365"/>
      <c r="AJ491" s="365"/>
      <c r="AK491" s="73">
        <f t="shared" si="143"/>
        <v>0</v>
      </c>
      <c r="AL491" s="813">
        <f t="shared" si="144"/>
        <v>1</v>
      </c>
      <c r="AM491" s="369">
        <f t="shared" si="138"/>
        <v>0</v>
      </c>
      <c r="AN491" s="369">
        <f t="shared" si="134"/>
        <v>0</v>
      </c>
      <c r="AO491" s="807">
        <f t="shared" si="139"/>
        <v>0</v>
      </c>
      <c r="AP491" s="599">
        <f t="shared" si="145"/>
        <v>0</v>
      </c>
      <c r="AQ491" s="609">
        <f t="shared" si="146"/>
        <v>0</v>
      </c>
      <c r="AR491" s="605"/>
      <c r="AS491" s="104"/>
      <c r="AT491" s="27"/>
      <c r="AU491" s="618"/>
    </row>
    <row r="492" spans="1:47" ht="15">
      <c r="A492" s="316"/>
      <c r="B492" s="346"/>
      <c r="C492" s="360"/>
      <c r="D492" s="921"/>
      <c r="E492" s="922"/>
      <c r="F492" s="922"/>
      <c r="G492" s="923"/>
      <c r="H492" s="797">
        <v>0.21</v>
      </c>
      <c r="I492" s="799">
        <v>1</v>
      </c>
      <c r="J492" s="324"/>
      <c r="K492" s="782">
        <f t="shared" si="131"/>
        <v>0</v>
      </c>
      <c r="L492" s="365">
        <v>1</v>
      </c>
      <c r="M492" s="365"/>
      <c r="N492" s="371">
        <f t="shared" si="142"/>
        <v>1</v>
      </c>
      <c r="O492" s="365"/>
      <c r="P492" s="365"/>
      <c r="Q492" s="365"/>
      <c r="R492" s="365"/>
      <c r="S492" s="365"/>
      <c r="T492" s="365"/>
      <c r="U492" s="365"/>
      <c r="V492" s="365"/>
      <c r="W492" s="365"/>
      <c r="X492" s="365"/>
      <c r="Y492" s="365"/>
      <c r="Z492" s="365"/>
      <c r="AA492" s="365"/>
      <c r="AB492" s="365"/>
      <c r="AC492" s="365"/>
      <c r="AD492" s="365"/>
      <c r="AE492" s="365"/>
      <c r="AF492" s="365"/>
      <c r="AG492" s="365"/>
      <c r="AH492" s="365"/>
      <c r="AI492" s="365"/>
      <c r="AJ492" s="365"/>
      <c r="AK492" s="73">
        <f t="shared" si="143"/>
        <v>0</v>
      </c>
      <c r="AL492" s="813">
        <f t="shared" si="144"/>
        <v>1</v>
      </c>
      <c r="AM492" s="369">
        <f t="shared" si="138"/>
        <v>0</v>
      </c>
      <c r="AN492" s="369">
        <f t="shared" si="134"/>
        <v>0</v>
      </c>
      <c r="AO492" s="807">
        <f t="shared" si="139"/>
        <v>0</v>
      </c>
      <c r="AP492" s="599">
        <f t="shared" si="145"/>
        <v>0</v>
      </c>
      <c r="AQ492" s="609">
        <f t="shared" si="146"/>
        <v>0</v>
      </c>
      <c r="AR492" s="605"/>
      <c r="AS492" s="104"/>
      <c r="AT492" s="27"/>
      <c r="AU492" s="618"/>
    </row>
    <row r="493" spans="1:47" ht="15">
      <c r="A493" s="316"/>
      <c r="B493" s="346"/>
      <c r="C493" s="360"/>
      <c r="D493" s="921"/>
      <c r="E493" s="922"/>
      <c r="F493" s="922"/>
      <c r="G493" s="923"/>
      <c r="H493" s="797">
        <v>0.21</v>
      </c>
      <c r="I493" s="799">
        <v>1</v>
      </c>
      <c r="J493" s="324"/>
      <c r="K493" s="782">
        <f t="shared" si="131"/>
        <v>0</v>
      </c>
      <c r="L493" s="365">
        <v>1</v>
      </c>
      <c r="M493" s="365"/>
      <c r="N493" s="371">
        <f t="shared" si="142"/>
        <v>1</v>
      </c>
      <c r="O493" s="365"/>
      <c r="P493" s="365"/>
      <c r="Q493" s="365"/>
      <c r="R493" s="365"/>
      <c r="S493" s="365"/>
      <c r="T493" s="365"/>
      <c r="U493" s="365"/>
      <c r="V493" s="365"/>
      <c r="W493" s="365"/>
      <c r="X493" s="365"/>
      <c r="Y493" s="365"/>
      <c r="Z493" s="365"/>
      <c r="AA493" s="365"/>
      <c r="AB493" s="365"/>
      <c r="AC493" s="365"/>
      <c r="AD493" s="365"/>
      <c r="AE493" s="365"/>
      <c r="AF493" s="365"/>
      <c r="AG493" s="365"/>
      <c r="AH493" s="365"/>
      <c r="AI493" s="365"/>
      <c r="AJ493" s="365"/>
      <c r="AK493" s="73">
        <f t="shared" si="143"/>
        <v>0</v>
      </c>
      <c r="AL493" s="813">
        <f t="shared" si="144"/>
        <v>1</v>
      </c>
      <c r="AM493" s="369">
        <f t="shared" si="138"/>
        <v>0</v>
      </c>
      <c r="AN493" s="369">
        <f t="shared" si="134"/>
        <v>0</v>
      </c>
      <c r="AO493" s="807">
        <f t="shared" si="139"/>
        <v>0</v>
      </c>
      <c r="AP493" s="599">
        <f t="shared" si="145"/>
        <v>0</v>
      </c>
      <c r="AQ493" s="609">
        <f t="shared" si="146"/>
        <v>0</v>
      </c>
      <c r="AR493" s="605"/>
      <c r="AS493" s="104"/>
      <c r="AT493" s="27"/>
      <c r="AU493" s="618"/>
    </row>
    <row r="494" spans="1:47" ht="15.75" thickBot="1">
      <c r="A494" s="316"/>
      <c r="B494" s="346"/>
      <c r="C494" s="360"/>
      <c r="D494" s="921"/>
      <c r="E494" s="922"/>
      <c r="F494" s="922"/>
      <c r="G494" s="923"/>
      <c r="H494" s="797">
        <v>0.21</v>
      </c>
      <c r="I494" s="799">
        <v>1</v>
      </c>
      <c r="J494" s="324"/>
      <c r="K494" s="782">
        <f t="shared" si="131"/>
        <v>0</v>
      </c>
      <c r="L494" s="365">
        <v>1</v>
      </c>
      <c r="M494" s="365"/>
      <c r="N494" s="371">
        <f t="shared" si="142"/>
        <v>1</v>
      </c>
      <c r="O494" s="365"/>
      <c r="P494" s="365"/>
      <c r="Q494" s="365"/>
      <c r="R494" s="365"/>
      <c r="S494" s="365"/>
      <c r="T494" s="365"/>
      <c r="U494" s="365"/>
      <c r="V494" s="365"/>
      <c r="W494" s="365"/>
      <c r="X494" s="365"/>
      <c r="Y494" s="365"/>
      <c r="Z494" s="365"/>
      <c r="AA494" s="365"/>
      <c r="AB494" s="365"/>
      <c r="AC494" s="365"/>
      <c r="AD494" s="365"/>
      <c r="AE494" s="365"/>
      <c r="AF494" s="365"/>
      <c r="AG494" s="365"/>
      <c r="AH494" s="365"/>
      <c r="AI494" s="365"/>
      <c r="AJ494" s="365"/>
      <c r="AK494" s="73">
        <f t="shared" si="143"/>
        <v>0</v>
      </c>
      <c r="AL494" s="813">
        <f t="shared" si="144"/>
        <v>1</v>
      </c>
      <c r="AM494" s="369">
        <f t="shared" si="138"/>
        <v>0</v>
      </c>
      <c r="AN494" s="369">
        <f t="shared" si="134"/>
        <v>0</v>
      </c>
      <c r="AO494" s="807">
        <f t="shared" si="139"/>
        <v>0</v>
      </c>
      <c r="AP494" s="599">
        <f t="shared" si="145"/>
        <v>0</v>
      </c>
      <c r="AQ494" s="609">
        <f t="shared" si="146"/>
        <v>0</v>
      </c>
      <c r="AR494" s="605"/>
      <c r="AS494" s="104"/>
      <c r="AT494" s="28"/>
      <c r="AU494" s="619"/>
    </row>
    <row r="495" spans="1:47" ht="15">
      <c r="A495" s="316"/>
      <c r="B495" s="346"/>
      <c r="C495" s="360"/>
      <c r="D495" s="921"/>
      <c r="E495" s="922"/>
      <c r="F495" s="922"/>
      <c r="G495" s="923"/>
      <c r="H495" s="797">
        <v>0.21</v>
      </c>
      <c r="I495" s="799">
        <v>1</v>
      </c>
      <c r="J495" s="324"/>
      <c r="K495" s="782">
        <f t="shared" si="131"/>
        <v>0</v>
      </c>
      <c r="L495" s="365">
        <v>1</v>
      </c>
      <c r="M495" s="365"/>
      <c r="N495" s="371">
        <f t="shared" si="142"/>
        <v>1</v>
      </c>
      <c r="O495" s="365"/>
      <c r="P495" s="365"/>
      <c r="Q495" s="365"/>
      <c r="R495" s="365"/>
      <c r="S495" s="365"/>
      <c r="T495" s="365"/>
      <c r="U495" s="365"/>
      <c r="V495" s="365"/>
      <c r="W495" s="365"/>
      <c r="X495" s="365"/>
      <c r="Y495" s="365"/>
      <c r="Z495" s="365"/>
      <c r="AA495" s="365"/>
      <c r="AB495" s="365"/>
      <c r="AC495" s="365"/>
      <c r="AD495" s="365"/>
      <c r="AE495" s="365"/>
      <c r="AF495" s="365"/>
      <c r="AG495" s="365"/>
      <c r="AH495" s="365"/>
      <c r="AI495" s="365"/>
      <c r="AJ495" s="365"/>
      <c r="AK495" s="73">
        <f t="shared" si="143"/>
        <v>0</v>
      </c>
      <c r="AL495" s="813">
        <f t="shared" si="144"/>
        <v>1</v>
      </c>
      <c r="AM495" s="369">
        <f t="shared" si="138"/>
        <v>0</v>
      </c>
      <c r="AN495" s="369">
        <f t="shared" si="134"/>
        <v>0</v>
      </c>
      <c r="AO495" s="807">
        <f t="shared" si="139"/>
        <v>0</v>
      </c>
      <c r="AP495" s="599">
        <f t="shared" si="145"/>
        <v>0</v>
      </c>
      <c r="AQ495" s="609">
        <f t="shared" si="146"/>
        <v>0</v>
      </c>
      <c r="AR495" s="605"/>
      <c r="AS495" s="104"/>
      <c r="AT495" s="211"/>
      <c r="AU495" s="617"/>
    </row>
    <row r="496" spans="1:47" ht="15">
      <c r="A496" s="316"/>
      <c r="B496" s="346"/>
      <c r="C496" s="360"/>
      <c r="D496" s="921"/>
      <c r="E496" s="922"/>
      <c r="F496" s="922"/>
      <c r="G496" s="923"/>
      <c r="H496" s="797">
        <v>0.21</v>
      </c>
      <c r="I496" s="799">
        <v>1</v>
      </c>
      <c r="J496" s="324"/>
      <c r="K496" s="782">
        <f t="shared" si="131"/>
        <v>0</v>
      </c>
      <c r="L496" s="365">
        <v>1</v>
      </c>
      <c r="M496" s="365"/>
      <c r="N496" s="371">
        <f t="shared" si="142"/>
        <v>1</v>
      </c>
      <c r="O496" s="365"/>
      <c r="P496" s="365"/>
      <c r="Q496" s="365"/>
      <c r="R496" s="365"/>
      <c r="S496" s="365"/>
      <c r="T496" s="365"/>
      <c r="U496" s="365"/>
      <c r="V496" s="365"/>
      <c r="W496" s="365"/>
      <c r="X496" s="365"/>
      <c r="Y496" s="365"/>
      <c r="Z496" s="365"/>
      <c r="AA496" s="365"/>
      <c r="AB496" s="365"/>
      <c r="AC496" s="365"/>
      <c r="AD496" s="365"/>
      <c r="AE496" s="365"/>
      <c r="AF496" s="365"/>
      <c r="AG496" s="365"/>
      <c r="AH496" s="365"/>
      <c r="AI496" s="365"/>
      <c r="AJ496" s="365"/>
      <c r="AK496" s="73">
        <f t="shared" ref="AK496:AK500" si="147">SUM(O496:AJ496)</f>
        <v>0</v>
      </c>
      <c r="AL496" s="813">
        <f t="shared" si="144"/>
        <v>1</v>
      </c>
      <c r="AM496" s="369">
        <f t="shared" si="138"/>
        <v>0</v>
      </c>
      <c r="AN496" s="369">
        <f t="shared" si="134"/>
        <v>0</v>
      </c>
      <c r="AO496" s="807">
        <f t="shared" si="139"/>
        <v>0</v>
      </c>
      <c r="AP496" s="599">
        <f t="shared" si="145"/>
        <v>0</v>
      </c>
      <c r="AQ496" s="609">
        <f t="shared" si="146"/>
        <v>0</v>
      </c>
      <c r="AR496" s="605"/>
      <c r="AS496" s="104"/>
      <c r="AT496" s="27"/>
      <c r="AU496" s="618"/>
    </row>
    <row r="497" spans="1:47" ht="15">
      <c r="A497" s="316"/>
      <c r="B497" s="346"/>
      <c r="C497" s="360"/>
      <c r="D497" s="921"/>
      <c r="E497" s="922"/>
      <c r="F497" s="922"/>
      <c r="G497" s="923"/>
      <c r="H497" s="797">
        <v>0.21</v>
      </c>
      <c r="I497" s="799">
        <v>1</v>
      </c>
      <c r="J497" s="324"/>
      <c r="K497" s="782">
        <f t="shared" si="131"/>
        <v>0</v>
      </c>
      <c r="L497" s="365">
        <v>1</v>
      </c>
      <c r="M497" s="365"/>
      <c r="N497" s="371">
        <f t="shared" si="142"/>
        <v>1</v>
      </c>
      <c r="O497" s="365"/>
      <c r="P497" s="365"/>
      <c r="Q497" s="365"/>
      <c r="R497" s="365"/>
      <c r="S497" s="365"/>
      <c r="T497" s="365"/>
      <c r="U497" s="365"/>
      <c r="V497" s="365"/>
      <c r="W497" s="365"/>
      <c r="X497" s="365"/>
      <c r="Y497" s="365"/>
      <c r="Z497" s="365"/>
      <c r="AA497" s="365"/>
      <c r="AB497" s="365"/>
      <c r="AC497" s="365"/>
      <c r="AD497" s="365"/>
      <c r="AE497" s="365"/>
      <c r="AF497" s="365"/>
      <c r="AG497" s="365"/>
      <c r="AH497" s="365"/>
      <c r="AI497" s="365"/>
      <c r="AJ497" s="365"/>
      <c r="AK497" s="73">
        <f t="shared" si="147"/>
        <v>0</v>
      </c>
      <c r="AL497" s="813">
        <f t="shared" si="144"/>
        <v>1</v>
      </c>
      <c r="AM497" s="369">
        <f t="shared" si="138"/>
        <v>0</v>
      </c>
      <c r="AN497" s="369">
        <f t="shared" si="134"/>
        <v>0</v>
      </c>
      <c r="AO497" s="807">
        <f t="shared" si="139"/>
        <v>0</v>
      </c>
      <c r="AP497" s="599">
        <f t="shared" si="145"/>
        <v>0</v>
      </c>
      <c r="AQ497" s="609">
        <f t="shared" si="146"/>
        <v>0</v>
      </c>
      <c r="AR497" s="605"/>
      <c r="AS497" s="104"/>
      <c r="AT497" s="27"/>
      <c r="AU497" s="618"/>
    </row>
    <row r="498" spans="1:47" ht="15">
      <c r="A498" s="316"/>
      <c r="B498" s="346"/>
      <c r="C498" s="360"/>
      <c r="D498" s="921"/>
      <c r="E498" s="922"/>
      <c r="F498" s="922"/>
      <c r="G498" s="923"/>
      <c r="H498" s="797">
        <v>0.21</v>
      </c>
      <c r="I498" s="799">
        <v>1</v>
      </c>
      <c r="J498" s="324"/>
      <c r="K498" s="782">
        <f t="shared" si="131"/>
        <v>0</v>
      </c>
      <c r="L498" s="365">
        <v>1</v>
      </c>
      <c r="M498" s="365"/>
      <c r="N498" s="371">
        <f t="shared" si="142"/>
        <v>1</v>
      </c>
      <c r="O498" s="365"/>
      <c r="P498" s="365"/>
      <c r="Q498" s="365"/>
      <c r="R498" s="365"/>
      <c r="S498" s="365"/>
      <c r="T498" s="365"/>
      <c r="U498" s="365"/>
      <c r="V498" s="365"/>
      <c r="W498" s="365"/>
      <c r="X498" s="365"/>
      <c r="Y498" s="365"/>
      <c r="Z498" s="365"/>
      <c r="AA498" s="365"/>
      <c r="AB498" s="365"/>
      <c r="AC498" s="365"/>
      <c r="AD498" s="365"/>
      <c r="AE498" s="365"/>
      <c r="AF498" s="365"/>
      <c r="AG498" s="365"/>
      <c r="AH498" s="365"/>
      <c r="AI498" s="365"/>
      <c r="AJ498" s="365"/>
      <c r="AK498" s="73">
        <f t="shared" si="147"/>
        <v>0</v>
      </c>
      <c r="AL498" s="813">
        <f t="shared" si="144"/>
        <v>1</v>
      </c>
      <c r="AM498" s="369">
        <f t="shared" si="138"/>
        <v>0</v>
      </c>
      <c r="AN498" s="369">
        <f t="shared" si="134"/>
        <v>0</v>
      </c>
      <c r="AO498" s="807">
        <f t="shared" si="139"/>
        <v>0</v>
      </c>
      <c r="AP498" s="599">
        <f t="shared" si="145"/>
        <v>0</v>
      </c>
      <c r="AQ498" s="609">
        <f t="shared" si="146"/>
        <v>0</v>
      </c>
      <c r="AR498" s="605"/>
      <c r="AS498" s="104"/>
      <c r="AT498" s="27"/>
      <c r="AU498" s="618"/>
    </row>
    <row r="499" spans="1:47" ht="15">
      <c r="A499" s="316"/>
      <c r="B499" s="346"/>
      <c r="C499" s="360"/>
      <c r="D499" s="921"/>
      <c r="E499" s="922"/>
      <c r="F499" s="922"/>
      <c r="G499" s="923"/>
      <c r="H499" s="797">
        <v>0.21</v>
      </c>
      <c r="I499" s="799">
        <v>1</v>
      </c>
      <c r="J499" s="324"/>
      <c r="K499" s="782">
        <f t="shared" si="131"/>
        <v>0</v>
      </c>
      <c r="L499" s="365">
        <v>1</v>
      </c>
      <c r="M499" s="365"/>
      <c r="N499" s="371">
        <f t="shared" si="142"/>
        <v>1</v>
      </c>
      <c r="O499" s="365"/>
      <c r="P499" s="365"/>
      <c r="Q499" s="365"/>
      <c r="R499" s="365"/>
      <c r="S499" s="365"/>
      <c r="T499" s="365"/>
      <c r="U499" s="365"/>
      <c r="V499" s="365"/>
      <c r="W499" s="365"/>
      <c r="X499" s="365"/>
      <c r="Y499" s="365"/>
      <c r="Z499" s="365"/>
      <c r="AA499" s="365"/>
      <c r="AB499" s="365"/>
      <c r="AC499" s="365"/>
      <c r="AD499" s="365"/>
      <c r="AE499" s="365"/>
      <c r="AF499" s="365"/>
      <c r="AG499" s="365"/>
      <c r="AH499" s="365"/>
      <c r="AI499" s="365"/>
      <c r="AJ499" s="365"/>
      <c r="AK499" s="73">
        <f t="shared" si="147"/>
        <v>0</v>
      </c>
      <c r="AL499" s="813">
        <f t="shared" si="144"/>
        <v>1</v>
      </c>
      <c r="AM499" s="369">
        <f t="shared" si="138"/>
        <v>0</v>
      </c>
      <c r="AN499" s="369">
        <f t="shared" si="134"/>
        <v>0</v>
      </c>
      <c r="AO499" s="807">
        <f t="shared" si="139"/>
        <v>0</v>
      </c>
      <c r="AP499" s="599">
        <f t="shared" si="145"/>
        <v>0</v>
      </c>
      <c r="AQ499" s="609">
        <f t="shared" si="146"/>
        <v>0</v>
      </c>
      <c r="AR499" s="605"/>
      <c r="AS499" s="104"/>
      <c r="AT499" s="27"/>
      <c r="AU499" s="618"/>
    </row>
    <row r="500" spans="1:47" ht="15">
      <c r="A500" s="316"/>
      <c r="B500" s="346"/>
      <c r="C500" s="360"/>
      <c r="D500" s="921"/>
      <c r="E500" s="922"/>
      <c r="F500" s="922"/>
      <c r="G500" s="923"/>
      <c r="H500" s="797">
        <v>0.21</v>
      </c>
      <c r="I500" s="799">
        <v>1</v>
      </c>
      <c r="J500" s="324"/>
      <c r="K500" s="782">
        <f t="shared" si="131"/>
        <v>0</v>
      </c>
      <c r="L500" s="365">
        <v>1</v>
      </c>
      <c r="M500" s="365"/>
      <c r="N500" s="371">
        <f t="shared" si="142"/>
        <v>1</v>
      </c>
      <c r="O500" s="365"/>
      <c r="P500" s="365"/>
      <c r="Q500" s="365"/>
      <c r="R500" s="365"/>
      <c r="S500" s="365"/>
      <c r="T500" s="365"/>
      <c r="U500" s="365"/>
      <c r="V500" s="365"/>
      <c r="W500" s="365"/>
      <c r="X500" s="365"/>
      <c r="Y500" s="365"/>
      <c r="Z500" s="365"/>
      <c r="AA500" s="365"/>
      <c r="AB500" s="365"/>
      <c r="AC500" s="365"/>
      <c r="AD500" s="365"/>
      <c r="AE500" s="365"/>
      <c r="AF500" s="365"/>
      <c r="AG500" s="365"/>
      <c r="AH500" s="365"/>
      <c r="AI500" s="365"/>
      <c r="AJ500" s="365"/>
      <c r="AK500" s="73">
        <f t="shared" si="147"/>
        <v>0</v>
      </c>
      <c r="AL500" s="813">
        <f t="shared" si="144"/>
        <v>1</v>
      </c>
      <c r="AM500" s="369">
        <f t="shared" si="138"/>
        <v>0</v>
      </c>
      <c r="AN500" s="369">
        <f t="shared" si="134"/>
        <v>0</v>
      </c>
      <c r="AO500" s="807">
        <f t="shared" si="139"/>
        <v>0</v>
      </c>
      <c r="AP500" s="599">
        <f t="shared" si="145"/>
        <v>0</v>
      </c>
      <c r="AQ500" s="609">
        <f t="shared" si="146"/>
        <v>0</v>
      </c>
      <c r="AR500" s="605"/>
      <c r="AS500" s="104"/>
      <c r="AT500" s="27"/>
      <c r="AU500" s="618"/>
    </row>
    <row r="501" spans="1:47" ht="15">
      <c r="A501" s="316"/>
      <c r="B501" s="346"/>
      <c r="C501" s="360"/>
      <c r="D501" s="921"/>
      <c r="E501" s="922"/>
      <c r="F501" s="922"/>
      <c r="G501" s="923"/>
      <c r="H501" s="797">
        <v>0.21</v>
      </c>
      <c r="I501" s="799">
        <v>1</v>
      </c>
      <c r="J501" s="324"/>
      <c r="K501" s="782">
        <f t="shared" si="131"/>
        <v>0</v>
      </c>
      <c r="L501" s="365">
        <v>1</v>
      </c>
      <c r="M501" s="365"/>
      <c r="N501" s="371">
        <f t="shared" si="132"/>
        <v>1</v>
      </c>
      <c r="O501" s="365"/>
      <c r="P501" s="365"/>
      <c r="Q501" s="365"/>
      <c r="R501" s="365"/>
      <c r="S501" s="365"/>
      <c r="T501" s="365"/>
      <c r="U501" s="365"/>
      <c r="V501" s="365"/>
      <c r="W501" s="365"/>
      <c r="X501" s="365"/>
      <c r="Y501" s="365"/>
      <c r="Z501" s="365"/>
      <c r="AA501" s="365"/>
      <c r="AB501" s="365"/>
      <c r="AC501" s="365"/>
      <c r="AD501" s="365"/>
      <c r="AE501" s="365"/>
      <c r="AF501" s="365"/>
      <c r="AG501" s="365"/>
      <c r="AH501" s="365"/>
      <c r="AI501" s="365"/>
      <c r="AJ501" s="365"/>
      <c r="AK501" s="73">
        <f t="shared" ref="AK501:AK506" si="148">SUM(O501:AJ501)</f>
        <v>0</v>
      </c>
      <c r="AL501" s="813">
        <f t="shared" si="128"/>
        <v>1</v>
      </c>
      <c r="AM501" s="369">
        <f t="shared" si="138"/>
        <v>0</v>
      </c>
      <c r="AN501" s="369">
        <f t="shared" si="134"/>
        <v>0</v>
      </c>
      <c r="AO501" s="807">
        <f t="shared" si="139"/>
        <v>0</v>
      </c>
      <c r="AP501" s="599">
        <f t="shared" si="129"/>
        <v>0</v>
      </c>
      <c r="AQ501" s="609">
        <f t="shared" si="130"/>
        <v>0</v>
      </c>
      <c r="AR501" s="605"/>
      <c r="AS501" s="104"/>
      <c r="AT501" s="27"/>
      <c r="AU501" s="618"/>
    </row>
    <row r="502" spans="1:47" ht="15">
      <c r="A502" s="316"/>
      <c r="B502" s="346"/>
      <c r="C502" s="360"/>
      <c r="D502" s="921"/>
      <c r="E502" s="922"/>
      <c r="F502" s="922"/>
      <c r="G502" s="923"/>
      <c r="H502" s="797">
        <v>0.21</v>
      </c>
      <c r="I502" s="799">
        <v>1</v>
      </c>
      <c r="J502" s="324"/>
      <c r="K502" s="782">
        <f t="shared" si="131"/>
        <v>0</v>
      </c>
      <c r="L502" s="365">
        <v>1</v>
      </c>
      <c r="M502" s="365"/>
      <c r="N502" s="371">
        <f t="shared" si="132"/>
        <v>1</v>
      </c>
      <c r="O502" s="365"/>
      <c r="P502" s="365"/>
      <c r="Q502" s="365"/>
      <c r="R502" s="365"/>
      <c r="S502" s="365"/>
      <c r="T502" s="365"/>
      <c r="U502" s="365"/>
      <c r="V502" s="365"/>
      <c r="W502" s="365"/>
      <c r="X502" s="365"/>
      <c r="Y502" s="365"/>
      <c r="Z502" s="365"/>
      <c r="AA502" s="365"/>
      <c r="AB502" s="365"/>
      <c r="AC502" s="365"/>
      <c r="AD502" s="365"/>
      <c r="AE502" s="365"/>
      <c r="AF502" s="365"/>
      <c r="AG502" s="365"/>
      <c r="AH502" s="365"/>
      <c r="AI502" s="365"/>
      <c r="AJ502" s="365"/>
      <c r="AK502" s="73">
        <f t="shared" si="148"/>
        <v>0</v>
      </c>
      <c r="AL502" s="813">
        <f t="shared" si="128"/>
        <v>1</v>
      </c>
      <c r="AM502" s="369">
        <f t="shared" si="138"/>
        <v>0</v>
      </c>
      <c r="AN502" s="369">
        <f t="shared" si="134"/>
        <v>0</v>
      </c>
      <c r="AO502" s="807">
        <f t="shared" si="139"/>
        <v>0</v>
      </c>
      <c r="AP502" s="599">
        <f t="shared" si="129"/>
        <v>0</v>
      </c>
      <c r="AQ502" s="609">
        <f t="shared" si="130"/>
        <v>0</v>
      </c>
      <c r="AR502" s="605"/>
      <c r="AS502" s="104"/>
      <c r="AT502" s="27"/>
      <c r="AU502" s="618"/>
    </row>
    <row r="503" spans="1:47" ht="15">
      <c r="A503" s="316"/>
      <c r="B503" s="346"/>
      <c r="C503" s="360"/>
      <c r="D503" s="921"/>
      <c r="E503" s="922"/>
      <c r="F503" s="922"/>
      <c r="G503" s="923"/>
      <c r="H503" s="797">
        <v>0.21</v>
      </c>
      <c r="I503" s="799">
        <v>1</v>
      </c>
      <c r="J503" s="324"/>
      <c r="K503" s="782">
        <f t="shared" si="131"/>
        <v>0</v>
      </c>
      <c r="L503" s="365">
        <v>1</v>
      </c>
      <c r="M503" s="365"/>
      <c r="N503" s="371">
        <f t="shared" si="132"/>
        <v>1</v>
      </c>
      <c r="O503" s="365"/>
      <c r="P503" s="365"/>
      <c r="Q503" s="365"/>
      <c r="R503" s="365"/>
      <c r="S503" s="365"/>
      <c r="T503" s="365"/>
      <c r="U503" s="365"/>
      <c r="V503" s="365"/>
      <c r="W503" s="365"/>
      <c r="X503" s="365"/>
      <c r="Y503" s="365"/>
      <c r="Z503" s="365"/>
      <c r="AA503" s="365"/>
      <c r="AB503" s="365"/>
      <c r="AC503" s="365"/>
      <c r="AD503" s="365"/>
      <c r="AE503" s="365"/>
      <c r="AF503" s="365"/>
      <c r="AG503" s="365"/>
      <c r="AH503" s="365"/>
      <c r="AI503" s="365"/>
      <c r="AJ503" s="365"/>
      <c r="AK503" s="73">
        <f t="shared" si="148"/>
        <v>0</v>
      </c>
      <c r="AL503" s="813">
        <f t="shared" si="128"/>
        <v>1</v>
      </c>
      <c r="AM503" s="369">
        <f t="shared" si="138"/>
        <v>0</v>
      </c>
      <c r="AN503" s="369">
        <f t="shared" si="134"/>
        <v>0</v>
      </c>
      <c r="AO503" s="807">
        <f t="shared" si="139"/>
        <v>0</v>
      </c>
      <c r="AP503" s="599">
        <f t="shared" si="129"/>
        <v>0</v>
      </c>
      <c r="AQ503" s="609">
        <f t="shared" si="130"/>
        <v>0</v>
      </c>
      <c r="AR503" s="605"/>
      <c r="AS503" s="104"/>
      <c r="AT503" s="27"/>
      <c r="AU503" s="618"/>
    </row>
    <row r="504" spans="1:47" ht="15">
      <c r="A504" s="316"/>
      <c r="B504" s="346"/>
      <c r="C504" s="360"/>
      <c r="D504" s="921"/>
      <c r="E504" s="922"/>
      <c r="F504" s="922"/>
      <c r="G504" s="923"/>
      <c r="H504" s="797">
        <v>0.21</v>
      </c>
      <c r="I504" s="799">
        <v>1</v>
      </c>
      <c r="J504" s="324"/>
      <c r="K504" s="782">
        <f t="shared" si="131"/>
        <v>0</v>
      </c>
      <c r="L504" s="365">
        <v>1</v>
      </c>
      <c r="M504" s="365"/>
      <c r="N504" s="371">
        <f t="shared" si="132"/>
        <v>1</v>
      </c>
      <c r="O504" s="365"/>
      <c r="P504" s="365"/>
      <c r="Q504" s="365"/>
      <c r="R504" s="365"/>
      <c r="S504" s="365"/>
      <c r="T504" s="365"/>
      <c r="U504" s="365"/>
      <c r="V504" s="365"/>
      <c r="W504" s="365"/>
      <c r="X504" s="365"/>
      <c r="Y504" s="365"/>
      <c r="Z504" s="365"/>
      <c r="AA504" s="365"/>
      <c r="AB504" s="365"/>
      <c r="AC504" s="365"/>
      <c r="AD504" s="365"/>
      <c r="AE504" s="365"/>
      <c r="AF504" s="365"/>
      <c r="AG504" s="365"/>
      <c r="AH504" s="365"/>
      <c r="AI504" s="365"/>
      <c r="AJ504" s="365"/>
      <c r="AK504" s="73">
        <f t="shared" si="148"/>
        <v>0</v>
      </c>
      <c r="AL504" s="813">
        <f t="shared" si="128"/>
        <v>1</v>
      </c>
      <c r="AM504" s="369">
        <f t="shared" si="138"/>
        <v>0</v>
      </c>
      <c r="AN504" s="369">
        <f t="shared" si="134"/>
        <v>0</v>
      </c>
      <c r="AO504" s="807">
        <f t="shared" si="139"/>
        <v>0</v>
      </c>
      <c r="AP504" s="599">
        <f t="shared" si="129"/>
        <v>0</v>
      </c>
      <c r="AQ504" s="609">
        <f t="shared" si="130"/>
        <v>0</v>
      </c>
      <c r="AR504" s="605"/>
      <c r="AS504" s="104"/>
      <c r="AT504" s="27"/>
      <c r="AU504" s="618"/>
    </row>
    <row r="505" spans="1:47" ht="15">
      <c r="A505" s="316"/>
      <c r="B505" s="346"/>
      <c r="C505" s="360"/>
      <c r="D505" s="921"/>
      <c r="E505" s="922"/>
      <c r="F505" s="922"/>
      <c r="G505" s="923"/>
      <c r="H505" s="797">
        <v>0.21</v>
      </c>
      <c r="I505" s="799">
        <v>1</v>
      </c>
      <c r="J505" s="324"/>
      <c r="K505" s="782">
        <f t="shared" si="131"/>
        <v>0</v>
      </c>
      <c r="L505" s="365">
        <v>1</v>
      </c>
      <c r="M505" s="365"/>
      <c r="N505" s="371">
        <f t="shared" si="132"/>
        <v>1</v>
      </c>
      <c r="O505" s="365"/>
      <c r="P505" s="365"/>
      <c r="Q505" s="365"/>
      <c r="R505" s="365"/>
      <c r="S505" s="365"/>
      <c r="T505" s="365"/>
      <c r="U505" s="365"/>
      <c r="V505" s="365"/>
      <c r="W505" s="365"/>
      <c r="X505" s="365"/>
      <c r="Y505" s="365"/>
      <c r="Z505" s="365"/>
      <c r="AA505" s="365"/>
      <c r="AB505" s="365"/>
      <c r="AC505" s="365"/>
      <c r="AD505" s="365"/>
      <c r="AE505" s="365"/>
      <c r="AF505" s="365"/>
      <c r="AG505" s="365"/>
      <c r="AH505" s="365"/>
      <c r="AI505" s="365"/>
      <c r="AJ505" s="365"/>
      <c r="AK505" s="73">
        <f t="shared" si="148"/>
        <v>0</v>
      </c>
      <c r="AL505" s="813">
        <f t="shared" si="128"/>
        <v>1</v>
      </c>
      <c r="AM505" s="369">
        <f t="shared" si="138"/>
        <v>0</v>
      </c>
      <c r="AN505" s="369">
        <f t="shared" si="134"/>
        <v>0</v>
      </c>
      <c r="AO505" s="807">
        <f t="shared" si="139"/>
        <v>0</v>
      </c>
      <c r="AP505" s="599">
        <f t="shared" si="129"/>
        <v>0</v>
      </c>
      <c r="AQ505" s="609">
        <f t="shared" si="130"/>
        <v>0</v>
      </c>
      <c r="AR505" s="605"/>
      <c r="AS505" s="104"/>
      <c r="AT505" s="27"/>
      <c r="AU505" s="618"/>
    </row>
    <row r="506" spans="1:47" ht="15">
      <c r="A506" s="316"/>
      <c r="B506" s="346"/>
      <c r="C506" s="360"/>
      <c r="D506" s="921"/>
      <c r="E506" s="922"/>
      <c r="F506" s="922"/>
      <c r="G506" s="923"/>
      <c r="H506" s="797">
        <v>0.21</v>
      </c>
      <c r="I506" s="799">
        <v>1</v>
      </c>
      <c r="J506" s="324"/>
      <c r="K506" s="782">
        <f t="shared" si="131"/>
        <v>0</v>
      </c>
      <c r="L506" s="365">
        <v>1</v>
      </c>
      <c r="M506" s="365"/>
      <c r="N506" s="371">
        <f t="shared" si="132"/>
        <v>1</v>
      </c>
      <c r="O506" s="365"/>
      <c r="P506" s="365"/>
      <c r="Q506" s="365"/>
      <c r="R506" s="365"/>
      <c r="S506" s="365"/>
      <c r="T506" s="365"/>
      <c r="U506" s="365"/>
      <c r="V506" s="365"/>
      <c r="W506" s="365"/>
      <c r="X506" s="365"/>
      <c r="Y506" s="365"/>
      <c r="Z506" s="365"/>
      <c r="AA506" s="365"/>
      <c r="AB506" s="365"/>
      <c r="AC506" s="365"/>
      <c r="AD506" s="365"/>
      <c r="AE506" s="365"/>
      <c r="AF506" s="365"/>
      <c r="AG506" s="365"/>
      <c r="AH506" s="365"/>
      <c r="AI506" s="365"/>
      <c r="AJ506" s="365"/>
      <c r="AK506" s="73">
        <f t="shared" si="148"/>
        <v>0</v>
      </c>
      <c r="AL506" s="813">
        <f t="shared" si="128"/>
        <v>1</v>
      </c>
      <c r="AM506" s="369">
        <f t="shared" si="138"/>
        <v>0</v>
      </c>
      <c r="AN506" s="369">
        <f t="shared" si="134"/>
        <v>0</v>
      </c>
      <c r="AO506" s="807">
        <f t="shared" si="139"/>
        <v>0</v>
      </c>
      <c r="AP506" s="599">
        <f t="shared" si="129"/>
        <v>0</v>
      </c>
      <c r="AQ506" s="609">
        <f t="shared" si="130"/>
        <v>0</v>
      </c>
      <c r="AR506" s="605"/>
      <c r="AS506" s="104"/>
      <c r="AT506" s="27"/>
      <c r="AU506" s="618"/>
    </row>
    <row r="507" spans="1:47" ht="15">
      <c r="A507" s="316"/>
      <c r="B507" s="346"/>
      <c r="C507" s="360"/>
      <c r="D507" s="921"/>
      <c r="E507" s="922"/>
      <c r="F507" s="922"/>
      <c r="G507" s="923"/>
      <c r="H507" s="797">
        <v>0.21</v>
      </c>
      <c r="I507" s="799">
        <v>1</v>
      </c>
      <c r="J507" s="324"/>
      <c r="K507" s="782">
        <f t="shared" si="131"/>
        <v>0</v>
      </c>
      <c r="L507" s="365">
        <v>1</v>
      </c>
      <c r="M507" s="365"/>
      <c r="N507" s="371">
        <f t="shared" ref="N507:N511" si="149">L507+M507</f>
        <v>1</v>
      </c>
      <c r="O507" s="365"/>
      <c r="P507" s="365"/>
      <c r="Q507" s="365"/>
      <c r="R507" s="365"/>
      <c r="S507" s="365"/>
      <c r="T507" s="365"/>
      <c r="U507" s="365"/>
      <c r="V507" s="365"/>
      <c r="W507" s="365"/>
      <c r="X507" s="365"/>
      <c r="Y507" s="365"/>
      <c r="Z507" s="365"/>
      <c r="AA507" s="365"/>
      <c r="AB507" s="365"/>
      <c r="AC507" s="365"/>
      <c r="AD507" s="365"/>
      <c r="AE507" s="365"/>
      <c r="AF507" s="365"/>
      <c r="AG507" s="365"/>
      <c r="AH507" s="365"/>
      <c r="AI507" s="365"/>
      <c r="AJ507" s="365"/>
      <c r="AK507" s="73">
        <f t="shared" ref="AK507:AK511" si="150">SUM(O507:AJ507)</f>
        <v>0</v>
      </c>
      <c r="AL507" s="813">
        <f t="shared" ref="AL507:AL511" si="151">N507+AK507</f>
        <v>1</v>
      </c>
      <c r="AM507" s="369">
        <f t="shared" si="138"/>
        <v>0</v>
      </c>
      <c r="AN507" s="369">
        <f t="shared" si="134"/>
        <v>0</v>
      </c>
      <c r="AO507" s="807">
        <f t="shared" si="139"/>
        <v>0</v>
      </c>
      <c r="AP507" s="599">
        <f t="shared" ref="AP507:AP511" si="152">AM507-AR507</f>
        <v>0</v>
      </c>
      <c r="AQ507" s="609">
        <f t="shared" ref="AQ507:AQ511" si="153">AN507-AS507</f>
        <v>0</v>
      </c>
      <c r="AR507" s="605"/>
      <c r="AS507" s="104"/>
      <c r="AT507" s="27"/>
      <c r="AU507" s="618"/>
    </row>
    <row r="508" spans="1:47" ht="15">
      <c r="A508" s="316"/>
      <c r="B508" s="346"/>
      <c r="C508" s="360"/>
      <c r="D508" s="921"/>
      <c r="E508" s="922"/>
      <c r="F508" s="922"/>
      <c r="G508" s="923"/>
      <c r="H508" s="797">
        <v>0.21</v>
      </c>
      <c r="I508" s="799">
        <v>1</v>
      </c>
      <c r="J508" s="324"/>
      <c r="K508" s="782">
        <f t="shared" si="131"/>
        <v>0</v>
      </c>
      <c r="L508" s="365">
        <v>1</v>
      </c>
      <c r="M508" s="365"/>
      <c r="N508" s="371">
        <f t="shared" si="149"/>
        <v>1</v>
      </c>
      <c r="O508" s="365"/>
      <c r="P508" s="365"/>
      <c r="Q508" s="365"/>
      <c r="R508" s="365"/>
      <c r="S508" s="365"/>
      <c r="T508" s="365"/>
      <c r="U508" s="365"/>
      <c r="V508" s="365"/>
      <c r="W508" s="365"/>
      <c r="X508" s="365"/>
      <c r="Y508" s="365"/>
      <c r="Z508" s="365"/>
      <c r="AA508" s="365"/>
      <c r="AB508" s="365"/>
      <c r="AC508" s="365"/>
      <c r="AD508" s="365"/>
      <c r="AE508" s="365"/>
      <c r="AF508" s="365"/>
      <c r="AG508" s="365"/>
      <c r="AH508" s="365"/>
      <c r="AI508" s="365"/>
      <c r="AJ508" s="365"/>
      <c r="AK508" s="73">
        <f t="shared" si="150"/>
        <v>0</v>
      </c>
      <c r="AL508" s="813">
        <f t="shared" si="151"/>
        <v>1</v>
      </c>
      <c r="AM508" s="369">
        <f t="shared" si="138"/>
        <v>0</v>
      </c>
      <c r="AN508" s="369">
        <f t="shared" si="134"/>
        <v>0</v>
      </c>
      <c r="AO508" s="807">
        <f t="shared" si="139"/>
        <v>0</v>
      </c>
      <c r="AP508" s="599">
        <f t="shared" si="152"/>
        <v>0</v>
      </c>
      <c r="AQ508" s="609">
        <f t="shared" si="153"/>
        <v>0</v>
      </c>
      <c r="AR508" s="605"/>
      <c r="AS508" s="104"/>
      <c r="AT508" s="27"/>
      <c r="AU508" s="618"/>
    </row>
    <row r="509" spans="1:47" ht="15">
      <c r="A509" s="316"/>
      <c r="B509" s="346"/>
      <c r="C509" s="360"/>
      <c r="D509" s="921"/>
      <c r="E509" s="922"/>
      <c r="F509" s="922"/>
      <c r="G509" s="923"/>
      <c r="H509" s="797">
        <v>0.21</v>
      </c>
      <c r="I509" s="799">
        <v>1</v>
      </c>
      <c r="J509" s="324"/>
      <c r="K509" s="782">
        <f t="shared" si="131"/>
        <v>0</v>
      </c>
      <c r="L509" s="365">
        <v>1</v>
      </c>
      <c r="M509" s="365"/>
      <c r="N509" s="371">
        <f t="shared" si="149"/>
        <v>1</v>
      </c>
      <c r="O509" s="365"/>
      <c r="P509" s="365"/>
      <c r="Q509" s="365"/>
      <c r="R509" s="365"/>
      <c r="S509" s="365"/>
      <c r="T509" s="365"/>
      <c r="U509" s="365"/>
      <c r="V509" s="365"/>
      <c r="W509" s="365"/>
      <c r="X509" s="365"/>
      <c r="Y509" s="365"/>
      <c r="Z509" s="365"/>
      <c r="AA509" s="365"/>
      <c r="AB509" s="365"/>
      <c r="AC509" s="365"/>
      <c r="AD509" s="365"/>
      <c r="AE509" s="365"/>
      <c r="AF509" s="365"/>
      <c r="AG509" s="365"/>
      <c r="AH509" s="365"/>
      <c r="AI509" s="365"/>
      <c r="AJ509" s="365"/>
      <c r="AK509" s="73">
        <f t="shared" si="150"/>
        <v>0</v>
      </c>
      <c r="AL509" s="813">
        <f t="shared" si="151"/>
        <v>1</v>
      </c>
      <c r="AM509" s="369">
        <f t="shared" si="138"/>
        <v>0</v>
      </c>
      <c r="AN509" s="369">
        <f t="shared" si="134"/>
        <v>0</v>
      </c>
      <c r="AO509" s="807">
        <f t="shared" si="139"/>
        <v>0</v>
      </c>
      <c r="AP509" s="599">
        <f t="shared" si="152"/>
        <v>0</v>
      </c>
      <c r="AQ509" s="609">
        <f t="shared" si="153"/>
        <v>0</v>
      </c>
      <c r="AR509" s="605"/>
      <c r="AS509" s="104"/>
      <c r="AT509" s="27"/>
      <c r="AU509" s="618"/>
    </row>
    <row r="510" spans="1:47" ht="15.75" thickBot="1">
      <c r="A510" s="316"/>
      <c r="B510" s="346"/>
      <c r="C510" s="360"/>
      <c r="D510" s="921"/>
      <c r="E510" s="922"/>
      <c r="F510" s="922"/>
      <c r="G510" s="923"/>
      <c r="H510" s="797">
        <v>0.21</v>
      </c>
      <c r="I510" s="799">
        <v>1</v>
      </c>
      <c r="J510" s="324"/>
      <c r="K510" s="782">
        <f t="shared" si="131"/>
        <v>0</v>
      </c>
      <c r="L510" s="365">
        <v>1</v>
      </c>
      <c r="M510" s="365"/>
      <c r="N510" s="371">
        <f t="shared" si="149"/>
        <v>1</v>
      </c>
      <c r="O510" s="365"/>
      <c r="P510" s="365"/>
      <c r="Q510" s="365"/>
      <c r="R510" s="365"/>
      <c r="S510" s="365"/>
      <c r="T510" s="365"/>
      <c r="U510" s="365"/>
      <c r="V510" s="365"/>
      <c r="W510" s="365"/>
      <c r="X510" s="365"/>
      <c r="Y510" s="365"/>
      <c r="Z510" s="365"/>
      <c r="AA510" s="365"/>
      <c r="AB510" s="365"/>
      <c r="AC510" s="365"/>
      <c r="AD510" s="365"/>
      <c r="AE510" s="365"/>
      <c r="AF510" s="365"/>
      <c r="AG510" s="365"/>
      <c r="AH510" s="365"/>
      <c r="AI510" s="365"/>
      <c r="AJ510" s="365"/>
      <c r="AK510" s="73">
        <f t="shared" si="150"/>
        <v>0</v>
      </c>
      <c r="AL510" s="813">
        <f t="shared" si="151"/>
        <v>1</v>
      </c>
      <c r="AM510" s="369">
        <f t="shared" si="138"/>
        <v>0</v>
      </c>
      <c r="AN510" s="369">
        <f t="shared" si="134"/>
        <v>0</v>
      </c>
      <c r="AO510" s="807">
        <f t="shared" si="139"/>
        <v>0</v>
      </c>
      <c r="AP510" s="599">
        <f t="shared" si="152"/>
        <v>0</v>
      </c>
      <c r="AQ510" s="609">
        <f t="shared" si="153"/>
        <v>0</v>
      </c>
      <c r="AR510" s="605"/>
      <c r="AS510" s="104"/>
      <c r="AT510" s="27"/>
      <c r="AU510" s="618"/>
    </row>
    <row r="511" spans="1:47" ht="15" hidden="1">
      <c r="A511" s="316"/>
      <c r="B511" s="346"/>
      <c r="C511" s="360"/>
      <c r="D511" s="921"/>
      <c r="E511" s="922"/>
      <c r="F511" s="922"/>
      <c r="G511" s="923"/>
      <c r="H511" s="797">
        <v>0.21</v>
      </c>
      <c r="I511" s="799">
        <v>1</v>
      </c>
      <c r="J511" s="324"/>
      <c r="K511" s="782">
        <f t="shared" si="131"/>
        <v>0</v>
      </c>
      <c r="L511" s="365">
        <v>1</v>
      </c>
      <c r="M511" s="365"/>
      <c r="N511" s="371">
        <f t="shared" si="149"/>
        <v>1</v>
      </c>
      <c r="O511" s="365"/>
      <c r="P511" s="365"/>
      <c r="Q511" s="365"/>
      <c r="R511" s="365"/>
      <c r="S511" s="365"/>
      <c r="T511" s="365"/>
      <c r="U511" s="365"/>
      <c r="V511" s="365"/>
      <c r="W511" s="365"/>
      <c r="X511" s="365"/>
      <c r="Y511" s="365"/>
      <c r="Z511" s="365"/>
      <c r="AA511" s="365"/>
      <c r="AB511" s="365"/>
      <c r="AC511" s="365"/>
      <c r="AD511" s="365"/>
      <c r="AE511" s="365"/>
      <c r="AF511" s="365"/>
      <c r="AG511" s="365"/>
      <c r="AH511" s="365"/>
      <c r="AI511" s="365"/>
      <c r="AJ511" s="365"/>
      <c r="AK511" s="73">
        <f t="shared" si="150"/>
        <v>0</v>
      </c>
      <c r="AL511" s="813">
        <f t="shared" si="151"/>
        <v>1</v>
      </c>
      <c r="AM511" s="369">
        <f t="shared" si="138"/>
        <v>0</v>
      </c>
      <c r="AN511" s="369">
        <f t="shared" si="134"/>
        <v>0</v>
      </c>
      <c r="AO511" s="807">
        <f t="shared" si="139"/>
        <v>0</v>
      </c>
      <c r="AP511" s="599">
        <f t="shared" si="152"/>
        <v>0</v>
      </c>
      <c r="AQ511" s="609">
        <f t="shared" si="153"/>
        <v>0</v>
      </c>
      <c r="AR511" s="605"/>
      <c r="AS511" s="104"/>
      <c r="AT511" s="27"/>
      <c r="AU511" s="618"/>
    </row>
    <row r="512" spans="1:47" ht="15" hidden="1">
      <c r="A512" s="316"/>
      <c r="B512" s="346"/>
      <c r="C512" s="360"/>
      <c r="D512" s="921"/>
      <c r="E512" s="922"/>
      <c r="F512" s="922"/>
      <c r="G512" s="923"/>
      <c r="H512" s="797">
        <v>0.21</v>
      </c>
      <c r="I512" s="799">
        <v>1</v>
      </c>
      <c r="J512" s="324"/>
      <c r="K512" s="782">
        <f t="shared" si="131"/>
        <v>0</v>
      </c>
      <c r="L512" s="365">
        <v>1</v>
      </c>
      <c r="M512" s="365"/>
      <c r="N512" s="371">
        <f t="shared" ref="N512:N547" si="154">L512+M512</f>
        <v>1</v>
      </c>
      <c r="O512" s="365"/>
      <c r="P512" s="365"/>
      <c r="Q512" s="365"/>
      <c r="R512" s="365"/>
      <c r="S512" s="365"/>
      <c r="T512" s="365"/>
      <c r="U512" s="365"/>
      <c r="V512" s="365"/>
      <c r="W512" s="365"/>
      <c r="X512" s="365"/>
      <c r="Y512" s="365"/>
      <c r="Z512" s="365"/>
      <c r="AA512" s="365"/>
      <c r="AB512" s="365"/>
      <c r="AC512" s="365"/>
      <c r="AD512" s="365"/>
      <c r="AE512" s="365"/>
      <c r="AF512" s="365"/>
      <c r="AG512" s="365"/>
      <c r="AH512" s="365"/>
      <c r="AI512" s="365"/>
      <c r="AJ512" s="365"/>
      <c r="AK512" s="73">
        <f t="shared" ref="AK512:AK547" si="155">SUM(O512:AJ512)</f>
        <v>0</v>
      </c>
      <c r="AL512" s="813">
        <f t="shared" ref="AL512:AL547" si="156">N512+AK512</f>
        <v>1</v>
      </c>
      <c r="AM512" s="369">
        <f t="shared" si="138"/>
        <v>0</v>
      </c>
      <c r="AN512" s="369">
        <f t="shared" si="134"/>
        <v>0</v>
      </c>
      <c r="AO512" s="807">
        <f t="shared" si="139"/>
        <v>0</v>
      </c>
      <c r="AP512" s="599">
        <f t="shared" ref="AP512:AP547" si="157">AM512-AR512</f>
        <v>0</v>
      </c>
      <c r="AQ512" s="609">
        <f t="shared" ref="AQ512:AQ547" si="158">AN512-AS512</f>
        <v>0</v>
      </c>
      <c r="AR512" s="605"/>
      <c r="AS512" s="104"/>
      <c r="AT512" s="27"/>
      <c r="AU512" s="618"/>
    </row>
    <row r="513" spans="1:47" ht="15" hidden="1">
      <c r="A513" s="316"/>
      <c r="B513" s="346"/>
      <c r="C513" s="360"/>
      <c r="D513" s="921"/>
      <c r="E513" s="922"/>
      <c r="F513" s="922"/>
      <c r="G513" s="923"/>
      <c r="H513" s="797">
        <v>0.21</v>
      </c>
      <c r="I513" s="799">
        <v>1</v>
      </c>
      <c r="J513" s="324"/>
      <c r="K513" s="782">
        <f t="shared" si="131"/>
        <v>0</v>
      </c>
      <c r="L513" s="365">
        <v>1</v>
      </c>
      <c r="M513" s="365"/>
      <c r="N513" s="371">
        <f t="shared" si="154"/>
        <v>1</v>
      </c>
      <c r="O513" s="365"/>
      <c r="P513" s="365"/>
      <c r="Q513" s="365"/>
      <c r="R513" s="365"/>
      <c r="S513" s="365"/>
      <c r="T513" s="365"/>
      <c r="U513" s="365"/>
      <c r="V513" s="365"/>
      <c r="W513" s="365"/>
      <c r="X513" s="365"/>
      <c r="Y513" s="365"/>
      <c r="Z513" s="365"/>
      <c r="AA513" s="365"/>
      <c r="AB513" s="365"/>
      <c r="AC513" s="365"/>
      <c r="AD513" s="365"/>
      <c r="AE513" s="365"/>
      <c r="AF513" s="365"/>
      <c r="AG513" s="365"/>
      <c r="AH513" s="365"/>
      <c r="AI513" s="365"/>
      <c r="AJ513" s="365"/>
      <c r="AK513" s="73">
        <f t="shared" si="155"/>
        <v>0</v>
      </c>
      <c r="AL513" s="813">
        <f t="shared" si="156"/>
        <v>1</v>
      </c>
      <c r="AM513" s="369">
        <f t="shared" si="138"/>
        <v>0</v>
      </c>
      <c r="AN513" s="369">
        <f t="shared" si="134"/>
        <v>0</v>
      </c>
      <c r="AO513" s="807">
        <f t="shared" si="139"/>
        <v>0</v>
      </c>
      <c r="AP513" s="599">
        <f t="shared" si="157"/>
        <v>0</v>
      </c>
      <c r="AQ513" s="609">
        <f t="shared" si="158"/>
        <v>0</v>
      </c>
      <c r="AR513" s="605"/>
      <c r="AS513" s="104"/>
      <c r="AT513" s="27"/>
      <c r="AU513" s="618"/>
    </row>
    <row r="514" spans="1:47" ht="15" hidden="1">
      <c r="A514" s="316"/>
      <c r="B514" s="346"/>
      <c r="C514" s="360"/>
      <c r="D514" s="921"/>
      <c r="E514" s="922"/>
      <c r="F514" s="922"/>
      <c r="G514" s="923"/>
      <c r="H514" s="797">
        <v>0.21</v>
      </c>
      <c r="I514" s="799">
        <v>1</v>
      </c>
      <c r="J514" s="324"/>
      <c r="K514" s="782">
        <f t="shared" si="131"/>
        <v>0</v>
      </c>
      <c r="L514" s="365">
        <v>1</v>
      </c>
      <c r="M514" s="365"/>
      <c r="N514" s="371">
        <f t="shared" si="154"/>
        <v>1</v>
      </c>
      <c r="O514" s="365"/>
      <c r="P514" s="365"/>
      <c r="Q514" s="365"/>
      <c r="R514" s="365"/>
      <c r="S514" s="365"/>
      <c r="T514" s="365"/>
      <c r="U514" s="365"/>
      <c r="V514" s="365"/>
      <c r="W514" s="365"/>
      <c r="X514" s="365"/>
      <c r="Y514" s="365"/>
      <c r="Z514" s="365"/>
      <c r="AA514" s="365"/>
      <c r="AB514" s="365"/>
      <c r="AC514" s="365"/>
      <c r="AD514" s="365"/>
      <c r="AE514" s="365"/>
      <c r="AF514" s="365"/>
      <c r="AG514" s="365"/>
      <c r="AH514" s="365"/>
      <c r="AI514" s="365"/>
      <c r="AJ514" s="365"/>
      <c r="AK514" s="73">
        <f t="shared" si="155"/>
        <v>0</v>
      </c>
      <c r="AL514" s="813">
        <f t="shared" si="156"/>
        <v>1</v>
      </c>
      <c r="AM514" s="369">
        <f t="shared" si="138"/>
        <v>0</v>
      </c>
      <c r="AN514" s="369">
        <f t="shared" si="134"/>
        <v>0</v>
      </c>
      <c r="AO514" s="807">
        <f t="shared" si="139"/>
        <v>0</v>
      </c>
      <c r="AP514" s="599">
        <f t="shared" si="157"/>
        <v>0</v>
      </c>
      <c r="AQ514" s="609">
        <f t="shared" si="158"/>
        <v>0</v>
      </c>
      <c r="AR514" s="605"/>
      <c r="AS514" s="104"/>
      <c r="AT514" s="27"/>
      <c r="AU514" s="618"/>
    </row>
    <row r="515" spans="1:47" ht="15" hidden="1">
      <c r="A515" s="316"/>
      <c r="B515" s="346"/>
      <c r="C515" s="360"/>
      <c r="D515" s="921"/>
      <c r="E515" s="922"/>
      <c r="F515" s="922"/>
      <c r="G515" s="923"/>
      <c r="H515" s="797">
        <v>0.21</v>
      </c>
      <c r="I515" s="799">
        <v>1</v>
      </c>
      <c r="J515" s="324"/>
      <c r="K515" s="782">
        <f t="shared" si="131"/>
        <v>0</v>
      </c>
      <c r="L515" s="365">
        <v>1</v>
      </c>
      <c r="M515" s="365"/>
      <c r="N515" s="371">
        <f t="shared" si="154"/>
        <v>1</v>
      </c>
      <c r="O515" s="365"/>
      <c r="P515" s="365"/>
      <c r="Q515" s="365"/>
      <c r="R515" s="365"/>
      <c r="S515" s="365"/>
      <c r="T515" s="365"/>
      <c r="U515" s="365"/>
      <c r="V515" s="365"/>
      <c r="W515" s="365"/>
      <c r="X515" s="365"/>
      <c r="Y515" s="365"/>
      <c r="Z515" s="365"/>
      <c r="AA515" s="365"/>
      <c r="AB515" s="365"/>
      <c r="AC515" s="365"/>
      <c r="AD515" s="365"/>
      <c r="AE515" s="365"/>
      <c r="AF515" s="365"/>
      <c r="AG515" s="365"/>
      <c r="AH515" s="365"/>
      <c r="AI515" s="365"/>
      <c r="AJ515" s="365"/>
      <c r="AK515" s="73">
        <f t="shared" si="155"/>
        <v>0</v>
      </c>
      <c r="AL515" s="813">
        <f t="shared" si="156"/>
        <v>1</v>
      </c>
      <c r="AM515" s="369">
        <f t="shared" si="138"/>
        <v>0</v>
      </c>
      <c r="AN515" s="369">
        <f t="shared" si="134"/>
        <v>0</v>
      </c>
      <c r="AO515" s="807">
        <f t="shared" si="139"/>
        <v>0</v>
      </c>
      <c r="AP515" s="599">
        <f t="shared" si="157"/>
        <v>0</v>
      </c>
      <c r="AQ515" s="609">
        <f t="shared" si="158"/>
        <v>0</v>
      </c>
      <c r="AR515" s="605"/>
      <c r="AS515" s="104"/>
      <c r="AT515" s="27"/>
      <c r="AU515" s="618"/>
    </row>
    <row r="516" spans="1:47" ht="15" hidden="1">
      <c r="A516" s="316"/>
      <c r="B516" s="346"/>
      <c r="C516" s="360"/>
      <c r="D516" s="921"/>
      <c r="E516" s="922"/>
      <c r="F516" s="922"/>
      <c r="G516" s="923"/>
      <c r="H516" s="797">
        <v>0.21</v>
      </c>
      <c r="I516" s="799">
        <v>1</v>
      </c>
      <c r="J516" s="324"/>
      <c r="K516" s="782">
        <f t="shared" si="131"/>
        <v>0</v>
      </c>
      <c r="L516" s="365">
        <v>1</v>
      </c>
      <c r="M516" s="365"/>
      <c r="N516" s="371">
        <f t="shared" si="154"/>
        <v>1</v>
      </c>
      <c r="O516" s="365"/>
      <c r="P516" s="365"/>
      <c r="Q516" s="365"/>
      <c r="R516" s="365"/>
      <c r="S516" s="365"/>
      <c r="T516" s="365"/>
      <c r="U516" s="365"/>
      <c r="V516" s="365"/>
      <c r="W516" s="365"/>
      <c r="X516" s="365"/>
      <c r="Y516" s="365"/>
      <c r="Z516" s="365"/>
      <c r="AA516" s="365"/>
      <c r="AB516" s="365"/>
      <c r="AC516" s="365"/>
      <c r="AD516" s="365"/>
      <c r="AE516" s="365"/>
      <c r="AF516" s="365"/>
      <c r="AG516" s="365"/>
      <c r="AH516" s="365"/>
      <c r="AI516" s="365"/>
      <c r="AJ516" s="365"/>
      <c r="AK516" s="73">
        <f t="shared" ref="AK516:AK526" si="159">SUM(O516:AJ516)</f>
        <v>0</v>
      </c>
      <c r="AL516" s="813">
        <f t="shared" si="156"/>
        <v>1</v>
      </c>
      <c r="AM516" s="369">
        <f t="shared" si="138"/>
        <v>0</v>
      </c>
      <c r="AN516" s="369">
        <f t="shared" si="134"/>
        <v>0</v>
      </c>
      <c r="AO516" s="807">
        <f t="shared" si="139"/>
        <v>0</v>
      </c>
      <c r="AP516" s="599">
        <f t="shared" si="157"/>
        <v>0</v>
      </c>
      <c r="AQ516" s="609">
        <f t="shared" si="158"/>
        <v>0</v>
      </c>
      <c r="AR516" s="605"/>
      <c r="AS516" s="104"/>
      <c r="AT516" s="27"/>
      <c r="AU516" s="618"/>
    </row>
    <row r="517" spans="1:47" ht="15" hidden="1">
      <c r="A517" s="316"/>
      <c r="B517" s="346"/>
      <c r="C517" s="360"/>
      <c r="D517" s="921"/>
      <c r="E517" s="922"/>
      <c r="F517" s="922"/>
      <c r="G517" s="923"/>
      <c r="H517" s="797">
        <v>0.21</v>
      </c>
      <c r="I517" s="799">
        <v>1</v>
      </c>
      <c r="J517" s="324"/>
      <c r="K517" s="782">
        <f t="shared" si="131"/>
        <v>0</v>
      </c>
      <c r="L517" s="365">
        <v>1</v>
      </c>
      <c r="M517" s="365"/>
      <c r="N517" s="371">
        <f t="shared" si="154"/>
        <v>1</v>
      </c>
      <c r="O517" s="365"/>
      <c r="P517" s="365"/>
      <c r="Q517" s="365"/>
      <c r="R517" s="365"/>
      <c r="S517" s="365"/>
      <c r="T517" s="365"/>
      <c r="U517" s="365"/>
      <c r="V517" s="365"/>
      <c r="W517" s="365"/>
      <c r="X517" s="365"/>
      <c r="Y517" s="365"/>
      <c r="Z517" s="365"/>
      <c r="AA517" s="365"/>
      <c r="AB517" s="365"/>
      <c r="AC517" s="365"/>
      <c r="AD517" s="365"/>
      <c r="AE517" s="365"/>
      <c r="AF517" s="365"/>
      <c r="AG517" s="365"/>
      <c r="AH517" s="365"/>
      <c r="AI517" s="365"/>
      <c r="AJ517" s="365"/>
      <c r="AK517" s="73">
        <f t="shared" si="159"/>
        <v>0</v>
      </c>
      <c r="AL517" s="813">
        <f t="shared" si="156"/>
        <v>1</v>
      </c>
      <c r="AM517" s="369">
        <f t="shared" si="138"/>
        <v>0</v>
      </c>
      <c r="AN517" s="369">
        <f t="shared" si="134"/>
        <v>0</v>
      </c>
      <c r="AO517" s="807">
        <f t="shared" si="139"/>
        <v>0</v>
      </c>
      <c r="AP517" s="599">
        <f t="shared" si="157"/>
        <v>0</v>
      </c>
      <c r="AQ517" s="609">
        <f t="shared" si="158"/>
        <v>0</v>
      </c>
      <c r="AR517" s="605"/>
      <c r="AS517" s="104"/>
      <c r="AT517" s="27"/>
      <c r="AU517" s="618"/>
    </row>
    <row r="518" spans="1:47" ht="15" hidden="1">
      <c r="A518" s="316"/>
      <c r="B518" s="346"/>
      <c r="C518" s="360"/>
      <c r="D518" s="921"/>
      <c r="E518" s="922"/>
      <c r="F518" s="922"/>
      <c r="G518" s="923"/>
      <c r="H518" s="797">
        <v>0.21</v>
      </c>
      <c r="I518" s="799">
        <v>1</v>
      </c>
      <c r="J518" s="324"/>
      <c r="K518" s="782">
        <f t="shared" si="131"/>
        <v>0</v>
      </c>
      <c r="L518" s="365">
        <v>1</v>
      </c>
      <c r="M518" s="365"/>
      <c r="N518" s="371">
        <f t="shared" si="154"/>
        <v>1</v>
      </c>
      <c r="O518" s="365"/>
      <c r="P518" s="365"/>
      <c r="Q518" s="365"/>
      <c r="R518" s="365"/>
      <c r="S518" s="365"/>
      <c r="T518" s="365"/>
      <c r="U518" s="365"/>
      <c r="V518" s="365"/>
      <c r="W518" s="365"/>
      <c r="X518" s="365"/>
      <c r="Y518" s="365"/>
      <c r="Z518" s="365"/>
      <c r="AA518" s="365"/>
      <c r="AB518" s="365"/>
      <c r="AC518" s="365"/>
      <c r="AD518" s="365"/>
      <c r="AE518" s="365"/>
      <c r="AF518" s="365"/>
      <c r="AG518" s="365"/>
      <c r="AH518" s="365"/>
      <c r="AI518" s="365"/>
      <c r="AJ518" s="365"/>
      <c r="AK518" s="73">
        <f t="shared" si="159"/>
        <v>0</v>
      </c>
      <c r="AL518" s="813">
        <f t="shared" si="156"/>
        <v>1</v>
      </c>
      <c r="AM518" s="369">
        <f t="shared" si="138"/>
        <v>0</v>
      </c>
      <c r="AN518" s="369">
        <f t="shared" si="134"/>
        <v>0</v>
      </c>
      <c r="AO518" s="807">
        <f t="shared" si="139"/>
        <v>0</v>
      </c>
      <c r="AP518" s="599">
        <f t="shared" si="157"/>
        <v>0</v>
      </c>
      <c r="AQ518" s="609">
        <f t="shared" si="158"/>
        <v>0</v>
      </c>
      <c r="AR518" s="605"/>
      <c r="AS518" s="104"/>
      <c r="AT518" s="27"/>
      <c r="AU518" s="618"/>
    </row>
    <row r="519" spans="1:47" ht="15" hidden="1">
      <c r="A519" s="316"/>
      <c r="B519" s="346"/>
      <c r="C519" s="360"/>
      <c r="D519" s="921"/>
      <c r="E519" s="922"/>
      <c r="F519" s="922"/>
      <c r="G519" s="923"/>
      <c r="H519" s="797">
        <v>0.21</v>
      </c>
      <c r="I519" s="799">
        <v>1</v>
      </c>
      <c r="J519" s="324"/>
      <c r="K519" s="782">
        <f t="shared" si="131"/>
        <v>0</v>
      </c>
      <c r="L519" s="365">
        <v>1</v>
      </c>
      <c r="M519" s="365"/>
      <c r="N519" s="371">
        <f t="shared" si="154"/>
        <v>1</v>
      </c>
      <c r="O519" s="365"/>
      <c r="P519" s="365"/>
      <c r="Q519" s="365"/>
      <c r="R519" s="365"/>
      <c r="S519" s="365"/>
      <c r="T519" s="365"/>
      <c r="U519" s="365"/>
      <c r="V519" s="365"/>
      <c r="W519" s="365"/>
      <c r="X519" s="365"/>
      <c r="Y519" s="365"/>
      <c r="Z519" s="365"/>
      <c r="AA519" s="365"/>
      <c r="AB519" s="365"/>
      <c r="AC519" s="365"/>
      <c r="AD519" s="365"/>
      <c r="AE519" s="365"/>
      <c r="AF519" s="365"/>
      <c r="AG519" s="365"/>
      <c r="AH519" s="365"/>
      <c r="AI519" s="365"/>
      <c r="AJ519" s="365"/>
      <c r="AK519" s="73">
        <f t="shared" si="159"/>
        <v>0</v>
      </c>
      <c r="AL519" s="813">
        <f t="shared" si="156"/>
        <v>1</v>
      </c>
      <c r="AM519" s="369">
        <f t="shared" si="138"/>
        <v>0</v>
      </c>
      <c r="AN519" s="369">
        <f t="shared" si="134"/>
        <v>0</v>
      </c>
      <c r="AO519" s="807">
        <f t="shared" si="139"/>
        <v>0</v>
      </c>
      <c r="AP519" s="599">
        <f t="shared" si="157"/>
        <v>0</v>
      </c>
      <c r="AQ519" s="609">
        <f t="shared" si="158"/>
        <v>0</v>
      </c>
      <c r="AR519" s="605"/>
      <c r="AS519" s="104"/>
      <c r="AT519" s="27"/>
      <c r="AU519" s="618"/>
    </row>
    <row r="520" spans="1:47" ht="15" hidden="1">
      <c r="A520" s="316"/>
      <c r="B520" s="346"/>
      <c r="C520" s="360"/>
      <c r="D520" s="921"/>
      <c r="E520" s="922"/>
      <c r="F520" s="922"/>
      <c r="G520" s="923"/>
      <c r="H520" s="797">
        <v>0.21</v>
      </c>
      <c r="I520" s="799">
        <v>1</v>
      </c>
      <c r="J520" s="324"/>
      <c r="K520" s="782">
        <f t="shared" si="131"/>
        <v>0</v>
      </c>
      <c r="L520" s="365">
        <v>1</v>
      </c>
      <c r="M520" s="365"/>
      <c r="N520" s="371">
        <f t="shared" si="154"/>
        <v>1</v>
      </c>
      <c r="O520" s="365"/>
      <c r="P520" s="365"/>
      <c r="Q520" s="365"/>
      <c r="R520" s="365"/>
      <c r="S520" s="365"/>
      <c r="T520" s="365"/>
      <c r="U520" s="365"/>
      <c r="V520" s="365"/>
      <c r="W520" s="365"/>
      <c r="X520" s="365"/>
      <c r="Y520" s="365"/>
      <c r="Z520" s="365"/>
      <c r="AA520" s="365"/>
      <c r="AB520" s="365"/>
      <c r="AC520" s="365"/>
      <c r="AD520" s="365"/>
      <c r="AE520" s="365"/>
      <c r="AF520" s="365"/>
      <c r="AG520" s="365"/>
      <c r="AH520" s="365"/>
      <c r="AI520" s="365"/>
      <c r="AJ520" s="365"/>
      <c r="AK520" s="73">
        <f t="shared" si="159"/>
        <v>0</v>
      </c>
      <c r="AL520" s="813">
        <f t="shared" si="156"/>
        <v>1</v>
      </c>
      <c r="AM520" s="369">
        <f t="shared" si="138"/>
        <v>0</v>
      </c>
      <c r="AN520" s="369">
        <f t="shared" si="134"/>
        <v>0</v>
      </c>
      <c r="AO520" s="807">
        <f t="shared" si="139"/>
        <v>0</v>
      </c>
      <c r="AP520" s="599">
        <f t="shared" si="157"/>
        <v>0</v>
      </c>
      <c r="AQ520" s="609">
        <f t="shared" si="158"/>
        <v>0</v>
      </c>
      <c r="AR520" s="605"/>
      <c r="AS520" s="104"/>
      <c r="AT520" s="27"/>
      <c r="AU520" s="618"/>
    </row>
    <row r="521" spans="1:47" ht="15" hidden="1">
      <c r="A521" s="316"/>
      <c r="B521" s="346"/>
      <c r="C521" s="360"/>
      <c r="D521" s="921"/>
      <c r="E521" s="922"/>
      <c r="F521" s="922"/>
      <c r="G521" s="923"/>
      <c r="H521" s="797">
        <v>0.21</v>
      </c>
      <c r="I521" s="799">
        <v>1</v>
      </c>
      <c r="J521" s="324"/>
      <c r="K521" s="782">
        <f t="shared" si="131"/>
        <v>0</v>
      </c>
      <c r="L521" s="365">
        <v>1</v>
      </c>
      <c r="M521" s="365"/>
      <c r="N521" s="371">
        <f t="shared" si="154"/>
        <v>1</v>
      </c>
      <c r="O521" s="365"/>
      <c r="P521" s="365"/>
      <c r="Q521" s="365"/>
      <c r="R521" s="365"/>
      <c r="S521" s="365"/>
      <c r="T521" s="365"/>
      <c r="U521" s="365"/>
      <c r="V521" s="365"/>
      <c r="W521" s="365"/>
      <c r="X521" s="365"/>
      <c r="Y521" s="365"/>
      <c r="Z521" s="365"/>
      <c r="AA521" s="365"/>
      <c r="AB521" s="365"/>
      <c r="AC521" s="365"/>
      <c r="AD521" s="365"/>
      <c r="AE521" s="365"/>
      <c r="AF521" s="365"/>
      <c r="AG521" s="365"/>
      <c r="AH521" s="365"/>
      <c r="AI521" s="365"/>
      <c r="AJ521" s="365"/>
      <c r="AK521" s="73">
        <f t="shared" si="159"/>
        <v>0</v>
      </c>
      <c r="AL521" s="813">
        <f t="shared" si="156"/>
        <v>1</v>
      </c>
      <c r="AM521" s="369">
        <f t="shared" si="138"/>
        <v>0</v>
      </c>
      <c r="AN521" s="369">
        <f t="shared" si="134"/>
        <v>0</v>
      </c>
      <c r="AO521" s="807">
        <f t="shared" si="139"/>
        <v>0</v>
      </c>
      <c r="AP521" s="599">
        <f t="shared" si="157"/>
        <v>0</v>
      </c>
      <c r="AQ521" s="609">
        <f t="shared" si="158"/>
        <v>0</v>
      </c>
      <c r="AR521" s="605"/>
      <c r="AS521" s="104"/>
      <c r="AT521" s="27"/>
      <c r="AU521" s="618"/>
    </row>
    <row r="522" spans="1:47" ht="15" hidden="1">
      <c r="A522" s="316"/>
      <c r="B522" s="346"/>
      <c r="C522" s="360"/>
      <c r="D522" s="921"/>
      <c r="E522" s="922"/>
      <c r="F522" s="922"/>
      <c r="G522" s="923"/>
      <c r="H522" s="797">
        <v>0.21</v>
      </c>
      <c r="I522" s="799">
        <v>1</v>
      </c>
      <c r="J522" s="324"/>
      <c r="K522" s="782">
        <f t="shared" si="131"/>
        <v>0</v>
      </c>
      <c r="L522" s="365">
        <v>1</v>
      </c>
      <c r="M522" s="365"/>
      <c r="N522" s="371">
        <f t="shared" si="154"/>
        <v>1</v>
      </c>
      <c r="O522" s="365"/>
      <c r="P522" s="365"/>
      <c r="Q522" s="365"/>
      <c r="R522" s="365"/>
      <c r="S522" s="365"/>
      <c r="T522" s="365"/>
      <c r="U522" s="365"/>
      <c r="V522" s="365"/>
      <c r="W522" s="365"/>
      <c r="X522" s="365"/>
      <c r="Y522" s="365"/>
      <c r="Z522" s="365"/>
      <c r="AA522" s="365"/>
      <c r="AB522" s="365"/>
      <c r="AC522" s="365"/>
      <c r="AD522" s="365"/>
      <c r="AE522" s="365"/>
      <c r="AF522" s="365"/>
      <c r="AG522" s="365"/>
      <c r="AH522" s="365"/>
      <c r="AI522" s="365"/>
      <c r="AJ522" s="365"/>
      <c r="AK522" s="73">
        <f t="shared" si="159"/>
        <v>0</v>
      </c>
      <c r="AL522" s="813">
        <f t="shared" si="156"/>
        <v>1</v>
      </c>
      <c r="AM522" s="369">
        <f t="shared" si="138"/>
        <v>0</v>
      </c>
      <c r="AN522" s="369">
        <f t="shared" si="134"/>
        <v>0</v>
      </c>
      <c r="AO522" s="807">
        <f t="shared" si="139"/>
        <v>0</v>
      </c>
      <c r="AP522" s="599">
        <f t="shared" si="157"/>
        <v>0</v>
      </c>
      <c r="AQ522" s="609">
        <f t="shared" si="158"/>
        <v>0</v>
      </c>
      <c r="AR522" s="605"/>
      <c r="AS522" s="104"/>
      <c r="AT522" s="27"/>
      <c r="AU522" s="618"/>
    </row>
    <row r="523" spans="1:47" ht="15" hidden="1">
      <c r="A523" s="316"/>
      <c r="B523" s="346"/>
      <c r="C523" s="360"/>
      <c r="D523" s="921"/>
      <c r="E523" s="922"/>
      <c r="F523" s="922"/>
      <c r="G523" s="923"/>
      <c r="H523" s="797">
        <v>0.21</v>
      </c>
      <c r="I523" s="799">
        <v>1</v>
      </c>
      <c r="J523" s="324"/>
      <c r="K523" s="782">
        <f t="shared" si="131"/>
        <v>0</v>
      </c>
      <c r="L523" s="365">
        <v>1</v>
      </c>
      <c r="M523" s="365"/>
      <c r="N523" s="371">
        <f t="shared" si="154"/>
        <v>1</v>
      </c>
      <c r="O523" s="365"/>
      <c r="P523" s="365"/>
      <c r="Q523" s="365"/>
      <c r="R523" s="365"/>
      <c r="S523" s="365"/>
      <c r="T523" s="365"/>
      <c r="U523" s="365"/>
      <c r="V523" s="365"/>
      <c r="W523" s="365"/>
      <c r="X523" s="365"/>
      <c r="Y523" s="365"/>
      <c r="Z523" s="365"/>
      <c r="AA523" s="365"/>
      <c r="AB523" s="365"/>
      <c r="AC523" s="365"/>
      <c r="AD523" s="365"/>
      <c r="AE523" s="365"/>
      <c r="AF523" s="365"/>
      <c r="AG523" s="365"/>
      <c r="AH523" s="365"/>
      <c r="AI523" s="365"/>
      <c r="AJ523" s="365"/>
      <c r="AK523" s="73">
        <f t="shared" si="159"/>
        <v>0</v>
      </c>
      <c r="AL523" s="813">
        <f t="shared" si="156"/>
        <v>1</v>
      </c>
      <c r="AM523" s="369">
        <f t="shared" si="138"/>
        <v>0</v>
      </c>
      <c r="AN523" s="369">
        <f t="shared" si="134"/>
        <v>0</v>
      </c>
      <c r="AO523" s="807">
        <f t="shared" si="139"/>
        <v>0</v>
      </c>
      <c r="AP523" s="599">
        <f t="shared" si="157"/>
        <v>0</v>
      </c>
      <c r="AQ523" s="609">
        <f t="shared" si="158"/>
        <v>0</v>
      </c>
      <c r="AR523" s="605"/>
      <c r="AS523" s="104"/>
      <c r="AT523" s="27"/>
      <c r="AU523" s="618"/>
    </row>
    <row r="524" spans="1:47" ht="15" hidden="1">
      <c r="A524" s="316"/>
      <c r="B524" s="346"/>
      <c r="C524" s="360"/>
      <c r="D524" s="921"/>
      <c r="E524" s="922"/>
      <c r="F524" s="922"/>
      <c r="G524" s="923"/>
      <c r="H524" s="797">
        <v>0.21</v>
      </c>
      <c r="I524" s="799">
        <v>1</v>
      </c>
      <c r="J524" s="324"/>
      <c r="K524" s="782">
        <f t="shared" si="131"/>
        <v>0</v>
      </c>
      <c r="L524" s="365">
        <v>1</v>
      </c>
      <c r="M524" s="365"/>
      <c r="N524" s="371">
        <f t="shared" si="154"/>
        <v>1</v>
      </c>
      <c r="O524" s="365"/>
      <c r="P524" s="365"/>
      <c r="Q524" s="365"/>
      <c r="R524" s="365"/>
      <c r="S524" s="365"/>
      <c r="T524" s="365"/>
      <c r="U524" s="365"/>
      <c r="V524" s="365"/>
      <c r="W524" s="365"/>
      <c r="X524" s="365"/>
      <c r="Y524" s="365"/>
      <c r="Z524" s="365"/>
      <c r="AA524" s="365"/>
      <c r="AB524" s="365"/>
      <c r="AC524" s="365"/>
      <c r="AD524" s="365"/>
      <c r="AE524" s="365"/>
      <c r="AF524" s="365"/>
      <c r="AG524" s="365"/>
      <c r="AH524" s="365"/>
      <c r="AI524" s="365"/>
      <c r="AJ524" s="365"/>
      <c r="AK524" s="73">
        <f t="shared" si="159"/>
        <v>0</v>
      </c>
      <c r="AL524" s="813">
        <f t="shared" si="156"/>
        <v>1</v>
      </c>
      <c r="AM524" s="369">
        <f t="shared" si="138"/>
        <v>0</v>
      </c>
      <c r="AN524" s="369">
        <f t="shared" si="134"/>
        <v>0</v>
      </c>
      <c r="AO524" s="807">
        <f t="shared" si="139"/>
        <v>0</v>
      </c>
      <c r="AP524" s="599">
        <f t="shared" si="157"/>
        <v>0</v>
      </c>
      <c r="AQ524" s="609">
        <f t="shared" si="158"/>
        <v>0</v>
      </c>
      <c r="AR524" s="605"/>
      <c r="AS524" s="104"/>
      <c r="AT524" s="27"/>
      <c r="AU524" s="618"/>
    </row>
    <row r="525" spans="1:47" ht="15.75" hidden="1" thickBot="1">
      <c r="A525" s="316"/>
      <c r="B525" s="346"/>
      <c r="C525" s="360"/>
      <c r="D525" s="921"/>
      <c r="E525" s="922"/>
      <c r="F525" s="922"/>
      <c r="G525" s="923"/>
      <c r="H525" s="797">
        <v>0.21</v>
      </c>
      <c r="I525" s="799">
        <v>1</v>
      </c>
      <c r="J525" s="324"/>
      <c r="K525" s="782">
        <f t="shared" si="131"/>
        <v>0</v>
      </c>
      <c r="L525" s="365">
        <v>1</v>
      </c>
      <c r="M525" s="365"/>
      <c r="N525" s="371">
        <f t="shared" si="154"/>
        <v>1</v>
      </c>
      <c r="O525" s="365"/>
      <c r="P525" s="365"/>
      <c r="Q525" s="365"/>
      <c r="R525" s="365"/>
      <c r="S525" s="365"/>
      <c r="T525" s="365"/>
      <c r="U525" s="365"/>
      <c r="V525" s="365"/>
      <c r="W525" s="365"/>
      <c r="X525" s="365"/>
      <c r="Y525" s="365"/>
      <c r="Z525" s="365"/>
      <c r="AA525" s="365"/>
      <c r="AB525" s="365"/>
      <c r="AC525" s="365"/>
      <c r="AD525" s="365"/>
      <c r="AE525" s="365"/>
      <c r="AF525" s="365"/>
      <c r="AG525" s="365"/>
      <c r="AH525" s="365"/>
      <c r="AI525" s="365"/>
      <c r="AJ525" s="365"/>
      <c r="AK525" s="73">
        <f t="shared" si="159"/>
        <v>0</v>
      </c>
      <c r="AL525" s="813">
        <f t="shared" si="156"/>
        <v>1</v>
      </c>
      <c r="AM525" s="369">
        <f t="shared" si="138"/>
        <v>0</v>
      </c>
      <c r="AN525" s="369">
        <f t="shared" si="134"/>
        <v>0</v>
      </c>
      <c r="AO525" s="807">
        <f t="shared" si="139"/>
        <v>0</v>
      </c>
      <c r="AP525" s="599">
        <f t="shared" si="157"/>
        <v>0</v>
      </c>
      <c r="AQ525" s="609">
        <f t="shared" si="158"/>
        <v>0</v>
      </c>
      <c r="AR525" s="605"/>
      <c r="AS525" s="104"/>
      <c r="AT525" s="27"/>
      <c r="AU525" s="618"/>
    </row>
    <row r="526" spans="1:47" ht="15" hidden="1">
      <c r="A526" s="316"/>
      <c r="B526" s="346"/>
      <c r="C526" s="360"/>
      <c r="D526" s="921"/>
      <c r="E526" s="922"/>
      <c r="F526" s="922"/>
      <c r="G526" s="923"/>
      <c r="H526" s="797">
        <v>0.21</v>
      </c>
      <c r="I526" s="799">
        <v>1</v>
      </c>
      <c r="J526" s="324"/>
      <c r="K526" s="782">
        <f t="shared" si="131"/>
        <v>0</v>
      </c>
      <c r="L526" s="365">
        <v>1</v>
      </c>
      <c r="M526" s="365"/>
      <c r="N526" s="371">
        <f t="shared" si="154"/>
        <v>1</v>
      </c>
      <c r="O526" s="365"/>
      <c r="P526" s="365"/>
      <c r="Q526" s="365"/>
      <c r="R526" s="365"/>
      <c r="S526" s="365"/>
      <c r="T526" s="365"/>
      <c r="U526" s="365"/>
      <c r="V526" s="365"/>
      <c r="W526" s="365"/>
      <c r="X526" s="365"/>
      <c r="Y526" s="365"/>
      <c r="Z526" s="365"/>
      <c r="AA526" s="365"/>
      <c r="AB526" s="365"/>
      <c r="AC526" s="365"/>
      <c r="AD526" s="365"/>
      <c r="AE526" s="365"/>
      <c r="AF526" s="365"/>
      <c r="AG526" s="365"/>
      <c r="AH526" s="365"/>
      <c r="AI526" s="365"/>
      <c r="AJ526" s="365"/>
      <c r="AK526" s="73">
        <f t="shared" si="159"/>
        <v>0</v>
      </c>
      <c r="AL526" s="813">
        <f t="shared" si="156"/>
        <v>1</v>
      </c>
      <c r="AM526" s="369">
        <f t="shared" si="138"/>
        <v>0</v>
      </c>
      <c r="AN526" s="369">
        <f t="shared" si="134"/>
        <v>0</v>
      </c>
      <c r="AO526" s="807">
        <f t="shared" si="139"/>
        <v>0</v>
      </c>
      <c r="AP526" s="599">
        <f t="shared" si="157"/>
        <v>0</v>
      </c>
      <c r="AQ526" s="609">
        <f t="shared" si="158"/>
        <v>0</v>
      </c>
      <c r="AR526" s="605"/>
      <c r="AS526" s="104"/>
      <c r="AT526" s="27"/>
      <c r="AU526" s="618"/>
    </row>
    <row r="527" spans="1:47" ht="15" hidden="1">
      <c r="A527" s="316"/>
      <c r="B527" s="346"/>
      <c r="C527" s="360"/>
      <c r="D527" s="921"/>
      <c r="E527" s="922"/>
      <c r="F527" s="922"/>
      <c r="G527" s="923"/>
      <c r="H527" s="797">
        <v>0.21</v>
      </c>
      <c r="I527" s="799">
        <v>1</v>
      </c>
      <c r="J527" s="324"/>
      <c r="K527" s="782">
        <f t="shared" si="131"/>
        <v>0</v>
      </c>
      <c r="L527" s="365">
        <v>1</v>
      </c>
      <c r="M527" s="365"/>
      <c r="N527" s="371">
        <f t="shared" ref="N527:N545" si="160">L527+M527</f>
        <v>1</v>
      </c>
      <c r="O527" s="365"/>
      <c r="P527" s="365"/>
      <c r="Q527" s="365"/>
      <c r="R527" s="365"/>
      <c r="S527" s="365"/>
      <c r="T527" s="365"/>
      <c r="U527" s="365"/>
      <c r="V527" s="365"/>
      <c r="W527" s="365"/>
      <c r="X527" s="365"/>
      <c r="Y527" s="365"/>
      <c r="Z527" s="365"/>
      <c r="AA527" s="365"/>
      <c r="AB527" s="365"/>
      <c r="AC527" s="365"/>
      <c r="AD527" s="365"/>
      <c r="AE527" s="365"/>
      <c r="AF527" s="365"/>
      <c r="AG527" s="365"/>
      <c r="AH527" s="365"/>
      <c r="AI527" s="365"/>
      <c r="AJ527" s="365"/>
      <c r="AK527" s="73">
        <f t="shared" ref="AK527:AK545" si="161">SUM(O527:AJ527)</f>
        <v>0</v>
      </c>
      <c r="AL527" s="813">
        <f t="shared" ref="AL527:AL545" si="162">N527+AK527</f>
        <v>1</v>
      </c>
      <c r="AM527" s="369">
        <f t="shared" si="138"/>
        <v>0</v>
      </c>
      <c r="AN527" s="369">
        <f t="shared" si="134"/>
        <v>0</v>
      </c>
      <c r="AO527" s="807">
        <f t="shared" si="139"/>
        <v>0</v>
      </c>
      <c r="AP527" s="599">
        <f t="shared" ref="AP527:AP545" si="163">AM527-AR527</f>
        <v>0</v>
      </c>
      <c r="AQ527" s="609">
        <f t="shared" ref="AQ527:AQ545" si="164">AN527-AS527</f>
        <v>0</v>
      </c>
      <c r="AR527" s="605"/>
      <c r="AS527" s="104"/>
      <c r="AT527" s="27"/>
      <c r="AU527" s="618"/>
    </row>
    <row r="528" spans="1:47" ht="15" hidden="1">
      <c r="A528" s="316"/>
      <c r="B528" s="346"/>
      <c r="C528" s="360"/>
      <c r="D528" s="921"/>
      <c r="E528" s="922"/>
      <c r="F528" s="922"/>
      <c r="G528" s="923"/>
      <c r="H528" s="797">
        <v>0.21</v>
      </c>
      <c r="I528" s="799">
        <v>1</v>
      </c>
      <c r="J528" s="324"/>
      <c r="K528" s="782">
        <f t="shared" si="131"/>
        <v>0</v>
      </c>
      <c r="L528" s="365">
        <v>1</v>
      </c>
      <c r="M528" s="365"/>
      <c r="N528" s="371">
        <f t="shared" si="160"/>
        <v>1</v>
      </c>
      <c r="O528" s="365"/>
      <c r="P528" s="365"/>
      <c r="Q528" s="365"/>
      <c r="R528" s="365"/>
      <c r="S528" s="365"/>
      <c r="T528" s="365"/>
      <c r="U528" s="365"/>
      <c r="V528" s="365"/>
      <c r="W528" s="365"/>
      <c r="X528" s="365"/>
      <c r="Y528" s="365"/>
      <c r="Z528" s="365"/>
      <c r="AA528" s="365"/>
      <c r="AB528" s="365"/>
      <c r="AC528" s="365"/>
      <c r="AD528" s="365"/>
      <c r="AE528" s="365"/>
      <c r="AF528" s="365"/>
      <c r="AG528" s="365"/>
      <c r="AH528" s="365"/>
      <c r="AI528" s="365"/>
      <c r="AJ528" s="365"/>
      <c r="AK528" s="73">
        <f t="shared" si="161"/>
        <v>0</v>
      </c>
      <c r="AL528" s="813">
        <f t="shared" si="162"/>
        <v>1</v>
      </c>
      <c r="AM528" s="369">
        <f t="shared" si="138"/>
        <v>0</v>
      </c>
      <c r="AN528" s="369">
        <f t="shared" si="134"/>
        <v>0</v>
      </c>
      <c r="AO528" s="807">
        <f t="shared" si="139"/>
        <v>0</v>
      </c>
      <c r="AP528" s="599">
        <f t="shared" si="163"/>
        <v>0</v>
      </c>
      <c r="AQ528" s="609">
        <f t="shared" si="164"/>
        <v>0</v>
      </c>
      <c r="AR528" s="605"/>
      <c r="AS528" s="104"/>
      <c r="AT528" s="27"/>
      <c r="AU528" s="618"/>
    </row>
    <row r="529" spans="1:47" ht="15" hidden="1">
      <c r="A529" s="316"/>
      <c r="B529" s="346"/>
      <c r="C529" s="360"/>
      <c r="D529" s="921"/>
      <c r="E529" s="922"/>
      <c r="F529" s="922"/>
      <c r="G529" s="923"/>
      <c r="H529" s="797">
        <v>0.21</v>
      </c>
      <c r="I529" s="799">
        <v>1</v>
      </c>
      <c r="J529" s="324"/>
      <c r="K529" s="782">
        <f t="shared" si="131"/>
        <v>0</v>
      </c>
      <c r="L529" s="365">
        <v>1</v>
      </c>
      <c r="M529" s="365"/>
      <c r="N529" s="371">
        <f t="shared" si="160"/>
        <v>1</v>
      </c>
      <c r="O529" s="365"/>
      <c r="P529" s="365"/>
      <c r="Q529" s="365"/>
      <c r="R529" s="365"/>
      <c r="S529" s="365"/>
      <c r="T529" s="365"/>
      <c r="U529" s="365"/>
      <c r="V529" s="365"/>
      <c r="W529" s="365"/>
      <c r="X529" s="365"/>
      <c r="Y529" s="365"/>
      <c r="Z529" s="365"/>
      <c r="AA529" s="365"/>
      <c r="AB529" s="365"/>
      <c r="AC529" s="365"/>
      <c r="AD529" s="365"/>
      <c r="AE529" s="365"/>
      <c r="AF529" s="365"/>
      <c r="AG529" s="365"/>
      <c r="AH529" s="365"/>
      <c r="AI529" s="365"/>
      <c r="AJ529" s="365"/>
      <c r="AK529" s="73">
        <f t="shared" si="161"/>
        <v>0</v>
      </c>
      <c r="AL529" s="813">
        <f t="shared" si="162"/>
        <v>1</v>
      </c>
      <c r="AM529" s="369">
        <f t="shared" si="138"/>
        <v>0</v>
      </c>
      <c r="AN529" s="369">
        <f t="shared" si="134"/>
        <v>0</v>
      </c>
      <c r="AO529" s="807">
        <f t="shared" si="139"/>
        <v>0</v>
      </c>
      <c r="AP529" s="599">
        <f t="shared" si="163"/>
        <v>0</v>
      </c>
      <c r="AQ529" s="609">
        <f t="shared" si="164"/>
        <v>0</v>
      </c>
      <c r="AR529" s="605"/>
      <c r="AS529" s="104"/>
      <c r="AT529" s="27"/>
      <c r="AU529" s="618"/>
    </row>
    <row r="530" spans="1:47" ht="15" hidden="1">
      <c r="A530" s="316"/>
      <c r="B530" s="346"/>
      <c r="C530" s="360"/>
      <c r="D530" s="921"/>
      <c r="E530" s="922"/>
      <c r="F530" s="922"/>
      <c r="G530" s="923"/>
      <c r="H530" s="797">
        <v>0.21</v>
      </c>
      <c r="I530" s="799">
        <v>1</v>
      </c>
      <c r="J530" s="324"/>
      <c r="K530" s="782">
        <f t="shared" si="131"/>
        <v>0</v>
      </c>
      <c r="L530" s="365">
        <v>1</v>
      </c>
      <c r="M530" s="365"/>
      <c r="N530" s="371">
        <f t="shared" si="160"/>
        <v>1</v>
      </c>
      <c r="O530" s="365"/>
      <c r="P530" s="365"/>
      <c r="Q530" s="365"/>
      <c r="R530" s="365"/>
      <c r="S530" s="365"/>
      <c r="T530" s="365"/>
      <c r="U530" s="365"/>
      <c r="V530" s="365"/>
      <c r="W530" s="365"/>
      <c r="X530" s="365"/>
      <c r="Y530" s="365"/>
      <c r="Z530" s="365"/>
      <c r="AA530" s="365"/>
      <c r="AB530" s="365"/>
      <c r="AC530" s="365"/>
      <c r="AD530" s="365"/>
      <c r="AE530" s="365"/>
      <c r="AF530" s="365"/>
      <c r="AG530" s="365"/>
      <c r="AH530" s="365"/>
      <c r="AI530" s="365"/>
      <c r="AJ530" s="365"/>
      <c r="AK530" s="73">
        <f t="shared" si="161"/>
        <v>0</v>
      </c>
      <c r="AL530" s="813">
        <f t="shared" si="162"/>
        <v>1</v>
      </c>
      <c r="AM530" s="369">
        <f t="shared" si="138"/>
        <v>0</v>
      </c>
      <c r="AN530" s="369">
        <f t="shared" si="134"/>
        <v>0</v>
      </c>
      <c r="AO530" s="807">
        <f t="shared" si="139"/>
        <v>0</v>
      </c>
      <c r="AP530" s="599">
        <f t="shared" si="163"/>
        <v>0</v>
      </c>
      <c r="AQ530" s="609">
        <f t="shared" si="164"/>
        <v>0</v>
      </c>
      <c r="AR530" s="605"/>
      <c r="AS530" s="104"/>
      <c r="AT530" s="27"/>
      <c r="AU530" s="618"/>
    </row>
    <row r="531" spans="1:47" ht="15" hidden="1">
      <c r="A531" s="316"/>
      <c r="B531" s="346"/>
      <c r="C531" s="360"/>
      <c r="D531" s="921"/>
      <c r="E531" s="922"/>
      <c r="F531" s="922"/>
      <c r="G531" s="923"/>
      <c r="H531" s="797">
        <v>0.21</v>
      </c>
      <c r="I531" s="799">
        <v>1</v>
      </c>
      <c r="J531" s="324"/>
      <c r="K531" s="782">
        <f t="shared" si="131"/>
        <v>0</v>
      </c>
      <c r="L531" s="365">
        <v>1</v>
      </c>
      <c r="M531" s="365"/>
      <c r="N531" s="371">
        <f t="shared" si="160"/>
        <v>1</v>
      </c>
      <c r="O531" s="365"/>
      <c r="P531" s="365"/>
      <c r="Q531" s="365"/>
      <c r="R531" s="365"/>
      <c r="S531" s="365"/>
      <c r="T531" s="365"/>
      <c r="U531" s="365"/>
      <c r="V531" s="365"/>
      <c r="W531" s="365"/>
      <c r="X531" s="365"/>
      <c r="Y531" s="365"/>
      <c r="Z531" s="365"/>
      <c r="AA531" s="365"/>
      <c r="AB531" s="365"/>
      <c r="AC531" s="365"/>
      <c r="AD531" s="365"/>
      <c r="AE531" s="365"/>
      <c r="AF531" s="365"/>
      <c r="AG531" s="365"/>
      <c r="AH531" s="365"/>
      <c r="AI531" s="365"/>
      <c r="AJ531" s="365"/>
      <c r="AK531" s="73">
        <f t="shared" ref="AK531:AK541" si="165">SUM(O531:AJ531)</f>
        <v>0</v>
      </c>
      <c r="AL531" s="813">
        <f t="shared" si="162"/>
        <v>1</v>
      </c>
      <c r="AM531" s="369">
        <f t="shared" si="138"/>
        <v>0</v>
      </c>
      <c r="AN531" s="369">
        <f t="shared" si="134"/>
        <v>0</v>
      </c>
      <c r="AO531" s="807">
        <f t="shared" si="139"/>
        <v>0</v>
      </c>
      <c r="AP531" s="599">
        <f t="shared" si="163"/>
        <v>0</v>
      </c>
      <c r="AQ531" s="609">
        <f t="shared" si="164"/>
        <v>0</v>
      </c>
      <c r="AR531" s="605"/>
      <c r="AS531" s="104"/>
      <c r="AT531" s="27"/>
      <c r="AU531" s="618"/>
    </row>
    <row r="532" spans="1:47" ht="15" hidden="1">
      <c r="A532" s="316"/>
      <c r="B532" s="346"/>
      <c r="C532" s="360"/>
      <c r="D532" s="921"/>
      <c r="E532" s="922"/>
      <c r="F532" s="922"/>
      <c r="G532" s="923"/>
      <c r="H532" s="797">
        <v>0.21</v>
      </c>
      <c r="I532" s="799">
        <v>1</v>
      </c>
      <c r="J532" s="324"/>
      <c r="K532" s="782">
        <f t="shared" si="131"/>
        <v>0</v>
      </c>
      <c r="L532" s="365">
        <v>1</v>
      </c>
      <c r="M532" s="365"/>
      <c r="N532" s="371">
        <f t="shared" si="160"/>
        <v>1</v>
      </c>
      <c r="O532" s="365"/>
      <c r="P532" s="365"/>
      <c r="Q532" s="365"/>
      <c r="R532" s="365"/>
      <c r="S532" s="365"/>
      <c r="T532" s="365"/>
      <c r="U532" s="365"/>
      <c r="V532" s="365"/>
      <c r="W532" s="365"/>
      <c r="X532" s="365"/>
      <c r="Y532" s="365"/>
      <c r="Z532" s="365"/>
      <c r="AA532" s="365"/>
      <c r="AB532" s="365"/>
      <c r="AC532" s="365"/>
      <c r="AD532" s="365"/>
      <c r="AE532" s="365"/>
      <c r="AF532" s="365"/>
      <c r="AG532" s="365"/>
      <c r="AH532" s="365"/>
      <c r="AI532" s="365"/>
      <c r="AJ532" s="365"/>
      <c r="AK532" s="73">
        <f t="shared" si="165"/>
        <v>0</v>
      </c>
      <c r="AL532" s="813">
        <f t="shared" si="162"/>
        <v>1</v>
      </c>
      <c r="AM532" s="369">
        <f t="shared" si="138"/>
        <v>0</v>
      </c>
      <c r="AN532" s="369">
        <f t="shared" si="134"/>
        <v>0</v>
      </c>
      <c r="AO532" s="807">
        <f t="shared" si="139"/>
        <v>0</v>
      </c>
      <c r="AP532" s="599">
        <f t="shared" si="163"/>
        <v>0</v>
      </c>
      <c r="AQ532" s="609">
        <f t="shared" si="164"/>
        <v>0</v>
      </c>
      <c r="AR532" s="605"/>
      <c r="AS532" s="104"/>
      <c r="AT532" s="27"/>
      <c r="AU532" s="618"/>
    </row>
    <row r="533" spans="1:47" ht="15" hidden="1">
      <c r="A533" s="316"/>
      <c r="B533" s="346"/>
      <c r="C533" s="360"/>
      <c r="D533" s="921"/>
      <c r="E533" s="922"/>
      <c r="F533" s="922"/>
      <c r="G533" s="923"/>
      <c r="H533" s="797">
        <v>0.21</v>
      </c>
      <c r="I533" s="799">
        <v>1</v>
      </c>
      <c r="J533" s="324"/>
      <c r="K533" s="782">
        <f t="shared" si="131"/>
        <v>0</v>
      </c>
      <c r="L533" s="365">
        <v>1</v>
      </c>
      <c r="M533" s="365"/>
      <c r="N533" s="371">
        <f t="shared" si="160"/>
        <v>1</v>
      </c>
      <c r="O533" s="365"/>
      <c r="P533" s="365"/>
      <c r="Q533" s="365"/>
      <c r="R533" s="365"/>
      <c r="S533" s="365"/>
      <c r="T533" s="365"/>
      <c r="U533" s="365"/>
      <c r="V533" s="365"/>
      <c r="W533" s="365"/>
      <c r="X533" s="365"/>
      <c r="Y533" s="365"/>
      <c r="Z533" s="365"/>
      <c r="AA533" s="365"/>
      <c r="AB533" s="365"/>
      <c r="AC533" s="365"/>
      <c r="AD533" s="365"/>
      <c r="AE533" s="365"/>
      <c r="AF533" s="365"/>
      <c r="AG533" s="365"/>
      <c r="AH533" s="365"/>
      <c r="AI533" s="365"/>
      <c r="AJ533" s="365"/>
      <c r="AK533" s="73">
        <f t="shared" si="165"/>
        <v>0</v>
      </c>
      <c r="AL533" s="813">
        <f t="shared" si="162"/>
        <v>1</v>
      </c>
      <c r="AM533" s="369">
        <f t="shared" si="138"/>
        <v>0</v>
      </c>
      <c r="AN533" s="369">
        <f t="shared" si="134"/>
        <v>0</v>
      </c>
      <c r="AO533" s="807">
        <f t="shared" si="139"/>
        <v>0</v>
      </c>
      <c r="AP533" s="599">
        <f t="shared" si="163"/>
        <v>0</v>
      </c>
      <c r="AQ533" s="609">
        <f t="shared" si="164"/>
        <v>0</v>
      </c>
      <c r="AR533" s="605"/>
      <c r="AS533" s="104"/>
      <c r="AT533" s="27"/>
      <c r="AU533" s="618"/>
    </row>
    <row r="534" spans="1:47" ht="15" hidden="1">
      <c r="A534" s="316"/>
      <c r="B534" s="346"/>
      <c r="C534" s="360"/>
      <c r="D534" s="921"/>
      <c r="E534" s="922"/>
      <c r="F534" s="922"/>
      <c r="G534" s="923"/>
      <c r="H534" s="797">
        <v>0.21</v>
      </c>
      <c r="I534" s="799">
        <v>1</v>
      </c>
      <c r="J534" s="324"/>
      <c r="K534" s="782">
        <f t="shared" si="131"/>
        <v>0</v>
      </c>
      <c r="L534" s="365">
        <v>1</v>
      </c>
      <c r="M534" s="365"/>
      <c r="N534" s="371">
        <f t="shared" si="160"/>
        <v>1</v>
      </c>
      <c r="O534" s="365"/>
      <c r="P534" s="365"/>
      <c r="Q534" s="365"/>
      <c r="R534" s="365"/>
      <c r="S534" s="365"/>
      <c r="T534" s="365"/>
      <c r="U534" s="365"/>
      <c r="V534" s="365"/>
      <c r="W534" s="365"/>
      <c r="X534" s="365"/>
      <c r="Y534" s="365"/>
      <c r="Z534" s="365"/>
      <c r="AA534" s="365"/>
      <c r="AB534" s="365"/>
      <c r="AC534" s="365"/>
      <c r="AD534" s="365"/>
      <c r="AE534" s="365"/>
      <c r="AF534" s="365"/>
      <c r="AG534" s="365"/>
      <c r="AH534" s="365"/>
      <c r="AI534" s="365"/>
      <c r="AJ534" s="365"/>
      <c r="AK534" s="73">
        <f t="shared" si="165"/>
        <v>0</v>
      </c>
      <c r="AL534" s="813">
        <f t="shared" si="162"/>
        <v>1</v>
      </c>
      <c r="AM534" s="369">
        <f t="shared" si="138"/>
        <v>0</v>
      </c>
      <c r="AN534" s="369">
        <f t="shared" si="134"/>
        <v>0</v>
      </c>
      <c r="AO534" s="807">
        <f t="shared" si="139"/>
        <v>0</v>
      </c>
      <c r="AP534" s="599">
        <f t="shared" si="163"/>
        <v>0</v>
      </c>
      <c r="AQ534" s="609">
        <f t="shared" si="164"/>
        <v>0</v>
      </c>
      <c r="AR534" s="605"/>
      <c r="AS534" s="104"/>
      <c r="AT534" s="27"/>
      <c r="AU534" s="618"/>
    </row>
    <row r="535" spans="1:47" ht="15" hidden="1">
      <c r="A535" s="316"/>
      <c r="B535" s="346"/>
      <c r="C535" s="360"/>
      <c r="D535" s="921"/>
      <c r="E535" s="922"/>
      <c r="F535" s="922"/>
      <c r="G535" s="923"/>
      <c r="H535" s="797">
        <v>0.21</v>
      </c>
      <c r="I535" s="799">
        <v>1</v>
      </c>
      <c r="J535" s="324"/>
      <c r="K535" s="782">
        <f t="shared" si="131"/>
        <v>0</v>
      </c>
      <c r="L535" s="365">
        <v>1</v>
      </c>
      <c r="M535" s="365"/>
      <c r="N535" s="371">
        <f t="shared" si="160"/>
        <v>1</v>
      </c>
      <c r="O535" s="365"/>
      <c r="P535" s="365"/>
      <c r="Q535" s="365"/>
      <c r="R535" s="365"/>
      <c r="S535" s="365"/>
      <c r="T535" s="365"/>
      <c r="U535" s="365"/>
      <c r="V535" s="365"/>
      <c r="W535" s="365"/>
      <c r="X535" s="365"/>
      <c r="Y535" s="365"/>
      <c r="Z535" s="365"/>
      <c r="AA535" s="365"/>
      <c r="AB535" s="365"/>
      <c r="AC535" s="365"/>
      <c r="AD535" s="365"/>
      <c r="AE535" s="365"/>
      <c r="AF535" s="365"/>
      <c r="AG535" s="365"/>
      <c r="AH535" s="365"/>
      <c r="AI535" s="365"/>
      <c r="AJ535" s="365"/>
      <c r="AK535" s="73">
        <f t="shared" si="165"/>
        <v>0</v>
      </c>
      <c r="AL535" s="813">
        <f t="shared" si="162"/>
        <v>1</v>
      </c>
      <c r="AM535" s="369">
        <f t="shared" si="138"/>
        <v>0</v>
      </c>
      <c r="AN535" s="369">
        <f t="shared" si="134"/>
        <v>0</v>
      </c>
      <c r="AO535" s="807">
        <f t="shared" si="139"/>
        <v>0</v>
      </c>
      <c r="AP535" s="599">
        <f t="shared" si="163"/>
        <v>0</v>
      </c>
      <c r="AQ535" s="609">
        <f t="shared" si="164"/>
        <v>0</v>
      </c>
      <c r="AR535" s="605"/>
      <c r="AS535" s="104"/>
      <c r="AT535" s="27"/>
      <c r="AU535" s="618"/>
    </row>
    <row r="536" spans="1:47" ht="15" hidden="1">
      <c r="A536" s="316"/>
      <c r="B536" s="346"/>
      <c r="C536" s="360"/>
      <c r="D536" s="921"/>
      <c r="E536" s="922"/>
      <c r="F536" s="922"/>
      <c r="G536" s="923"/>
      <c r="H536" s="797">
        <v>0.21</v>
      </c>
      <c r="I536" s="799">
        <v>1</v>
      </c>
      <c r="J536" s="324"/>
      <c r="K536" s="782">
        <f t="shared" si="131"/>
        <v>0</v>
      </c>
      <c r="L536" s="365">
        <v>1</v>
      </c>
      <c r="M536" s="365"/>
      <c r="N536" s="371">
        <f t="shared" si="160"/>
        <v>1</v>
      </c>
      <c r="O536" s="365"/>
      <c r="P536" s="365"/>
      <c r="Q536" s="365"/>
      <c r="R536" s="365"/>
      <c r="S536" s="365"/>
      <c r="T536" s="365"/>
      <c r="U536" s="365"/>
      <c r="V536" s="365"/>
      <c r="W536" s="365"/>
      <c r="X536" s="365"/>
      <c r="Y536" s="365"/>
      <c r="Z536" s="365"/>
      <c r="AA536" s="365"/>
      <c r="AB536" s="365"/>
      <c r="AC536" s="365"/>
      <c r="AD536" s="365"/>
      <c r="AE536" s="365"/>
      <c r="AF536" s="365"/>
      <c r="AG536" s="365"/>
      <c r="AH536" s="365"/>
      <c r="AI536" s="365"/>
      <c r="AJ536" s="365"/>
      <c r="AK536" s="73">
        <f t="shared" si="165"/>
        <v>0</v>
      </c>
      <c r="AL536" s="813">
        <f t="shared" si="162"/>
        <v>1</v>
      </c>
      <c r="AM536" s="369">
        <f t="shared" si="138"/>
        <v>0</v>
      </c>
      <c r="AN536" s="369">
        <f t="shared" si="134"/>
        <v>0</v>
      </c>
      <c r="AO536" s="807">
        <f t="shared" si="139"/>
        <v>0</v>
      </c>
      <c r="AP536" s="599">
        <f t="shared" si="163"/>
        <v>0</v>
      </c>
      <c r="AQ536" s="609">
        <f t="shared" si="164"/>
        <v>0</v>
      </c>
      <c r="AR536" s="605"/>
      <c r="AS536" s="104"/>
      <c r="AT536" s="27"/>
      <c r="AU536" s="618"/>
    </row>
    <row r="537" spans="1:47" ht="15" hidden="1">
      <c r="A537" s="316"/>
      <c r="B537" s="346"/>
      <c r="C537" s="360"/>
      <c r="D537" s="921"/>
      <c r="E537" s="922"/>
      <c r="F537" s="922"/>
      <c r="G537" s="923"/>
      <c r="H537" s="797">
        <v>0.21</v>
      </c>
      <c r="I537" s="799">
        <v>1</v>
      </c>
      <c r="J537" s="324"/>
      <c r="K537" s="782">
        <f t="shared" si="131"/>
        <v>0</v>
      </c>
      <c r="L537" s="365">
        <v>1</v>
      </c>
      <c r="M537" s="365"/>
      <c r="N537" s="371">
        <f t="shared" si="160"/>
        <v>1</v>
      </c>
      <c r="O537" s="365"/>
      <c r="P537" s="365"/>
      <c r="Q537" s="365"/>
      <c r="R537" s="365"/>
      <c r="S537" s="365"/>
      <c r="T537" s="365"/>
      <c r="U537" s="365"/>
      <c r="V537" s="365"/>
      <c r="W537" s="365"/>
      <c r="X537" s="365"/>
      <c r="Y537" s="365"/>
      <c r="Z537" s="365"/>
      <c r="AA537" s="365"/>
      <c r="AB537" s="365"/>
      <c r="AC537" s="365"/>
      <c r="AD537" s="365"/>
      <c r="AE537" s="365"/>
      <c r="AF537" s="365"/>
      <c r="AG537" s="365"/>
      <c r="AH537" s="365"/>
      <c r="AI537" s="365"/>
      <c r="AJ537" s="365"/>
      <c r="AK537" s="73">
        <f t="shared" si="165"/>
        <v>0</v>
      </c>
      <c r="AL537" s="813">
        <f t="shared" si="162"/>
        <v>1</v>
      </c>
      <c r="AM537" s="369">
        <f t="shared" si="138"/>
        <v>0</v>
      </c>
      <c r="AN537" s="369">
        <f t="shared" si="134"/>
        <v>0</v>
      </c>
      <c r="AO537" s="807">
        <f t="shared" si="139"/>
        <v>0</v>
      </c>
      <c r="AP537" s="599">
        <f t="shared" si="163"/>
        <v>0</v>
      </c>
      <c r="AQ537" s="609">
        <f t="shared" si="164"/>
        <v>0</v>
      </c>
      <c r="AR537" s="605"/>
      <c r="AS537" s="104"/>
      <c r="AT537" s="27"/>
      <c r="AU537" s="618"/>
    </row>
    <row r="538" spans="1:47" ht="15" hidden="1">
      <c r="A538" s="316"/>
      <c r="B538" s="346"/>
      <c r="C538" s="360"/>
      <c r="D538" s="921"/>
      <c r="E538" s="922"/>
      <c r="F538" s="922"/>
      <c r="G538" s="923"/>
      <c r="H538" s="797">
        <v>0.21</v>
      </c>
      <c r="I538" s="799">
        <v>1</v>
      </c>
      <c r="J538" s="324"/>
      <c r="K538" s="782">
        <f t="shared" si="131"/>
        <v>0</v>
      </c>
      <c r="L538" s="365">
        <v>1</v>
      </c>
      <c r="M538" s="365"/>
      <c r="N538" s="371">
        <f t="shared" si="160"/>
        <v>1</v>
      </c>
      <c r="O538" s="365"/>
      <c r="P538" s="365"/>
      <c r="Q538" s="365"/>
      <c r="R538" s="365"/>
      <c r="S538" s="365"/>
      <c r="T538" s="365"/>
      <c r="U538" s="365"/>
      <c r="V538" s="365"/>
      <c r="W538" s="365"/>
      <c r="X538" s="365"/>
      <c r="Y538" s="365"/>
      <c r="Z538" s="365"/>
      <c r="AA538" s="365"/>
      <c r="AB538" s="365"/>
      <c r="AC538" s="365"/>
      <c r="AD538" s="365"/>
      <c r="AE538" s="365"/>
      <c r="AF538" s="365"/>
      <c r="AG538" s="365"/>
      <c r="AH538" s="365"/>
      <c r="AI538" s="365"/>
      <c r="AJ538" s="365"/>
      <c r="AK538" s="73">
        <f t="shared" si="165"/>
        <v>0</v>
      </c>
      <c r="AL538" s="813">
        <f t="shared" si="162"/>
        <v>1</v>
      </c>
      <c r="AM538" s="369">
        <f t="shared" si="138"/>
        <v>0</v>
      </c>
      <c r="AN538" s="369">
        <f t="shared" si="134"/>
        <v>0</v>
      </c>
      <c r="AO538" s="807">
        <f t="shared" si="139"/>
        <v>0</v>
      </c>
      <c r="AP538" s="599">
        <f t="shared" si="163"/>
        <v>0</v>
      </c>
      <c r="AQ538" s="609">
        <f t="shared" si="164"/>
        <v>0</v>
      </c>
      <c r="AR538" s="605"/>
      <c r="AS538" s="104"/>
      <c r="AT538" s="27"/>
      <c r="AU538" s="618"/>
    </row>
    <row r="539" spans="1:47" ht="15" hidden="1">
      <c r="A539" s="316"/>
      <c r="B539" s="346"/>
      <c r="C539" s="360"/>
      <c r="D539" s="921"/>
      <c r="E539" s="922"/>
      <c r="F539" s="922"/>
      <c r="G539" s="923"/>
      <c r="H539" s="797">
        <v>0.21</v>
      </c>
      <c r="I539" s="799">
        <v>1</v>
      </c>
      <c r="J539" s="324"/>
      <c r="K539" s="782">
        <f t="shared" si="131"/>
        <v>0</v>
      </c>
      <c r="L539" s="365">
        <v>1</v>
      </c>
      <c r="M539" s="365"/>
      <c r="N539" s="371">
        <f t="shared" si="160"/>
        <v>1</v>
      </c>
      <c r="O539" s="365"/>
      <c r="P539" s="365"/>
      <c r="Q539" s="365"/>
      <c r="R539" s="365"/>
      <c r="S539" s="365"/>
      <c r="T539" s="365"/>
      <c r="U539" s="365"/>
      <c r="V539" s="365"/>
      <c r="W539" s="365"/>
      <c r="X539" s="365"/>
      <c r="Y539" s="365"/>
      <c r="Z539" s="365"/>
      <c r="AA539" s="365"/>
      <c r="AB539" s="365"/>
      <c r="AC539" s="365"/>
      <c r="AD539" s="365"/>
      <c r="AE539" s="365"/>
      <c r="AF539" s="365"/>
      <c r="AG539" s="365"/>
      <c r="AH539" s="365"/>
      <c r="AI539" s="365"/>
      <c r="AJ539" s="365"/>
      <c r="AK539" s="73">
        <f t="shared" si="165"/>
        <v>0</v>
      </c>
      <c r="AL539" s="813">
        <f t="shared" si="162"/>
        <v>1</v>
      </c>
      <c r="AM539" s="369">
        <f t="shared" si="138"/>
        <v>0</v>
      </c>
      <c r="AN539" s="369">
        <f t="shared" si="134"/>
        <v>0</v>
      </c>
      <c r="AO539" s="807">
        <f t="shared" si="139"/>
        <v>0</v>
      </c>
      <c r="AP539" s="599">
        <f t="shared" si="163"/>
        <v>0</v>
      </c>
      <c r="AQ539" s="609">
        <f t="shared" si="164"/>
        <v>0</v>
      </c>
      <c r="AR539" s="605"/>
      <c r="AS539" s="104"/>
      <c r="AT539" s="27"/>
      <c r="AU539" s="618"/>
    </row>
    <row r="540" spans="1:47" ht="15" hidden="1">
      <c r="A540" s="316"/>
      <c r="B540" s="346"/>
      <c r="C540" s="360"/>
      <c r="D540" s="921"/>
      <c r="E540" s="922"/>
      <c r="F540" s="922"/>
      <c r="G540" s="923"/>
      <c r="H540" s="797">
        <v>0.21</v>
      </c>
      <c r="I540" s="799">
        <v>1</v>
      </c>
      <c r="J540" s="324"/>
      <c r="K540" s="782">
        <f t="shared" si="131"/>
        <v>0</v>
      </c>
      <c r="L540" s="365">
        <v>1</v>
      </c>
      <c r="M540" s="365"/>
      <c r="N540" s="371">
        <f t="shared" si="160"/>
        <v>1</v>
      </c>
      <c r="O540" s="365"/>
      <c r="P540" s="365"/>
      <c r="Q540" s="365"/>
      <c r="R540" s="365"/>
      <c r="S540" s="365"/>
      <c r="T540" s="365"/>
      <c r="U540" s="365"/>
      <c r="V540" s="365"/>
      <c r="W540" s="365"/>
      <c r="X540" s="365"/>
      <c r="Y540" s="365"/>
      <c r="Z540" s="365"/>
      <c r="AA540" s="365"/>
      <c r="AB540" s="365"/>
      <c r="AC540" s="365"/>
      <c r="AD540" s="365"/>
      <c r="AE540" s="365"/>
      <c r="AF540" s="365"/>
      <c r="AG540" s="365"/>
      <c r="AH540" s="365"/>
      <c r="AI540" s="365"/>
      <c r="AJ540" s="365"/>
      <c r="AK540" s="73">
        <f t="shared" si="165"/>
        <v>0</v>
      </c>
      <c r="AL540" s="813">
        <f t="shared" si="162"/>
        <v>1</v>
      </c>
      <c r="AM540" s="369">
        <f t="shared" si="138"/>
        <v>0</v>
      </c>
      <c r="AN540" s="369">
        <f t="shared" si="134"/>
        <v>0</v>
      </c>
      <c r="AO540" s="807">
        <f t="shared" si="139"/>
        <v>0</v>
      </c>
      <c r="AP540" s="599">
        <f t="shared" si="163"/>
        <v>0</v>
      </c>
      <c r="AQ540" s="609">
        <f t="shared" si="164"/>
        <v>0</v>
      </c>
      <c r="AR540" s="605"/>
      <c r="AS540" s="104"/>
      <c r="AT540" s="27"/>
      <c r="AU540" s="618"/>
    </row>
    <row r="541" spans="1:47" ht="15" hidden="1">
      <c r="A541" s="316"/>
      <c r="B541" s="346"/>
      <c r="C541" s="360"/>
      <c r="D541" s="921"/>
      <c r="E541" s="922"/>
      <c r="F541" s="922"/>
      <c r="G541" s="923"/>
      <c r="H541" s="797">
        <v>0.21</v>
      </c>
      <c r="I541" s="799">
        <v>1</v>
      </c>
      <c r="J541" s="324"/>
      <c r="K541" s="782">
        <f t="shared" ref="K541:K555" si="166">J541+(J541*H541)</f>
        <v>0</v>
      </c>
      <c r="L541" s="365">
        <v>1</v>
      </c>
      <c r="M541" s="365"/>
      <c r="N541" s="371">
        <f t="shared" si="160"/>
        <v>1</v>
      </c>
      <c r="O541" s="365"/>
      <c r="P541" s="365"/>
      <c r="Q541" s="365"/>
      <c r="R541" s="365"/>
      <c r="S541" s="365"/>
      <c r="T541" s="365"/>
      <c r="U541" s="365"/>
      <c r="V541" s="365"/>
      <c r="W541" s="365"/>
      <c r="X541" s="365"/>
      <c r="Y541" s="365"/>
      <c r="Z541" s="365"/>
      <c r="AA541" s="365"/>
      <c r="AB541" s="365"/>
      <c r="AC541" s="365"/>
      <c r="AD541" s="365"/>
      <c r="AE541" s="365"/>
      <c r="AF541" s="365"/>
      <c r="AG541" s="365"/>
      <c r="AH541" s="365"/>
      <c r="AI541" s="365"/>
      <c r="AJ541" s="365"/>
      <c r="AK541" s="73">
        <f t="shared" si="165"/>
        <v>0</v>
      </c>
      <c r="AL541" s="813">
        <f t="shared" si="162"/>
        <v>1</v>
      </c>
      <c r="AM541" s="369">
        <f t="shared" si="138"/>
        <v>0</v>
      </c>
      <c r="AN541" s="369">
        <f t="shared" ref="AN541:AN555" si="167">((J541+(J541*H541)-(J541*H541*I541))*M541)*50%</f>
        <v>0</v>
      </c>
      <c r="AO541" s="807">
        <f t="shared" si="139"/>
        <v>0</v>
      </c>
      <c r="AP541" s="599">
        <f t="shared" si="163"/>
        <v>0</v>
      </c>
      <c r="AQ541" s="609">
        <f t="shared" si="164"/>
        <v>0</v>
      </c>
      <c r="AR541" s="605"/>
      <c r="AS541" s="104"/>
      <c r="AT541" s="27"/>
      <c r="AU541" s="618"/>
    </row>
    <row r="542" spans="1:47" ht="15" hidden="1">
      <c r="A542" s="316"/>
      <c r="B542" s="346"/>
      <c r="C542" s="360"/>
      <c r="D542" s="921"/>
      <c r="E542" s="922"/>
      <c r="F542" s="922"/>
      <c r="G542" s="923"/>
      <c r="H542" s="797">
        <v>0.21</v>
      </c>
      <c r="I542" s="799">
        <v>1</v>
      </c>
      <c r="J542" s="324"/>
      <c r="K542" s="782">
        <f t="shared" si="166"/>
        <v>0</v>
      </c>
      <c r="L542" s="365">
        <v>1</v>
      </c>
      <c r="M542" s="365"/>
      <c r="N542" s="371">
        <f t="shared" ref="N542:N544" si="168">L542+M542</f>
        <v>1</v>
      </c>
      <c r="O542" s="365"/>
      <c r="P542" s="365"/>
      <c r="Q542" s="365"/>
      <c r="R542" s="365"/>
      <c r="S542" s="365"/>
      <c r="T542" s="365"/>
      <c r="U542" s="365"/>
      <c r="V542" s="365"/>
      <c r="W542" s="365"/>
      <c r="X542" s="365"/>
      <c r="Y542" s="365"/>
      <c r="Z542" s="365"/>
      <c r="AA542" s="365"/>
      <c r="AB542" s="365"/>
      <c r="AC542" s="365"/>
      <c r="AD542" s="365"/>
      <c r="AE542" s="365"/>
      <c r="AF542" s="365"/>
      <c r="AG542" s="365"/>
      <c r="AH542" s="365"/>
      <c r="AI542" s="365"/>
      <c r="AJ542" s="365"/>
      <c r="AK542" s="73">
        <f t="shared" ref="AK542:AK544" si="169">SUM(O542:AJ542)</f>
        <v>0</v>
      </c>
      <c r="AL542" s="813">
        <f t="shared" ref="AL542:AL544" si="170">N542+AK542</f>
        <v>1</v>
      </c>
      <c r="AM542" s="369">
        <f t="shared" ref="AM542:AM555" si="171">(J542+(J542*H542)-(J542*H542*I542))*L542</f>
        <v>0</v>
      </c>
      <c r="AN542" s="369">
        <f t="shared" si="167"/>
        <v>0</v>
      </c>
      <c r="AO542" s="807">
        <f t="shared" ref="AO542:AO555" si="172">AM542+AN542</f>
        <v>0</v>
      </c>
      <c r="AP542" s="599">
        <f t="shared" ref="AP542:AP544" si="173">AM542-AR542</f>
        <v>0</v>
      </c>
      <c r="AQ542" s="609">
        <f t="shared" ref="AQ542:AQ544" si="174">AN542-AS542</f>
        <v>0</v>
      </c>
      <c r="AR542" s="605"/>
      <c r="AS542" s="104"/>
      <c r="AT542" s="27"/>
      <c r="AU542" s="618"/>
    </row>
    <row r="543" spans="1:47" ht="15" hidden="1">
      <c r="A543" s="316"/>
      <c r="B543" s="346"/>
      <c r="C543" s="360"/>
      <c r="D543" s="921"/>
      <c r="E543" s="922"/>
      <c r="F543" s="922"/>
      <c r="G543" s="923"/>
      <c r="H543" s="797">
        <v>0.21</v>
      </c>
      <c r="I543" s="799">
        <v>1</v>
      </c>
      <c r="J543" s="324"/>
      <c r="K543" s="782">
        <f t="shared" si="166"/>
        <v>0</v>
      </c>
      <c r="L543" s="365">
        <v>1</v>
      </c>
      <c r="M543" s="365"/>
      <c r="N543" s="371">
        <f t="shared" si="168"/>
        <v>1</v>
      </c>
      <c r="O543" s="365"/>
      <c r="P543" s="365"/>
      <c r="Q543" s="365"/>
      <c r="R543" s="365"/>
      <c r="S543" s="365"/>
      <c r="T543" s="365"/>
      <c r="U543" s="365"/>
      <c r="V543" s="365"/>
      <c r="W543" s="365"/>
      <c r="X543" s="365"/>
      <c r="Y543" s="365"/>
      <c r="Z543" s="365"/>
      <c r="AA543" s="365"/>
      <c r="AB543" s="365"/>
      <c r="AC543" s="365"/>
      <c r="AD543" s="365"/>
      <c r="AE543" s="365"/>
      <c r="AF543" s="365"/>
      <c r="AG543" s="365"/>
      <c r="AH543" s="365"/>
      <c r="AI543" s="365"/>
      <c r="AJ543" s="365"/>
      <c r="AK543" s="73">
        <f t="shared" si="169"/>
        <v>0</v>
      </c>
      <c r="AL543" s="813">
        <f t="shared" si="170"/>
        <v>1</v>
      </c>
      <c r="AM543" s="369">
        <f t="shared" si="171"/>
        <v>0</v>
      </c>
      <c r="AN543" s="369">
        <f t="shared" si="167"/>
        <v>0</v>
      </c>
      <c r="AO543" s="807">
        <f t="shared" si="172"/>
        <v>0</v>
      </c>
      <c r="AP543" s="599">
        <f t="shared" si="173"/>
        <v>0</v>
      </c>
      <c r="AQ543" s="609">
        <f t="shared" si="174"/>
        <v>0</v>
      </c>
      <c r="AR543" s="605"/>
      <c r="AS543" s="104"/>
      <c r="AT543" s="27"/>
      <c r="AU543" s="618"/>
    </row>
    <row r="544" spans="1:47" ht="15" hidden="1">
      <c r="A544" s="316"/>
      <c r="B544" s="346"/>
      <c r="C544" s="360"/>
      <c r="D544" s="921"/>
      <c r="E544" s="922"/>
      <c r="F544" s="922"/>
      <c r="G544" s="923"/>
      <c r="H544" s="797">
        <v>0.21</v>
      </c>
      <c r="I544" s="799">
        <v>1</v>
      </c>
      <c r="J544" s="324"/>
      <c r="K544" s="782">
        <f t="shared" si="166"/>
        <v>0</v>
      </c>
      <c r="L544" s="365">
        <v>1</v>
      </c>
      <c r="M544" s="365"/>
      <c r="N544" s="371">
        <f t="shared" si="168"/>
        <v>1</v>
      </c>
      <c r="O544" s="365"/>
      <c r="P544" s="365"/>
      <c r="Q544" s="365"/>
      <c r="R544" s="365"/>
      <c r="S544" s="365"/>
      <c r="T544" s="365"/>
      <c r="U544" s="365"/>
      <c r="V544" s="365"/>
      <c r="W544" s="365"/>
      <c r="X544" s="365"/>
      <c r="Y544" s="365"/>
      <c r="Z544" s="365"/>
      <c r="AA544" s="365"/>
      <c r="AB544" s="365"/>
      <c r="AC544" s="365"/>
      <c r="AD544" s="365"/>
      <c r="AE544" s="365"/>
      <c r="AF544" s="365"/>
      <c r="AG544" s="365"/>
      <c r="AH544" s="365"/>
      <c r="AI544" s="365"/>
      <c r="AJ544" s="365"/>
      <c r="AK544" s="73">
        <f t="shared" si="169"/>
        <v>0</v>
      </c>
      <c r="AL544" s="813">
        <f t="shared" si="170"/>
        <v>1</v>
      </c>
      <c r="AM544" s="369">
        <f t="shared" si="171"/>
        <v>0</v>
      </c>
      <c r="AN544" s="369">
        <f t="shared" si="167"/>
        <v>0</v>
      </c>
      <c r="AO544" s="807">
        <f t="shared" si="172"/>
        <v>0</v>
      </c>
      <c r="AP544" s="599">
        <f t="shared" si="173"/>
        <v>0</v>
      </c>
      <c r="AQ544" s="609">
        <f t="shared" si="174"/>
        <v>0</v>
      </c>
      <c r="AR544" s="605"/>
      <c r="AS544" s="104"/>
      <c r="AT544" s="27"/>
      <c r="AU544" s="618"/>
    </row>
    <row r="545" spans="1:47" ht="15" hidden="1">
      <c r="A545" s="316"/>
      <c r="B545" s="346"/>
      <c r="C545" s="360"/>
      <c r="D545" s="921"/>
      <c r="E545" s="922"/>
      <c r="F545" s="922"/>
      <c r="G545" s="923"/>
      <c r="H545" s="797">
        <v>0.21</v>
      </c>
      <c r="I545" s="799">
        <v>1</v>
      </c>
      <c r="J545" s="324"/>
      <c r="K545" s="782">
        <f t="shared" si="166"/>
        <v>0</v>
      </c>
      <c r="L545" s="365">
        <v>1</v>
      </c>
      <c r="M545" s="365"/>
      <c r="N545" s="371">
        <f t="shared" si="160"/>
        <v>1</v>
      </c>
      <c r="O545" s="365"/>
      <c r="P545" s="365"/>
      <c r="Q545" s="365"/>
      <c r="R545" s="365"/>
      <c r="S545" s="365"/>
      <c r="T545" s="365"/>
      <c r="U545" s="365"/>
      <c r="V545" s="365"/>
      <c r="W545" s="365"/>
      <c r="X545" s="365"/>
      <c r="Y545" s="365"/>
      <c r="Z545" s="365"/>
      <c r="AA545" s="365"/>
      <c r="AB545" s="365"/>
      <c r="AC545" s="365"/>
      <c r="AD545" s="365"/>
      <c r="AE545" s="365"/>
      <c r="AF545" s="365"/>
      <c r="AG545" s="365"/>
      <c r="AH545" s="365"/>
      <c r="AI545" s="365"/>
      <c r="AJ545" s="365"/>
      <c r="AK545" s="73">
        <f t="shared" si="161"/>
        <v>0</v>
      </c>
      <c r="AL545" s="813">
        <f t="shared" si="162"/>
        <v>1</v>
      </c>
      <c r="AM545" s="369">
        <f t="shared" si="171"/>
        <v>0</v>
      </c>
      <c r="AN545" s="369">
        <f t="shared" si="167"/>
        <v>0</v>
      </c>
      <c r="AO545" s="807">
        <f t="shared" si="172"/>
        <v>0</v>
      </c>
      <c r="AP545" s="599">
        <f t="shared" si="163"/>
        <v>0</v>
      </c>
      <c r="AQ545" s="609">
        <f t="shared" si="164"/>
        <v>0</v>
      </c>
      <c r="AR545" s="605"/>
      <c r="AS545" s="104"/>
      <c r="AT545" s="27"/>
      <c r="AU545" s="618"/>
    </row>
    <row r="546" spans="1:47" ht="15" hidden="1">
      <c r="A546" s="316"/>
      <c r="B546" s="346"/>
      <c r="C546" s="360"/>
      <c r="D546" s="921"/>
      <c r="E546" s="922"/>
      <c r="F546" s="922"/>
      <c r="G546" s="923"/>
      <c r="H546" s="797">
        <v>0.21</v>
      </c>
      <c r="I546" s="799">
        <v>1</v>
      </c>
      <c r="J546" s="324"/>
      <c r="K546" s="782">
        <f t="shared" si="166"/>
        <v>0</v>
      </c>
      <c r="L546" s="365">
        <v>1</v>
      </c>
      <c r="M546" s="365"/>
      <c r="N546" s="371">
        <f t="shared" si="154"/>
        <v>1</v>
      </c>
      <c r="O546" s="365"/>
      <c r="P546" s="365"/>
      <c r="Q546" s="365"/>
      <c r="R546" s="365"/>
      <c r="S546" s="365"/>
      <c r="T546" s="365"/>
      <c r="U546" s="365"/>
      <c r="V546" s="365"/>
      <c r="W546" s="365"/>
      <c r="X546" s="365"/>
      <c r="Y546" s="365"/>
      <c r="Z546" s="365"/>
      <c r="AA546" s="365"/>
      <c r="AB546" s="365"/>
      <c r="AC546" s="365"/>
      <c r="AD546" s="365"/>
      <c r="AE546" s="365"/>
      <c r="AF546" s="365"/>
      <c r="AG546" s="365"/>
      <c r="AH546" s="365"/>
      <c r="AI546" s="365"/>
      <c r="AJ546" s="365"/>
      <c r="AK546" s="73">
        <f t="shared" si="155"/>
        <v>0</v>
      </c>
      <c r="AL546" s="813">
        <f t="shared" si="156"/>
        <v>1</v>
      </c>
      <c r="AM546" s="369">
        <f t="shared" si="171"/>
        <v>0</v>
      </c>
      <c r="AN546" s="369">
        <f t="shared" si="167"/>
        <v>0</v>
      </c>
      <c r="AO546" s="807">
        <f t="shared" si="172"/>
        <v>0</v>
      </c>
      <c r="AP546" s="599">
        <f t="shared" si="157"/>
        <v>0</v>
      </c>
      <c r="AQ546" s="609">
        <f t="shared" si="158"/>
        <v>0</v>
      </c>
      <c r="AR546" s="605"/>
      <c r="AS546" s="104"/>
      <c r="AT546" s="27"/>
      <c r="AU546" s="618"/>
    </row>
    <row r="547" spans="1:47" ht="15" hidden="1">
      <c r="A547" s="316"/>
      <c r="B547" s="346"/>
      <c r="C547" s="360"/>
      <c r="D547" s="921"/>
      <c r="E547" s="922"/>
      <c r="F547" s="922"/>
      <c r="G547" s="923"/>
      <c r="H547" s="797">
        <v>0.21</v>
      </c>
      <c r="I547" s="799">
        <v>1</v>
      </c>
      <c r="J547" s="324"/>
      <c r="K547" s="782">
        <f t="shared" si="166"/>
        <v>0</v>
      </c>
      <c r="L547" s="365">
        <v>1</v>
      </c>
      <c r="M547" s="365"/>
      <c r="N547" s="371">
        <f t="shared" si="154"/>
        <v>1</v>
      </c>
      <c r="O547" s="365"/>
      <c r="P547" s="365"/>
      <c r="Q547" s="365"/>
      <c r="R547" s="365"/>
      <c r="S547" s="365"/>
      <c r="T547" s="365"/>
      <c r="U547" s="365"/>
      <c r="V547" s="365"/>
      <c r="W547" s="365"/>
      <c r="X547" s="365"/>
      <c r="Y547" s="365"/>
      <c r="Z547" s="365"/>
      <c r="AA547" s="365"/>
      <c r="AB547" s="365"/>
      <c r="AC547" s="365"/>
      <c r="AD547" s="365"/>
      <c r="AE547" s="365"/>
      <c r="AF547" s="365"/>
      <c r="AG547" s="365"/>
      <c r="AH547" s="365"/>
      <c r="AI547" s="365"/>
      <c r="AJ547" s="365"/>
      <c r="AK547" s="73">
        <f t="shared" si="155"/>
        <v>0</v>
      </c>
      <c r="AL547" s="813">
        <f t="shared" si="156"/>
        <v>1</v>
      </c>
      <c r="AM547" s="369">
        <f t="shared" si="171"/>
        <v>0</v>
      </c>
      <c r="AN547" s="369">
        <f t="shared" si="167"/>
        <v>0</v>
      </c>
      <c r="AO547" s="807">
        <f t="shared" si="172"/>
        <v>0</v>
      </c>
      <c r="AP547" s="599">
        <f t="shared" si="157"/>
        <v>0</v>
      </c>
      <c r="AQ547" s="609">
        <f t="shared" si="158"/>
        <v>0</v>
      </c>
      <c r="AR547" s="605"/>
      <c r="AS547" s="104"/>
      <c r="AT547" s="27"/>
      <c r="AU547" s="618"/>
    </row>
    <row r="548" spans="1:47" ht="15" hidden="1">
      <c r="A548" s="316"/>
      <c r="B548" s="346"/>
      <c r="C548" s="360"/>
      <c r="D548" s="921"/>
      <c r="E548" s="922"/>
      <c r="F548" s="922"/>
      <c r="G548" s="923"/>
      <c r="H548" s="797">
        <v>0.21</v>
      </c>
      <c r="I548" s="799">
        <v>1</v>
      </c>
      <c r="J548" s="324"/>
      <c r="K548" s="782">
        <f t="shared" si="166"/>
        <v>0</v>
      </c>
      <c r="L548" s="365">
        <v>1</v>
      </c>
      <c r="M548" s="365"/>
      <c r="N548" s="371">
        <f t="shared" si="132"/>
        <v>1</v>
      </c>
      <c r="O548" s="365"/>
      <c r="P548" s="365"/>
      <c r="Q548" s="365"/>
      <c r="R548" s="365"/>
      <c r="S548" s="365"/>
      <c r="T548" s="365"/>
      <c r="U548" s="365"/>
      <c r="V548" s="365"/>
      <c r="W548" s="365"/>
      <c r="X548" s="365"/>
      <c r="Y548" s="365"/>
      <c r="Z548" s="365"/>
      <c r="AA548" s="365"/>
      <c r="AB548" s="365"/>
      <c r="AC548" s="365"/>
      <c r="AD548" s="365"/>
      <c r="AE548" s="365"/>
      <c r="AF548" s="365"/>
      <c r="AG548" s="365"/>
      <c r="AH548" s="365"/>
      <c r="AI548" s="365"/>
      <c r="AJ548" s="365"/>
      <c r="AK548" s="73">
        <f t="shared" si="133"/>
        <v>0</v>
      </c>
      <c r="AL548" s="813">
        <f t="shared" si="128"/>
        <v>1</v>
      </c>
      <c r="AM548" s="369">
        <f t="shared" si="171"/>
        <v>0</v>
      </c>
      <c r="AN548" s="369">
        <f t="shared" si="167"/>
        <v>0</v>
      </c>
      <c r="AO548" s="807">
        <f t="shared" si="172"/>
        <v>0</v>
      </c>
      <c r="AP548" s="599">
        <f t="shared" si="129"/>
        <v>0</v>
      </c>
      <c r="AQ548" s="609">
        <f t="shared" si="130"/>
        <v>0</v>
      </c>
      <c r="AR548" s="605"/>
      <c r="AS548" s="104"/>
      <c r="AT548" s="27"/>
      <c r="AU548" s="618"/>
    </row>
    <row r="549" spans="1:47" ht="15" hidden="1">
      <c r="A549" s="316"/>
      <c r="B549" s="346"/>
      <c r="C549" s="360"/>
      <c r="D549" s="921"/>
      <c r="E549" s="922"/>
      <c r="F549" s="922"/>
      <c r="G549" s="923"/>
      <c r="H549" s="797">
        <v>0.21</v>
      </c>
      <c r="I549" s="799">
        <v>1</v>
      </c>
      <c r="J549" s="324"/>
      <c r="K549" s="782">
        <f t="shared" si="166"/>
        <v>0</v>
      </c>
      <c r="L549" s="365">
        <v>1</v>
      </c>
      <c r="M549" s="365"/>
      <c r="N549" s="371">
        <f t="shared" si="132"/>
        <v>1</v>
      </c>
      <c r="O549" s="365"/>
      <c r="P549" s="365"/>
      <c r="Q549" s="365"/>
      <c r="R549" s="365"/>
      <c r="S549" s="365"/>
      <c r="T549" s="365"/>
      <c r="U549" s="365"/>
      <c r="V549" s="365"/>
      <c r="W549" s="365"/>
      <c r="X549" s="365"/>
      <c r="Y549" s="365"/>
      <c r="Z549" s="365"/>
      <c r="AA549" s="365"/>
      <c r="AB549" s="365"/>
      <c r="AC549" s="365"/>
      <c r="AD549" s="365"/>
      <c r="AE549" s="365"/>
      <c r="AF549" s="365"/>
      <c r="AG549" s="365"/>
      <c r="AH549" s="365"/>
      <c r="AI549" s="365"/>
      <c r="AJ549" s="365"/>
      <c r="AK549" s="73">
        <f t="shared" si="133"/>
        <v>0</v>
      </c>
      <c r="AL549" s="813">
        <f t="shared" si="128"/>
        <v>1</v>
      </c>
      <c r="AM549" s="369">
        <f t="shared" si="171"/>
        <v>0</v>
      </c>
      <c r="AN549" s="369">
        <f t="shared" si="167"/>
        <v>0</v>
      </c>
      <c r="AO549" s="807">
        <f t="shared" si="172"/>
        <v>0</v>
      </c>
      <c r="AP549" s="599">
        <f t="shared" si="129"/>
        <v>0</v>
      </c>
      <c r="AQ549" s="609">
        <f t="shared" si="130"/>
        <v>0</v>
      </c>
      <c r="AR549" s="605"/>
      <c r="AS549" s="104"/>
      <c r="AT549" s="27"/>
      <c r="AU549" s="618"/>
    </row>
    <row r="550" spans="1:47" ht="15" hidden="1">
      <c r="A550" s="316"/>
      <c r="B550" s="346"/>
      <c r="C550" s="360"/>
      <c r="D550" s="921"/>
      <c r="E550" s="922"/>
      <c r="F550" s="922"/>
      <c r="G550" s="923"/>
      <c r="H550" s="797">
        <v>0.21</v>
      </c>
      <c r="I550" s="799">
        <v>1</v>
      </c>
      <c r="J550" s="324"/>
      <c r="K550" s="782">
        <f t="shared" si="166"/>
        <v>0</v>
      </c>
      <c r="L550" s="365">
        <v>1</v>
      </c>
      <c r="M550" s="365"/>
      <c r="N550" s="371">
        <f t="shared" si="132"/>
        <v>1</v>
      </c>
      <c r="O550" s="365"/>
      <c r="P550" s="365"/>
      <c r="Q550" s="365"/>
      <c r="R550" s="365"/>
      <c r="S550" s="365"/>
      <c r="T550" s="365"/>
      <c r="U550" s="365"/>
      <c r="V550" s="365"/>
      <c r="W550" s="365"/>
      <c r="X550" s="365"/>
      <c r="Y550" s="365"/>
      <c r="Z550" s="365"/>
      <c r="AA550" s="365"/>
      <c r="AB550" s="365"/>
      <c r="AC550" s="365"/>
      <c r="AD550" s="365"/>
      <c r="AE550" s="365"/>
      <c r="AF550" s="365"/>
      <c r="AG550" s="365"/>
      <c r="AH550" s="365"/>
      <c r="AI550" s="365"/>
      <c r="AJ550" s="365"/>
      <c r="AK550" s="73">
        <f t="shared" si="133"/>
        <v>0</v>
      </c>
      <c r="AL550" s="813">
        <f t="shared" si="128"/>
        <v>1</v>
      </c>
      <c r="AM550" s="369">
        <f t="shared" si="171"/>
        <v>0</v>
      </c>
      <c r="AN550" s="369">
        <f t="shared" si="167"/>
        <v>0</v>
      </c>
      <c r="AO550" s="807">
        <f t="shared" si="172"/>
        <v>0</v>
      </c>
      <c r="AP550" s="599">
        <f t="shared" si="129"/>
        <v>0</v>
      </c>
      <c r="AQ550" s="609">
        <f t="shared" si="130"/>
        <v>0</v>
      </c>
      <c r="AR550" s="605"/>
      <c r="AS550" s="104"/>
      <c r="AT550" s="27"/>
      <c r="AU550" s="618"/>
    </row>
    <row r="551" spans="1:47" ht="15" hidden="1">
      <c r="A551" s="316"/>
      <c r="B551" s="346"/>
      <c r="C551" s="360"/>
      <c r="D551" s="921"/>
      <c r="E551" s="922"/>
      <c r="F551" s="922"/>
      <c r="G551" s="923"/>
      <c r="H551" s="797">
        <v>0.21</v>
      </c>
      <c r="I551" s="799">
        <v>1</v>
      </c>
      <c r="J551" s="324"/>
      <c r="K551" s="782">
        <f t="shared" si="166"/>
        <v>0</v>
      </c>
      <c r="L551" s="365">
        <v>1</v>
      </c>
      <c r="M551" s="365"/>
      <c r="N551" s="371">
        <f t="shared" si="132"/>
        <v>1</v>
      </c>
      <c r="O551" s="365"/>
      <c r="P551" s="365"/>
      <c r="Q551" s="365"/>
      <c r="R551" s="365"/>
      <c r="S551" s="365"/>
      <c r="T551" s="365"/>
      <c r="U551" s="365"/>
      <c r="V551" s="365"/>
      <c r="W551" s="365"/>
      <c r="X551" s="365"/>
      <c r="Y551" s="365"/>
      <c r="Z551" s="365"/>
      <c r="AA551" s="365"/>
      <c r="AB551" s="365"/>
      <c r="AC551" s="365"/>
      <c r="AD551" s="365"/>
      <c r="AE551" s="365"/>
      <c r="AF551" s="365"/>
      <c r="AG551" s="365"/>
      <c r="AH551" s="365"/>
      <c r="AI551" s="365"/>
      <c r="AJ551" s="365"/>
      <c r="AK551" s="73">
        <f t="shared" si="133"/>
        <v>0</v>
      </c>
      <c r="AL551" s="813">
        <f t="shared" si="128"/>
        <v>1</v>
      </c>
      <c r="AM551" s="369">
        <f t="shared" si="171"/>
        <v>0</v>
      </c>
      <c r="AN551" s="369">
        <f t="shared" si="167"/>
        <v>0</v>
      </c>
      <c r="AO551" s="807">
        <f t="shared" si="172"/>
        <v>0</v>
      </c>
      <c r="AP551" s="599">
        <f t="shared" si="129"/>
        <v>0</v>
      </c>
      <c r="AQ551" s="609">
        <f t="shared" si="130"/>
        <v>0</v>
      </c>
      <c r="AR551" s="605"/>
      <c r="AS551" s="104"/>
      <c r="AT551" s="27"/>
      <c r="AU551" s="618"/>
    </row>
    <row r="552" spans="1:47" ht="15" hidden="1">
      <c r="A552" s="316"/>
      <c r="B552" s="346"/>
      <c r="C552" s="360"/>
      <c r="D552" s="921"/>
      <c r="E552" s="922"/>
      <c r="F552" s="922"/>
      <c r="G552" s="923"/>
      <c r="H552" s="797">
        <v>0.21</v>
      </c>
      <c r="I552" s="799">
        <v>1</v>
      </c>
      <c r="J552" s="324"/>
      <c r="K552" s="782">
        <f t="shared" si="166"/>
        <v>0</v>
      </c>
      <c r="L552" s="365">
        <v>1</v>
      </c>
      <c r="M552" s="365"/>
      <c r="N552" s="371">
        <f t="shared" si="132"/>
        <v>1</v>
      </c>
      <c r="O552" s="365"/>
      <c r="P552" s="365"/>
      <c r="Q552" s="365"/>
      <c r="R552" s="365"/>
      <c r="S552" s="365"/>
      <c r="T552" s="365"/>
      <c r="U552" s="365"/>
      <c r="V552" s="365"/>
      <c r="W552" s="365"/>
      <c r="X552" s="365"/>
      <c r="Y552" s="365"/>
      <c r="Z552" s="365"/>
      <c r="AA552" s="365"/>
      <c r="AB552" s="365"/>
      <c r="AC552" s="365"/>
      <c r="AD552" s="365"/>
      <c r="AE552" s="365"/>
      <c r="AF552" s="365"/>
      <c r="AG552" s="365"/>
      <c r="AH552" s="365"/>
      <c r="AI552" s="365"/>
      <c r="AJ552" s="365"/>
      <c r="AK552" s="73">
        <f t="shared" si="133"/>
        <v>0</v>
      </c>
      <c r="AL552" s="813">
        <f t="shared" si="128"/>
        <v>1</v>
      </c>
      <c r="AM552" s="369">
        <f t="shared" si="171"/>
        <v>0</v>
      </c>
      <c r="AN552" s="369">
        <f t="shared" si="167"/>
        <v>0</v>
      </c>
      <c r="AO552" s="807">
        <f t="shared" si="172"/>
        <v>0</v>
      </c>
      <c r="AP552" s="599">
        <f t="shared" si="129"/>
        <v>0</v>
      </c>
      <c r="AQ552" s="609">
        <f t="shared" si="130"/>
        <v>0</v>
      </c>
      <c r="AR552" s="605"/>
      <c r="AS552" s="104"/>
      <c r="AT552" s="27"/>
      <c r="AU552" s="618"/>
    </row>
    <row r="553" spans="1:47" ht="15" hidden="1">
      <c r="A553" s="316"/>
      <c r="B553" s="346"/>
      <c r="C553" s="360"/>
      <c r="D553" s="921"/>
      <c r="E553" s="922"/>
      <c r="F553" s="922"/>
      <c r="G553" s="923"/>
      <c r="H553" s="797">
        <v>0.21</v>
      </c>
      <c r="I553" s="799">
        <v>1</v>
      </c>
      <c r="J553" s="324"/>
      <c r="K553" s="782">
        <f t="shared" si="166"/>
        <v>0</v>
      </c>
      <c r="L553" s="365">
        <v>1</v>
      </c>
      <c r="M553" s="365"/>
      <c r="N553" s="371">
        <f t="shared" si="132"/>
        <v>1</v>
      </c>
      <c r="O553" s="365"/>
      <c r="P553" s="365"/>
      <c r="Q553" s="365"/>
      <c r="R553" s="365"/>
      <c r="S553" s="365"/>
      <c r="T553" s="365"/>
      <c r="U553" s="365"/>
      <c r="V553" s="365"/>
      <c r="W553" s="365"/>
      <c r="X553" s="365"/>
      <c r="Y553" s="365"/>
      <c r="Z553" s="365"/>
      <c r="AA553" s="365"/>
      <c r="AB553" s="365"/>
      <c r="AC553" s="365"/>
      <c r="AD553" s="365"/>
      <c r="AE553" s="365"/>
      <c r="AF553" s="365"/>
      <c r="AG553" s="365"/>
      <c r="AH553" s="365"/>
      <c r="AI553" s="365"/>
      <c r="AJ553" s="365"/>
      <c r="AK553" s="73">
        <f t="shared" si="133"/>
        <v>0</v>
      </c>
      <c r="AL553" s="813">
        <f t="shared" si="128"/>
        <v>1</v>
      </c>
      <c r="AM553" s="369">
        <f t="shared" si="171"/>
        <v>0</v>
      </c>
      <c r="AN553" s="369">
        <f t="shared" si="167"/>
        <v>0</v>
      </c>
      <c r="AO553" s="807">
        <f t="shared" si="172"/>
        <v>0</v>
      </c>
      <c r="AP553" s="599">
        <f t="shared" si="129"/>
        <v>0</v>
      </c>
      <c r="AQ553" s="609">
        <f t="shared" si="130"/>
        <v>0</v>
      </c>
      <c r="AR553" s="605"/>
      <c r="AS553" s="104"/>
      <c r="AT553" s="27"/>
      <c r="AU553" s="618"/>
    </row>
    <row r="554" spans="1:47" ht="15" hidden="1">
      <c r="A554" s="312"/>
      <c r="B554" s="361"/>
      <c r="C554" s="362"/>
      <c r="D554" s="921"/>
      <c r="E554" s="922"/>
      <c r="F554" s="922"/>
      <c r="G554" s="923"/>
      <c r="H554" s="797">
        <v>0.21</v>
      </c>
      <c r="I554" s="799">
        <v>1</v>
      </c>
      <c r="J554" s="320"/>
      <c r="K554" s="782">
        <f t="shared" si="166"/>
        <v>0</v>
      </c>
      <c r="L554" s="365">
        <v>1</v>
      </c>
      <c r="M554" s="366"/>
      <c r="N554" s="371">
        <f t="shared" si="132"/>
        <v>1</v>
      </c>
      <c r="O554" s="366"/>
      <c r="P554" s="366"/>
      <c r="Q554" s="366"/>
      <c r="R554" s="366"/>
      <c r="S554" s="366"/>
      <c r="T554" s="366"/>
      <c r="U554" s="366"/>
      <c r="V554" s="366"/>
      <c r="W554" s="366"/>
      <c r="X554" s="366"/>
      <c r="Y554" s="366"/>
      <c r="Z554" s="366"/>
      <c r="AA554" s="366"/>
      <c r="AB554" s="366"/>
      <c r="AC554" s="366"/>
      <c r="AD554" s="366"/>
      <c r="AE554" s="366"/>
      <c r="AF554" s="366"/>
      <c r="AG554" s="366"/>
      <c r="AH554" s="366"/>
      <c r="AI554" s="366"/>
      <c r="AJ554" s="366"/>
      <c r="AK554" s="73">
        <f t="shared" si="133"/>
        <v>0</v>
      </c>
      <c r="AL554" s="813">
        <f t="shared" si="128"/>
        <v>1</v>
      </c>
      <c r="AM554" s="369">
        <f t="shared" si="171"/>
        <v>0</v>
      </c>
      <c r="AN554" s="369">
        <f t="shared" si="167"/>
        <v>0</v>
      </c>
      <c r="AO554" s="807">
        <f t="shared" si="172"/>
        <v>0</v>
      </c>
      <c r="AP554" s="599">
        <f t="shared" si="129"/>
        <v>0</v>
      </c>
      <c r="AQ554" s="609">
        <f t="shared" si="130"/>
        <v>0</v>
      </c>
      <c r="AR554" s="605"/>
      <c r="AS554" s="104"/>
      <c r="AT554" s="27"/>
      <c r="AU554" s="618"/>
    </row>
    <row r="555" spans="1:47" ht="15.75" hidden="1" thickBot="1">
      <c r="A555" s="348"/>
      <c r="B555" s="349"/>
      <c r="C555" s="363"/>
      <c r="D555" s="939"/>
      <c r="E555" s="940"/>
      <c r="F555" s="940"/>
      <c r="G555" s="941"/>
      <c r="H555" s="797">
        <v>0.21</v>
      </c>
      <c r="I555" s="799">
        <v>1</v>
      </c>
      <c r="J555" s="344"/>
      <c r="K555" s="781">
        <f t="shared" si="166"/>
        <v>0</v>
      </c>
      <c r="L555" s="367">
        <v>1</v>
      </c>
      <c r="M555" s="367"/>
      <c r="N555" s="372">
        <f t="shared" si="132"/>
        <v>1</v>
      </c>
      <c r="O555" s="367"/>
      <c r="P555" s="367"/>
      <c r="Q555" s="367"/>
      <c r="R555" s="367"/>
      <c r="S555" s="367"/>
      <c r="T555" s="367"/>
      <c r="U555" s="367"/>
      <c r="V555" s="367"/>
      <c r="W555" s="367"/>
      <c r="X555" s="367"/>
      <c r="Y555" s="367"/>
      <c r="Z555" s="367"/>
      <c r="AA555" s="367"/>
      <c r="AB555" s="367"/>
      <c r="AC555" s="367"/>
      <c r="AD555" s="367"/>
      <c r="AE555" s="367"/>
      <c r="AF555" s="367"/>
      <c r="AG555" s="367"/>
      <c r="AH555" s="367"/>
      <c r="AI555" s="367"/>
      <c r="AJ555" s="367"/>
      <c r="AK555" s="342">
        <f t="shared" si="133"/>
        <v>0</v>
      </c>
      <c r="AL555" s="813">
        <f t="shared" si="128"/>
        <v>1</v>
      </c>
      <c r="AM555" s="369">
        <f t="shared" si="171"/>
        <v>0</v>
      </c>
      <c r="AN555" s="805">
        <f t="shared" si="167"/>
        <v>0</v>
      </c>
      <c r="AO555" s="807">
        <f t="shared" si="172"/>
        <v>0</v>
      </c>
      <c r="AP555" s="602">
        <f t="shared" si="129"/>
        <v>0</v>
      </c>
      <c r="AQ555" s="611">
        <f t="shared" si="130"/>
        <v>0</v>
      </c>
      <c r="AR555" s="607"/>
      <c r="AS555" s="217"/>
      <c r="AT555" s="28"/>
      <c r="AU555" s="619"/>
    </row>
    <row r="556" spans="1:47" ht="14.45" customHeight="1" thickBot="1">
      <c r="A556" s="990" t="s">
        <v>116</v>
      </c>
      <c r="B556" s="990"/>
      <c r="C556" s="990"/>
      <c r="D556" s="990"/>
      <c r="E556" s="990"/>
      <c r="F556" s="990"/>
      <c r="G556" s="990"/>
      <c r="H556" s="990"/>
      <c r="I556" s="990"/>
      <c r="J556" s="990"/>
      <c r="K556" s="991"/>
      <c r="L556" s="990"/>
      <c r="M556" s="990"/>
      <c r="N556" s="990"/>
      <c r="O556" s="990"/>
      <c r="P556" s="990"/>
      <c r="Q556" s="990"/>
      <c r="R556" s="990"/>
      <c r="S556" s="990"/>
      <c r="T556" s="990"/>
      <c r="U556" s="990"/>
      <c r="V556" s="990"/>
      <c r="W556" s="990"/>
      <c r="X556" s="990"/>
      <c r="Y556" s="990"/>
      <c r="Z556" s="990"/>
      <c r="AA556" s="990"/>
      <c r="AB556" s="990"/>
      <c r="AC556" s="990"/>
      <c r="AD556" s="990"/>
      <c r="AE556" s="990"/>
      <c r="AF556" s="990"/>
      <c r="AG556" s="990"/>
      <c r="AH556" s="990"/>
      <c r="AI556" s="990"/>
      <c r="AJ556" s="990"/>
      <c r="AK556" s="990"/>
      <c r="AL556" s="992"/>
      <c r="AM556" s="197">
        <f t="shared" ref="AM556:AN556" si="175">SUM(AM476:AM555)</f>
        <v>0</v>
      </c>
      <c r="AN556" s="197">
        <f t="shared" si="175"/>
        <v>0</v>
      </c>
      <c r="AO556" s="197">
        <f>SUM(AO476:AO555)</f>
        <v>0</v>
      </c>
      <c r="AP556" s="603">
        <f>SUM(AP476:AP555)</f>
        <v>0</v>
      </c>
      <c r="AQ556" s="612">
        <f>SUM(AQ476:AQ555)</f>
        <v>0</v>
      </c>
      <c r="AR556" s="608">
        <f>SUM(AR476:AR555)</f>
        <v>0</v>
      </c>
      <c r="AS556" s="441">
        <f>SUM(AS476:AS555)</f>
        <v>0</v>
      </c>
    </row>
    <row r="557" spans="1:47">
      <c r="J557" s="37"/>
      <c r="K557" s="38"/>
      <c r="L557" s="38"/>
      <c r="M557" s="38"/>
      <c r="AN557" s="1092" t="s">
        <v>106</v>
      </c>
      <c r="AO557" s="1092"/>
      <c r="AP557" s="597">
        <f>AP556+AR556</f>
        <v>0</v>
      </c>
      <c r="AQ557" s="597">
        <f>AQ556+AS556</f>
        <v>0</v>
      </c>
    </row>
    <row r="558" spans="1:47">
      <c r="J558" s="37"/>
      <c r="K558" s="38"/>
      <c r="L558" s="38"/>
      <c r="M558" s="38"/>
      <c r="AO558" s="102"/>
      <c r="AP558" s="102"/>
      <c r="AQ558" s="102"/>
    </row>
    <row r="559" spans="1:47" ht="15.75">
      <c r="A559" s="460" t="s">
        <v>25</v>
      </c>
      <c r="B559" s="461"/>
      <c r="C559" s="462"/>
      <c r="D559" s="462"/>
      <c r="E559" s="463"/>
      <c r="F559" s="464"/>
      <c r="G559" s="464"/>
      <c r="H559" s="464"/>
      <c r="I559" s="464"/>
      <c r="J559" s="465"/>
      <c r="K559" s="466"/>
      <c r="L559" s="466"/>
      <c r="M559" s="466"/>
      <c r="N559" s="467"/>
      <c r="O559" s="467"/>
      <c r="P559" s="467"/>
      <c r="Q559" s="467"/>
      <c r="R559" s="467"/>
      <c r="S559" s="467"/>
      <c r="T559" s="467"/>
      <c r="U559" s="467"/>
      <c r="V559" s="467"/>
      <c r="W559" s="467"/>
      <c r="X559" s="467"/>
      <c r="Y559" s="467"/>
      <c r="Z559" s="467"/>
      <c r="AA559" s="467"/>
      <c r="AB559" s="467"/>
      <c r="AC559" s="467"/>
      <c r="AD559" s="467"/>
      <c r="AE559" s="467"/>
      <c r="AF559" s="467"/>
      <c r="AG559" s="467"/>
      <c r="AH559" s="467"/>
      <c r="AI559" s="467"/>
      <c r="AJ559" s="467"/>
      <c r="AK559" s="467"/>
      <c r="AL559" s="467"/>
      <c r="AM559" s="467"/>
      <c r="AN559" s="467"/>
      <c r="AO559" s="468"/>
      <c r="AP559" s="468"/>
      <c r="AQ559" s="468"/>
      <c r="AR559" s="468"/>
      <c r="AS559" s="468"/>
      <c r="AT559" s="462"/>
      <c r="AU559" s="462"/>
    </row>
    <row r="560" spans="1:47" ht="13.5" thickBot="1">
      <c r="A560" s="24"/>
      <c r="B560" s="6"/>
      <c r="C560" s="5"/>
      <c r="D560" s="5"/>
      <c r="E560" s="2"/>
      <c r="F560" s="7"/>
      <c r="G560" s="7"/>
      <c r="H560" s="7"/>
      <c r="I560" s="7"/>
      <c r="J560" s="39"/>
      <c r="K560" s="40"/>
      <c r="L560" s="40"/>
      <c r="M560" s="40"/>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36"/>
      <c r="AP560" s="36"/>
      <c r="AQ560" s="36"/>
      <c r="AR560" s="36"/>
      <c r="AS560" s="36"/>
      <c r="AT560" s="5"/>
      <c r="AU560" s="5"/>
    </row>
    <row r="561" spans="1:47" ht="27.6" customHeight="1">
      <c r="A561" s="1082" t="s">
        <v>59</v>
      </c>
      <c r="B561" s="1084" t="s">
        <v>60</v>
      </c>
      <c r="C561" s="950" t="s">
        <v>114</v>
      </c>
      <c r="D561" s="1086" t="s">
        <v>117</v>
      </c>
      <c r="E561" s="1087"/>
      <c r="F561" s="1087"/>
      <c r="G561" s="1088"/>
      <c r="H561" s="950" t="s">
        <v>405</v>
      </c>
      <c r="I561" s="950" t="s">
        <v>404</v>
      </c>
      <c r="J561" s="1074" t="s">
        <v>108</v>
      </c>
      <c r="K561" s="1076"/>
      <c r="L561" s="1074" t="s">
        <v>67</v>
      </c>
      <c r="M561" s="1075"/>
      <c r="N561" s="1076"/>
      <c r="O561" s="1074" t="s">
        <v>68</v>
      </c>
      <c r="P561" s="1075"/>
      <c r="Q561" s="1075"/>
      <c r="R561" s="1075"/>
      <c r="S561" s="1075"/>
      <c r="T561" s="1075"/>
      <c r="U561" s="1075"/>
      <c r="V561" s="1075"/>
      <c r="W561" s="1075"/>
      <c r="X561" s="1075"/>
      <c r="Y561" s="1075"/>
      <c r="Z561" s="1075"/>
      <c r="AA561" s="1075"/>
      <c r="AB561" s="1075"/>
      <c r="AC561" s="1075"/>
      <c r="AD561" s="1075"/>
      <c r="AE561" s="1075"/>
      <c r="AF561" s="1075"/>
      <c r="AG561" s="1075"/>
      <c r="AH561" s="1075"/>
      <c r="AI561" s="1075"/>
      <c r="AJ561" s="1076"/>
      <c r="AK561" s="454" t="s">
        <v>68</v>
      </c>
      <c r="AL561" s="454" t="s">
        <v>68</v>
      </c>
      <c r="AM561" s="1101" t="s">
        <v>69</v>
      </c>
      <c r="AN561" s="1102"/>
      <c r="AO561" s="1103"/>
      <c r="AP561" s="1010" t="s">
        <v>70</v>
      </c>
      <c r="AQ561" s="1011"/>
      <c r="AR561" s="1011"/>
      <c r="AS561" s="1011"/>
      <c r="AT561" s="1012"/>
      <c r="AU561" s="1111" t="s">
        <v>109</v>
      </c>
    </row>
    <row r="562" spans="1:47" ht="30.75" customHeight="1" thickBot="1">
      <c r="A562" s="1083"/>
      <c r="B562" s="1085"/>
      <c r="C562" s="951"/>
      <c r="D562" s="1089"/>
      <c r="E562" s="1090"/>
      <c r="F562" s="1090"/>
      <c r="G562" s="1091"/>
      <c r="H562" s="951" t="s">
        <v>403</v>
      </c>
      <c r="I562" s="951" t="s">
        <v>403</v>
      </c>
      <c r="J562" s="455" t="s">
        <v>110</v>
      </c>
      <c r="K562" s="456" t="s">
        <v>111</v>
      </c>
      <c r="L562" s="456" t="s">
        <v>74</v>
      </c>
      <c r="M562" s="456" t="s">
        <v>75</v>
      </c>
      <c r="N562" s="457" t="s">
        <v>76</v>
      </c>
      <c r="O562" s="457" t="s">
        <v>77</v>
      </c>
      <c r="P562" s="457" t="s">
        <v>78</v>
      </c>
      <c r="Q562" s="457" t="s">
        <v>79</v>
      </c>
      <c r="R562" s="457" t="s">
        <v>80</v>
      </c>
      <c r="S562" s="457" t="s">
        <v>81</v>
      </c>
      <c r="T562" s="457" t="s">
        <v>82</v>
      </c>
      <c r="U562" s="457" t="s">
        <v>83</v>
      </c>
      <c r="V562" s="457" t="s">
        <v>84</v>
      </c>
      <c r="W562" s="457" t="s">
        <v>85</v>
      </c>
      <c r="X562" s="457" t="s">
        <v>86</v>
      </c>
      <c r="Y562" s="457" t="s">
        <v>87</v>
      </c>
      <c r="Z562" s="457" t="s">
        <v>88</v>
      </c>
      <c r="AA562" s="457" t="s">
        <v>89</v>
      </c>
      <c r="AB562" s="457" t="s">
        <v>90</v>
      </c>
      <c r="AC562" s="457" t="s">
        <v>91</v>
      </c>
      <c r="AD562" s="457" t="s">
        <v>92</v>
      </c>
      <c r="AE562" s="457" t="s">
        <v>93</v>
      </c>
      <c r="AF562" s="457" t="s">
        <v>94</v>
      </c>
      <c r="AG562" s="457" t="s">
        <v>95</v>
      </c>
      <c r="AH562" s="457" t="s">
        <v>96</v>
      </c>
      <c r="AI562" s="457" t="s">
        <v>97</v>
      </c>
      <c r="AJ562" s="457" t="s">
        <v>98</v>
      </c>
      <c r="AK562" s="457" t="s">
        <v>99</v>
      </c>
      <c r="AL562" s="457" t="s">
        <v>100</v>
      </c>
      <c r="AM562" s="458" t="s">
        <v>74</v>
      </c>
      <c r="AN562" s="458" t="s">
        <v>75</v>
      </c>
      <c r="AO562" s="459" t="s">
        <v>76</v>
      </c>
      <c r="AP562" s="614" t="s">
        <v>101</v>
      </c>
      <c r="AQ562" s="615" t="s">
        <v>102</v>
      </c>
      <c r="AR562" s="616" t="s">
        <v>103</v>
      </c>
      <c r="AS562" s="222" t="s">
        <v>104</v>
      </c>
      <c r="AT562" s="223" t="s">
        <v>73</v>
      </c>
      <c r="AU562" s="1112"/>
    </row>
    <row r="563" spans="1:47" ht="14.45" customHeight="1">
      <c r="A563" s="311"/>
      <c r="B563" s="345"/>
      <c r="C563" s="721">
        <f>'1D Frais de déplacement'!C16</f>
        <v>0</v>
      </c>
      <c r="D563" s="945" t="str">
        <f>IF('1D Frais de déplacement'!C16&lt;&gt;0,"Globalisation des frais repris en 1D Frais de déplacement","")</f>
        <v/>
      </c>
      <c r="E563" s="946"/>
      <c r="F563" s="946"/>
      <c r="G563" s="947"/>
      <c r="H563" s="795"/>
      <c r="I563" s="795"/>
      <c r="J563" s="722">
        <f>AM563+(AN563*2)</f>
        <v>0</v>
      </c>
      <c r="K563" s="723"/>
      <c r="L563" s="526"/>
      <c r="M563" s="526"/>
      <c r="N563" s="527">
        <f>L563+M563</f>
        <v>0</v>
      </c>
      <c r="O563" s="364"/>
      <c r="P563" s="364"/>
      <c r="Q563" s="364"/>
      <c r="R563" s="364"/>
      <c r="S563" s="364"/>
      <c r="T563" s="364"/>
      <c r="U563" s="364"/>
      <c r="V563" s="364"/>
      <c r="W563" s="364"/>
      <c r="X563" s="364"/>
      <c r="Y563" s="364"/>
      <c r="Z563" s="364"/>
      <c r="AA563" s="364"/>
      <c r="AB563" s="364"/>
      <c r="AC563" s="364"/>
      <c r="AD563" s="364"/>
      <c r="AE563" s="364"/>
      <c r="AF563" s="364"/>
      <c r="AG563" s="364"/>
      <c r="AH563" s="364"/>
      <c r="AI563" s="364"/>
      <c r="AJ563" s="364"/>
      <c r="AK563" s="530">
        <f>SUM(O563:AJ563)</f>
        <v>0</v>
      </c>
      <c r="AL563" s="530">
        <f t="shared" ref="AL563:AL650" si="176">N563+AK563</f>
        <v>0</v>
      </c>
      <c r="AM563" s="471">
        <f>IF($C563='1D Frais de déplacement'!$C16,'1D Frais de déplacement'!M109)</f>
        <v>0</v>
      </c>
      <c r="AN563" s="471">
        <f>IF(C563='1D Frais de déplacement'!C16,'1D Frais de déplacement'!N109)</f>
        <v>0</v>
      </c>
      <c r="AO563" s="472">
        <f>AM563+AN563</f>
        <v>0</v>
      </c>
      <c r="AP563" s="601">
        <f>IF(C563='1D Frais de déplacement'!C16,'1D Frais de déplacement'!O109)</f>
        <v>0</v>
      </c>
      <c r="AQ563" s="706">
        <f>IF(C563='1D Frais de déplacement'!C16,'1D Frais de déplacement'!P109)</f>
        <v>0</v>
      </c>
      <c r="AR563" s="606">
        <f>IF(C563='1D Frais de déplacement'!C16,'1D Frais de déplacement'!Q109)</f>
        <v>0</v>
      </c>
      <c r="AS563" s="210">
        <f>IF(C563='1D Frais de déplacement'!C16,'1D Frais de déplacement'!R109)</f>
        <v>0</v>
      </c>
      <c r="AT563" s="211" t="str">
        <f>IF(AND(AR563=0,AS563=0),"","voir onglet 1D")</f>
        <v/>
      </c>
      <c r="AU563" s="617"/>
    </row>
    <row r="564" spans="1:47" ht="15" customHeight="1">
      <c r="A564" s="316"/>
      <c r="B564" s="346"/>
      <c r="C564" s="724">
        <f>'1D Frais de déplacement'!C112</f>
        <v>0</v>
      </c>
      <c r="D564" s="945" t="str">
        <f>IF('1D Frais de déplacement'!C112&lt;&gt;0,"Globalisation des frais repris en 1D Frais de déplacement","")</f>
        <v/>
      </c>
      <c r="E564" s="946"/>
      <c r="F564" s="946"/>
      <c r="G564" s="947"/>
      <c r="H564" s="792"/>
      <c r="I564" s="792"/>
      <c r="J564" s="725">
        <f t="shared" ref="J564:J573" si="177">AM564+(AN564*2)</f>
        <v>0</v>
      </c>
      <c r="K564" s="726"/>
      <c r="L564" s="528"/>
      <c r="M564" s="528"/>
      <c r="N564" s="529">
        <f t="shared" ref="N564:N570" si="178">L564+M564</f>
        <v>0</v>
      </c>
      <c r="O564" s="365"/>
      <c r="P564" s="365"/>
      <c r="Q564" s="365"/>
      <c r="R564" s="365"/>
      <c r="S564" s="365"/>
      <c r="T564" s="365"/>
      <c r="U564" s="365"/>
      <c r="V564" s="365"/>
      <c r="W564" s="365"/>
      <c r="X564" s="365"/>
      <c r="Y564" s="365"/>
      <c r="Z564" s="365"/>
      <c r="AA564" s="365"/>
      <c r="AB564" s="365"/>
      <c r="AC564" s="365"/>
      <c r="AD564" s="365"/>
      <c r="AE564" s="365"/>
      <c r="AF564" s="365"/>
      <c r="AG564" s="365"/>
      <c r="AH564" s="365"/>
      <c r="AI564" s="365"/>
      <c r="AJ564" s="365"/>
      <c r="AK564" s="531">
        <f t="shared" ref="AK564:AK570" si="179">SUM(O564:AJ564)</f>
        <v>0</v>
      </c>
      <c r="AL564" s="532">
        <f t="shared" ref="AL564:AL570" si="180">N564+AK564</f>
        <v>0</v>
      </c>
      <c r="AM564" s="523">
        <f>IF($C564='1D Frais de déplacement'!$C112,'1D Frais de déplacement'!M205)</f>
        <v>0</v>
      </c>
      <c r="AN564" s="523">
        <f>IF($C564='1D Frais de déplacement'!$C112,'1D Frais de déplacement'!N205)</f>
        <v>0</v>
      </c>
      <c r="AO564" s="525">
        <f t="shared" ref="AO564:AO627" si="181">AM564+AN564</f>
        <v>0</v>
      </c>
      <c r="AP564" s="702">
        <f>IF($C564='1D Frais de déplacement'!$C112,'1D Frais de déplacement'!O205)</f>
        <v>0</v>
      </c>
      <c r="AQ564" s="707">
        <f>IF($C564='1D Frais de déplacement'!$C112,'1D Frais de déplacement'!P205)</f>
        <v>0</v>
      </c>
      <c r="AR564" s="704">
        <f>IF($C564='1D Frais de déplacement'!$C112,'1D Frais de déplacement'!Q205)</f>
        <v>0</v>
      </c>
      <c r="AS564" s="702">
        <f>IF($C564='1D Frais de déplacement'!$C112,'1D Frais de déplacement'!R205)</f>
        <v>0</v>
      </c>
      <c r="AT564" s="211" t="str">
        <f>IF(AND(AR564=0,AS564=0),"","voir onglet 1D")</f>
        <v/>
      </c>
      <c r="AU564" s="618"/>
    </row>
    <row r="565" spans="1:47" ht="13.9" customHeight="1">
      <c r="A565" s="316"/>
      <c r="B565" s="346"/>
      <c r="C565" s="724">
        <f>'1D Frais de déplacement'!C208</f>
        <v>0</v>
      </c>
      <c r="D565" s="945" t="str">
        <f>IF('1D Frais de déplacement'!C208&lt;&gt;0,"Globalisation des frais repris en 1D Frais de déplacement","")</f>
        <v/>
      </c>
      <c r="E565" s="946"/>
      <c r="F565" s="946"/>
      <c r="G565" s="947"/>
      <c r="H565" s="792"/>
      <c r="I565" s="792"/>
      <c r="J565" s="725">
        <f t="shared" si="177"/>
        <v>0</v>
      </c>
      <c r="K565" s="726"/>
      <c r="L565" s="528"/>
      <c r="M565" s="528"/>
      <c r="N565" s="529">
        <f t="shared" si="178"/>
        <v>0</v>
      </c>
      <c r="O565" s="365"/>
      <c r="P565" s="365"/>
      <c r="Q565" s="365"/>
      <c r="R565" s="365"/>
      <c r="S565" s="365"/>
      <c r="T565" s="365"/>
      <c r="U565" s="365"/>
      <c r="V565" s="365"/>
      <c r="W565" s="365"/>
      <c r="X565" s="365"/>
      <c r="Y565" s="365"/>
      <c r="Z565" s="365"/>
      <c r="AA565" s="365"/>
      <c r="AB565" s="365"/>
      <c r="AC565" s="365"/>
      <c r="AD565" s="365"/>
      <c r="AE565" s="365"/>
      <c r="AF565" s="365"/>
      <c r="AG565" s="365"/>
      <c r="AH565" s="365"/>
      <c r="AI565" s="365"/>
      <c r="AJ565" s="365"/>
      <c r="AK565" s="531">
        <f t="shared" si="179"/>
        <v>0</v>
      </c>
      <c r="AL565" s="532">
        <f t="shared" si="180"/>
        <v>0</v>
      </c>
      <c r="AM565" s="523">
        <f>IF($C565='1D Frais de déplacement'!$C208,'1D Frais de déplacement'!M301)</f>
        <v>0</v>
      </c>
      <c r="AN565" s="523">
        <f>IF($C565='1D Frais de déplacement'!$C208,'1D Frais de déplacement'!N301)</f>
        <v>0</v>
      </c>
      <c r="AO565" s="525">
        <f t="shared" si="181"/>
        <v>0</v>
      </c>
      <c r="AP565" s="702">
        <f>IF($C565='1D Frais de déplacement'!$C208,'1D Frais de déplacement'!O301)</f>
        <v>0</v>
      </c>
      <c r="AQ565" s="707">
        <f>IF($C565='1D Frais de déplacement'!$C208,'1D Frais de déplacement'!P301)</f>
        <v>0</v>
      </c>
      <c r="AR565" s="704">
        <f>IF($C565='1D Frais de déplacement'!$C208,'1D Frais de déplacement'!Q301)</f>
        <v>0</v>
      </c>
      <c r="AS565" s="702">
        <f>IF($C565='1D Frais de déplacement'!$C208,'1D Frais de déplacement'!R301)</f>
        <v>0</v>
      </c>
      <c r="AT565" s="211" t="str">
        <f>IF(AND(AR565=0,AS565=0),"","voir onglet 1D")</f>
        <v/>
      </c>
      <c r="AU565" s="618"/>
    </row>
    <row r="566" spans="1:47" ht="13.9" customHeight="1">
      <c r="A566" s="316"/>
      <c r="B566" s="346"/>
      <c r="C566" s="724">
        <f>'1D Frais de déplacement'!C304</f>
        <v>0</v>
      </c>
      <c r="D566" s="945" t="str">
        <f>IF('1D Frais de déplacement'!C304&lt;&gt;0,"Globalisation des frais repris en 1D Frais de déplacement","")</f>
        <v/>
      </c>
      <c r="E566" s="946"/>
      <c r="F566" s="946"/>
      <c r="G566" s="947"/>
      <c r="H566" s="792"/>
      <c r="I566" s="792"/>
      <c r="J566" s="725">
        <f t="shared" si="177"/>
        <v>0</v>
      </c>
      <c r="K566" s="726"/>
      <c r="L566" s="528"/>
      <c r="M566" s="528"/>
      <c r="N566" s="529">
        <f t="shared" si="178"/>
        <v>0</v>
      </c>
      <c r="O566" s="365"/>
      <c r="P566" s="365"/>
      <c r="Q566" s="365"/>
      <c r="R566" s="365"/>
      <c r="S566" s="365"/>
      <c r="T566" s="365"/>
      <c r="U566" s="365"/>
      <c r="V566" s="365"/>
      <c r="W566" s="365"/>
      <c r="X566" s="365"/>
      <c r="Y566" s="365"/>
      <c r="Z566" s="365"/>
      <c r="AA566" s="365"/>
      <c r="AB566" s="365"/>
      <c r="AC566" s="365"/>
      <c r="AD566" s="365"/>
      <c r="AE566" s="365"/>
      <c r="AF566" s="365"/>
      <c r="AG566" s="365"/>
      <c r="AH566" s="365"/>
      <c r="AI566" s="365"/>
      <c r="AJ566" s="365"/>
      <c r="AK566" s="531">
        <f t="shared" si="179"/>
        <v>0</v>
      </c>
      <c r="AL566" s="532">
        <f t="shared" si="180"/>
        <v>0</v>
      </c>
      <c r="AM566" s="523">
        <f>IF($C566='1D Frais de déplacement'!$C304,'1D Frais de déplacement'!M397)</f>
        <v>0</v>
      </c>
      <c r="AN566" s="523">
        <f>IF($C566='1D Frais de déplacement'!$C304,'1D Frais de déplacement'!N397)</f>
        <v>0</v>
      </c>
      <c r="AO566" s="525">
        <f t="shared" si="181"/>
        <v>0</v>
      </c>
      <c r="AP566" s="702">
        <f>IF($C566='1D Frais de déplacement'!$C304,'1D Frais de déplacement'!O397)</f>
        <v>0</v>
      </c>
      <c r="AQ566" s="707">
        <f>IF($C566='1D Frais de déplacement'!$C304,'1D Frais de déplacement'!P397)</f>
        <v>0</v>
      </c>
      <c r="AR566" s="704">
        <f>IF($C566='1D Frais de déplacement'!$C304,'1D Frais de déplacement'!Q397)</f>
        <v>0</v>
      </c>
      <c r="AS566" s="702">
        <f>IF($C566='1D Frais de déplacement'!$C304,'1D Frais de déplacement'!R397)</f>
        <v>0</v>
      </c>
      <c r="AT566" s="211" t="str">
        <f t="shared" ref="AT566:AT573" si="182">IF(AND(AR566=0,AS566=0),"","voir onglet 1D")</f>
        <v/>
      </c>
      <c r="AU566" s="618"/>
    </row>
    <row r="567" spans="1:47" ht="13.9" customHeight="1">
      <c r="A567" s="316"/>
      <c r="B567" s="346"/>
      <c r="C567" s="724">
        <f>'1D Frais de déplacement'!C400</f>
        <v>0</v>
      </c>
      <c r="D567" s="945" t="str">
        <f>IF('1D Frais de déplacement'!C400&lt;&gt;0,"Globalisation des frais repris en 1D Frais de déplacement","")</f>
        <v/>
      </c>
      <c r="E567" s="946"/>
      <c r="F567" s="946"/>
      <c r="G567" s="947"/>
      <c r="H567" s="792"/>
      <c r="I567" s="792"/>
      <c r="J567" s="725">
        <f t="shared" si="177"/>
        <v>0</v>
      </c>
      <c r="K567" s="726"/>
      <c r="L567" s="528"/>
      <c r="M567" s="528"/>
      <c r="N567" s="529">
        <f t="shared" si="178"/>
        <v>0</v>
      </c>
      <c r="O567" s="365"/>
      <c r="P567" s="365"/>
      <c r="Q567" s="365"/>
      <c r="R567" s="365"/>
      <c r="S567" s="365"/>
      <c r="T567" s="365"/>
      <c r="U567" s="365"/>
      <c r="V567" s="365"/>
      <c r="W567" s="365"/>
      <c r="X567" s="365"/>
      <c r="Y567" s="365"/>
      <c r="Z567" s="365"/>
      <c r="AA567" s="365"/>
      <c r="AB567" s="365"/>
      <c r="AC567" s="365"/>
      <c r="AD567" s="365"/>
      <c r="AE567" s="365"/>
      <c r="AF567" s="365"/>
      <c r="AG567" s="365"/>
      <c r="AH567" s="365"/>
      <c r="AI567" s="365"/>
      <c r="AJ567" s="365"/>
      <c r="AK567" s="531">
        <f t="shared" si="179"/>
        <v>0</v>
      </c>
      <c r="AL567" s="532">
        <f t="shared" si="180"/>
        <v>0</v>
      </c>
      <c r="AM567" s="523">
        <f>IF($C567='1D Frais de déplacement'!$C400,'1D Frais de déplacement'!M493)</f>
        <v>0</v>
      </c>
      <c r="AN567" s="523">
        <f>IF($C567='1D Frais de déplacement'!$C400,'1D Frais de déplacement'!N493)</f>
        <v>0</v>
      </c>
      <c r="AO567" s="525">
        <f t="shared" si="181"/>
        <v>0</v>
      </c>
      <c r="AP567" s="702">
        <f>IF($C567='1D Frais de déplacement'!$C400,'1D Frais de déplacement'!O493)</f>
        <v>0</v>
      </c>
      <c r="AQ567" s="707">
        <f>IF($C567='1D Frais de déplacement'!$C400,'1D Frais de déplacement'!P493)</f>
        <v>0</v>
      </c>
      <c r="AR567" s="704">
        <f>IF($C567='1D Frais de déplacement'!$C400,'1D Frais de déplacement'!Q493)</f>
        <v>0</v>
      </c>
      <c r="AS567" s="702">
        <f>IF($C567='1D Frais de déplacement'!$C400,'1D Frais de déplacement'!R493)</f>
        <v>0</v>
      </c>
      <c r="AT567" s="211" t="str">
        <f t="shared" si="182"/>
        <v/>
      </c>
      <c r="AU567" s="618"/>
    </row>
    <row r="568" spans="1:47" ht="13.9" customHeight="1">
      <c r="A568" s="316"/>
      <c r="B568" s="346"/>
      <c r="C568" s="724">
        <f>'1D Frais de déplacement'!C496</f>
        <v>0</v>
      </c>
      <c r="D568" s="945" t="str">
        <f>IF('1D Frais de déplacement'!C496&lt;&gt;0,"Globalisation des frais repris en 1D Frais de déplacement","")</f>
        <v/>
      </c>
      <c r="E568" s="946"/>
      <c r="F568" s="946"/>
      <c r="G568" s="947"/>
      <c r="H568" s="792"/>
      <c r="I568" s="792"/>
      <c r="J568" s="725">
        <f t="shared" si="177"/>
        <v>0</v>
      </c>
      <c r="K568" s="726"/>
      <c r="L568" s="528"/>
      <c r="M568" s="528"/>
      <c r="N568" s="529">
        <f t="shared" si="178"/>
        <v>0</v>
      </c>
      <c r="O568" s="365"/>
      <c r="P568" s="365"/>
      <c r="Q568" s="365"/>
      <c r="R568" s="365"/>
      <c r="S568" s="365"/>
      <c r="T568" s="365"/>
      <c r="U568" s="365"/>
      <c r="V568" s="365"/>
      <c r="W568" s="365"/>
      <c r="X568" s="365"/>
      <c r="Y568" s="365"/>
      <c r="Z568" s="365"/>
      <c r="AA568" s="365"/>
      <c r="AB568" s="365"/>
      <c r="AC568" s="365"/>
      <c r="AD568" s="365"/>
      <c r="AE568" s="365"/>
      <c r="AF568" s="365"/>
      <c r="AG568" s="365"/>
      <c r="AH568" s="365"/>
      <c r="AI568" s="365"/>
      <c r="AJ568" s="365"/>
      <c r="AK568" s="531">
        <f t="shared" si="179"/>
        <v>0</v>
      </c>
      <c r="AL568" s="532">
        <f t="shared" si="180"/>
        <v>0</v>
      </c>
      <c r="AM568" s="523">
        <f>IF($C568='1D Frais de déplacement'!$C496,'1D Frais de déplacement'!M589)</f>
        <v>0</v>
      </c>
      <c r="AN568" s="523">
        <f>IF($C568='1D Frais de déplacement'!$C496,'1D Frais de déplacement'!N589)</f>
        <v>0</v>
      </c>
      <c r="AO568" s="525">
        <f t="shared" si="181"/>
        <v>0</v>
      </c>
      <c r="AP568" s="702">
        <f>IF($C568='1D Frais de déplacement'!$C496,'1D Frais de déplacement'!O589)</f>
        <v>0</v>
      </c>
      <c r="AQ568" s="707">
        <f>IF($C568='1D Frais de déplacement'!$C496,'1D Frais de déplacement'!P589)</f>
        <v>0</v>
      </c>
      <c r="AR568" s="704">
        <f>IF($C568='1D Frais de déplacement'!$C496,'1D Frais de déplacement'!Q589)</f>
        <v>0</v>
      </c>
      <c r="AS568" s="702">
        <f>IF($C568='1D Frais de déplacement'!$C496,'1D Frais de déplacement'!R589)</f>
        <v>0</v>
      </c>
      <c r="AT568" s="211" t="str">
        <f t="shared" si="182"/>
        <v/>
      </c>
      <c r="AU568" s="618"/>
    </row>
    <row r="569" spans="1:47" ht="13.9" customHeight="1">
      <c r="A569" s="316"/>
      <c r="B569" s="346"/>
      <c r="C569" s="724">
        <f>'1D Frais de déplacement'!C592</f>
        <v>0</v>
      </c>
      <c r="D569" s="945" t="str">
        <f>IF('1D Frais de déplacement'!C592&lt;&gt;0,"Globalisation des frais repris en 1D Frais de déplacement","")</f>
        <v/>
      </c>
      <c r="E569" s="946"/>
      <c r="F569" s="946"/>
      <c r="G569" s="947"/>
      <c r="H569" s="792"/>
      <c r="I569" s="792"/>
      <c r="J569" s="725">
        <f t="shared" si="177"/>
        <v>0</v>
      </c>
      <c r="K569" s="726"/>
      <c r="L569" s="528"/>
      <c r="M569" s="528"/>
      <c r="N569" s="529">
        <f t="shared" si="178"/>
        <v>0</v>
      </c>
      <c r="O569" s="365"/>
      <c r="P569" s="365"/>
      <c r="Q569" s="365"/>
      <c r="R569" s="365"/>
      <c r="S569" s="365"/>
      <c r="T569" s="365"/>
      <c r="U569" s="365"/>
      <c r="V569" s="365"/>
      <c r="W569" s="365"/>
      <c r="X569" s="365"/>
      <c r="Y569" s="365"/>
      <c r="Z569" s="365"/>
      <c r="AA569" s="365"/>
      <c r="AB569" s="365"/>
      <c r="AC569" s="365"/>
      <c r="AD569" s="365"/>
      <c r="AE569" s="365"/>
      <c r="AF569" s="365"/>
      <c r="AG569" s="365"/>
      <c r="AH569" s="365"/>
      <c r="AI569" s="365"/>
      <c r="AJ569" s="365"/>
      <c r="AK569" s="531">
        <f t="shared" si="179"/>
        <v>0</v>
      </c>
      <c r="AL569" s="532">
        <f t="shared" si="180"/>
        <v>0</v>
      </c>
      <c r="AM569" s="523">
        <f>IF($C569='1D Frais de déplacement'!$C592,'1D Frais de déplacement'!M685)</f>
        <v>0</v>
      </c>
      <c r="AN569" s="523">
        <f>IF($C569='1D Frais de déplacement'!$C592,'1D Frais de déplacement'!N685)</f>
        <v>0</v>
      </c>
      <c r="AO569" s="525">
        <f t="shared" si="181"/>
        <v>0</v>
      </c>
      <c r="AP569" s="702">
        <f>IF($C569='1D Frais de déplacement'!$C592,'1D Frais de déplacement'!O685)</f>
        <v>0</v>
      </c>
      <c r="AQ569" s="707">
        <f>IF($C569='1D Frais de déplacement'!$C592,'1D Frais de déplacement'!P685)</f>
        <v>0</v>
      </c>
      <c r="AR569" s="704">
        <f>IF($C569='1D Frais de déplacement'!$C592,'1D Frais de déplacement'!Q685)</f>
        <v>0</v>
      </c>
      <c r="AS569" s="702">
        <f>IF($C569='1D Frais de déplacement'!$C592,'1D Frais de déplacement'!R685)</f>
        <v>0</v>
      </c>
      <c r="AT569" s="211" t="str">
        <f t="shared" si="182"/>
        <v/>
      </c>
      <c r="AU569" s="618"/>
    </row>
    <row r="570" spans="1:47" ht="13.9" customHeight="1">
      <c r="A570" s="312"/>
      <c r="B570" s="361"/>
      <c r="C570" s="727">
        <f>'1D Frais de déplacement'!C688</f>
        <v>0</v>
      </c>
      <c r="D570" s="945" t="str">
        <f>IF('1D Frais de déplacement'!C688&lt;&gt;0,"Globalisation des frais repris en 1D Frais de déplacement","")</f>
        <v/>
      </c>
      <c r="E570" s="946"/>
      <c r="F570" s="946"/>
      <c r="G570" s="947"/>
      <c r="H570" s="792"/>
      <c r="I570" s="792"/>
      <c r="J570" s="725">
        <f t="shared" si="177"/>
        <v>0</v>
      </c>
      <c r="K570" s="728"/>
      <c r="L570" s="528"/>
      <c r="M570" s="528"/>
      <c r="N570" s="529">
        <f t="shared" si="178"/>
        <v>0</v>
      </c>
      <c r="O570" s="366"/>
      <c r="P570" s="366"/>
      <c r="Q570" s="366"/>
      <c r="R570" s="366"/>
      <c r="S570" s="366"/>
      <c r="T570" s="366"/>
      <c r="U570" s="366"/>
      <c r="V570" s="366"/>
      <c r="W570" s="366"/>
      <c r="X570" s="366"/>
      <c r="Y570" s="366"/>
      <c r="Z570" s="366"/>
      <c r="AA570" s="366"/>
      <c r="AB570" s="366"/>
      <c r="AC570" s="366"/>
      <c r="AD570" s="366"/>
      <c r="AE570" s="366"/>
      <c r="AF570" s="366"/>
      <c r="AG570" s="366"/>
      <c r="AH570" s="366"/>
      <c r="AI570" s="366"/>
      <c r="AJ570" s="366"/>
      <c r="AK570" s="531">
        <f t="shared" si="179"/>
        <v>0</v>
      </c>
      <c r="AL570" s="532">
        <f t="shared" si="180"/>
        <v>0</v>
      </c>
      <c r="AM570" s="524">
        <f>IF($C570='1D Frais de déplacement'!$C688,'1D Frais de déplacement'!M781)</f>
        <v>0</v>
      </c>
      <c r="AN570" s="524">
        <f>IF($C570='1D Frais de déplacement'!$C688,'1D Frais de déplacement'!N781)</f>
        <v>0</v>
      </c>
      <c r="AO570" s="525">
        <f t="shared" si="181"/>
        <v>0</v>
      </c>
      <c r="AP570" s="703">
        <f>IF($C570='1D Frais de déplacement'!$C688,'1D Frais de déplacement'!O781)</f>
        <v>0</v>
      </c>
      <c r="AQ570" s="708">
        <f>IF($C570='1D Frais de déplacement'!$C688,'1D Frais de déplacement'!P781)</f>
        <v>0</v>
      </c>
      <c r="AR570" s="705">
        <f>IF($C570='1D Frais de déplacement'!$C688,'1D Frais de déplacement'!Q781)</f>
        <v>0</v>
      </c>
      <c r="AS570" s="703">
        <f>IF($C570='1D Frais de déplacement'!$C688,'1D Frais de déplacement'!R781)</f>
        <v>0</v>
      </c>
      <c r="AT570" s="211" t="str">
        <f t="shared" si="182"/>
        <v/>
      </c>
      <c r="AU570" s="618"/>
    </row>
    <row r="571" spans="1:47" ht="13.9" customHeight="1">
      <c r="A571" s="316"/>
      <c r="B571" s="346"/>
      <c r="C571" s="724">
        <f>'1D Frais de déplacement'!C784</f>
        <v>0</v>
      </c>
      <c r="D571" s="945" t="str">
        <f>IF('1D Frais de déplacement'!C784&lt;&gt;0,"Globalisation des frais repris en 1D Frais de déplacement","")</f>
        <v/>
      </c>
      <c r="E571" s="946"/>
      <c r="F571" s="946"/>
      <c r="G571" s="947"/>
      <c r="H571" s="792"/>
      <c r="I571" s="792"/>
      <c r="J571" s="725">
        <f t="shared" si="177"/>
        <v>0</v>
      </c>
      <c r="K571" s="726"/>
      <c r="L571" s="528"/>
      <c r="M571" s="528"/>
      <c r="N571" s="529">
        <f t="shared" ref="N571:N588" si="183">L571+M571</f>
        <v>0</v>
      </c>
      <c r="O571" s="365"/>
      <c r="P571" s="365"/>
      <c r="Q571" s="365"/>
      <c r="R571" s="365"/>
      <c r="S571" s="365"/>
      <c r="T571" s="365"/>
      <c r="U571" s="365"/>
      <c r="V571" s="365"/>
      <c r="W571" s="365"/>
      <c r="X571" s="365"/>
      <c r="Y571" s="365"/>
      <c r="Z571" s="365"/>
      <c r="AA571" s="365"/>
      <c r="AB571" s="365"/>
      <c r="AC571" s="365"/>
      <c r="AD571" s="365"/>
      <c r="AE571" s="365"/>
      <c r="AF571" s="365"/>
      <c r="AG571" s="365"/>
      <c r="AH571" s="365"/>
      <c r="AI571" s="365"/>
      <c r="AJ571" s="365"/>
      <c r="AK571" s="531">
        <f t="shared" ref="AK571:AK577" si="184">SUM(O571:AJ571)</f>
        <v>0</v>
      </c>
      <c r="AL571" s="532">
        <f t="shared" si="176"/>
        <v>0</v>
      </c>
      <c r="AM571" s="523">
        <f>IF($C571='1D Frais de déplacement'!$C784,'1D Frais de déplacement'!M877)</f>
        <v>0</v>
      </c>
      <c r="AN571" s="523">
        <f>IF($C571='1D Frais de déplacement'!$C784,'1D Frais de déplacement'!N877)</f>
        <v>0</v>
      </c>
      <c r="AO571" s="525">
        <f t="shared" si="181"/>
        <v>0</v>
      </c>
      <c r="AP571" s="702">
        <f>IF($C571='1D Frais de déplacement'!$C784,'1D Frais de déplacement'!O877)</f>
        <v>0</v>
      </c>
      <c r="AQ571" s="707">
        <f>IF($C571='1D Frais de déplacement'!$C784,'1D Frais de déplacement'!P877)</f>
        <v>0</v>
      </c>
      <c r="AR571" s="704">
        <f>IF($C571='1D Frais de déplacement'!$C784,'1D Frais de déplacement'!Q877)</f>
        <v>0</v>
      </c>
      <c r="AS571" s="702">
        <f>IF($C571='1D Frais de déplacement'!$C784,'1D Frais de déplacement'!R877)</f>
        <v>0</v>
      </c>
      <c r="AT571" s="211" t="str">
        <f t="shared" si="182"/>
        <v/>
      </c>
      <c r="AU571" s="618"/>
    </row>
    <row r="572" spans="1:47" ht="13.9" customHeight="1">
      <c r="A572" s="316"/>
      <c r="B572" s="346"/>
      <c r="C572" s="724">
        <f>'1D Frais de déplacement'!C880</f>
        <v>0</v>
      </c>
      <c r="D572" s="945" t="str">
        <f>IF('1D Frais de déplacement'!C880&lt;&gt;0,"Globalisation des frais repris en 1D Frais de déplacement","")</f>
        <v/>
      </c>
      <c r="E572" s="946"/>
      <c r="F572" s="946"/>
      <c r="G572" s="947"/>
      <c r="H572" s="792"/>
      <c r="I572" s="792"/>
      <c r="J572" s="725">
        <f t="shared" si="177"/>
        <v>0</v>
      </c>
      <c r="K572" s="726"/>
      <c r="L572" s="528"/>
      <c r="M572" s="528"/>
      <c r="N572" s="529">
        <f t="shared" si="183"/>
        <v>0</v>
      </c>
      <c r="O572" s="365"/>
      <c r="P572" s="365"/>
      <c r="Q572" s="365"/>
      <c r="R572" s="365"/>
      <c r="S572" s="365"/>
      <c r="T572" s="365"/>
      <c r="U572" s="365"/>
      <c r="V572" s="365"/>
      <c r="W572" s="365"/>
      <c r="X572" s="365"/>
      <c r="Y572" s="365"/>
      <c r="Z572" s="365"/>
      <c r="AA572" s="365"/>
      <c r="AB572" s="365"/>
      <c r="AC572" s="365"/>
      <c r="AD572" s="365"/>
      <c r="AE572" s="365"/>
      <c r="AF572" s="365"/>
      <c r="AG572" s="365"/>
      <c r="AH572" s="365"/>
      <c r="AI572" s="365"/>
      <c r="AJ572" s="365"/>
      <c r="AK572" s="531">
        <f t="shared" si="184"/>
        <v>0</v>
      </c>
      <c r="AL572" s="532">
        <f t="shared" si="176"/>
        <v>0</v>
      </c>
      <c r="AM572" s="523">
        <f>IF($C572='1D Frais de déplacement'!$C880,'1D Frais de déplacement'!M973)</f>
        <v>0</v>
      </c>
      <c r="AN572" s="523">
        <f>IF($C572='1D Frais de déplacement'!$C880,'1D Frais de déplacement'!N973)</f>
        <v>0</v>
      </c>
      <c r="AO572" s="525">
        <f t="shared" si="181"/>
        <v>0</v>
      </c>
      <c r="AP572" s="702">
        <f>IF($C572='1D Frais de déplacement'!$C880,'1D Frais de déplacement'!O973)</f>
        <v>0</v>
      </c>
      <c r="AQ572" s="707">
        <f>IF($C572='1D Frais de déplacement'!$C880,'1D Frais de déplacement'!P973)</f>
        <v>0</v>
      </c>
      <c r="AR572" s="704">
        <f>IF($C572='1D Frais de déplacement'!$C880,'1D Frais de déplacement'!Q973)</f>
        <v>0</v>
      </c>
      <c r="AS572" s="702">
        <f>IF($C572='1D Frais de déplacement'!$C880,'1D Frais de déplacement'!R973)</f>
        <v>0</v>
      </c>
      <c r="AT572" s="211" t="str">
        <f t="shared" si="182"/>
        <v/>
      </c>
      <c r="AU572" s="618"/>
    </row>
    <row r="573" spans="1:47" ht="13.9" customHeight="1">
      <c r="A573" s="316"/>
      <c r="B573" s="346"/>
      <c r="C573" s="724">
        <f>'1D Frais de déplacement'!C976</f>
        <v>0</v>
      </c>
      <c r="D573" s="945" t="str">
        <f>IF('1D Frais de déplacement'!C976&lt;&gt;0,"Globalisation des frais repris en 1D Frais de déplacement","")</f>
        <v/>
      </c>
      <c r="E573" s="946"/>
      <c r="F573" s="946"/>
      <c r="G573" s="947"/>
      <c r="H573" s="800"/>
      <c r="I573" s="800"/>
      <c r="J573" s="725">
        <f t="shared" si="177"/>
        <v>0</v>
      </c>
      <c r="K573" s="726"/>
      <c r="L573" s="528"/>
      <c r="M573" s="528"/>
      <c r="N573" s="529">
        <f t="shared" si="183"/>
        <v>0</v>
      </c>
      <c r="O573" s="365"/>
      <c r="P573" s="365"/>
      <c r="Q573" s="365"/>
      <c r="R573" s="365"/>
      <c r="S573" s="365"/>
      <c r="T573" s="365"/>
      <c r="U573" s="365"/>
      <c r="V573" s="365"/>
      <c r="W573" s="365"/>
      <c r="X573" s="365"/>
      <c r="Y573" s="365"/>
      <c r="Z573" s="365"/>
      <c r="AA573" s="365"/>
      <c r="AB573" s="365"/>
      <c r="AC573" s="365"/>
      <c r="AD573" s="365"/>
      <c r="AE573" s="365"/>
      <c r="AF573" s="365"/>
      <c r="AG573" s="365"/>
      <c r="AH573" s="365"/>
      <c r="AI573" s="365"/>
      <c r="AJ573" s="365"/>
      <c r="AK573" s="531">
        <f t="shared" si="184"/>
        <v>0</v>
      </c>
      <c r="AL573" s="532">
        <f t="shared" si="176"/>
        <v>0</v>
      </c>
      <c r="AM573" s="523">
        <f>IF($C573='1D Frais de déplacement'!$C976,'1D Frais de déplacement'!M1069)</f>
        <v>0</v>
      </c>
      <c r="AN573" s="523">
        <f>IF($C573='1D Frais de déplacement'!$C976,'1D Frais de déplacement'!N1069)</f>
        <v>0</v>
      </c>
      <c r="AO573" s="525">
        <f t="shared" si="181"/>
        <v>0</v>
      </c>
      <c r="AP573" s="702">
        <f>IF($C573='1D Frais de déplacement'!$C976,'1D Frais de déplacement'!O1069)</f>
        <v>0</v>
      </c>
      <c r="AQ573" s="707">
        <f>IF($C573='1D Frais de déplacement'!$C976,'1D Frais de déplacement'!P1069)</f>
        <v>0</v>
      </c>
      <c r="AR573" s="704">
        <f>IF($C573='1D Frais de déplacement'!$C976,'1D Frais de déplacement'!Q1069)</f>
        <v>0</v>
      </c>
      <c r="AS573" s="702">
        <f>IF($C573='1D Frais de déplacement'!$C976,'1D Frais de déplacement'!R1069)</f>
        <v>0</v>
      </c>
      <c r="AT573" s="211" t="str">
        <f t="shared" si="182"/>
        <v/>
      </c>
      <c r="AU573" s="618"/>
    </row>
    <row r="574" spans="1:47" ht="15">
      <c r="A574" s="316"/>
      <c r="B574" s="346"/>
      <c r="C574" s="360"/>
      <c r="D574" s="921"/>
      <c r="E574" s="922"/>
      <c r="F574" s="922"/>
      <c r="G574" s="923"/>
      <c r="H574" s="797">
        <v>0.21</v>
      </c>
      <c r="I574" s="799">
        <v>1</v>
      </c>
      <c r="J574" s="324"/>
      <c r="K574" s="782">
        <f t="shared" ref="K574:K637" si="185">J574+(J574*H574)</f>
        <v>0</v>
      </c>
      <c r="L574" s="365">
        <v>1</v>
      </c>
      <c r="M574" s="365"/>
      <c r="N574" s="469">
        <f t="shared" si="183"/>
        <v>1</v>
      </c>
      <c r="O574" s="365"/>
      <c r="P574" s="365"/>
      <c r="Q574" s="365"/>
      <c r="R574" s="365"/>
      <c r="S574" s="365"/>
      <c r="T574" s="365"/>
      <c r="U574" s="365"/>
      <c r="V574" s="365"/>
      <c r="W574" s="365"/>
      <c r="X574" s="365"/>
      <c r="Y574" s="365"/>
      <c r="Z574" s="365"/>
      <c r="AA574" s="365"/>
      <c r="AB574" s="365"/>
      <c r="AC574" s="365"/>
      <c r="AD574" s="365"/>
      <c r="AE574" s="365"/>
      <c r="AF574" s="365"/>
      <c r="AG574" s="365"/>
      <c r="AH574" s="365"/>
      <c r="AI574" s="365"/>
      <c r="AJ574" s="365"/>
      <c r="AK574" s="73">
        <f t="shared" si="184"/>
        <v>0</v>
      </c>
      <c r="AL574" s="74">
        <f t="shared" si="176"/>
        <v>1</v>
      </c>
      <c r="AM574" s="473">
        <f t="shared" ref="AM574:AM637" si="186">(J574+(J574*H574)-(J574*H574*I574))*L574</f>
        <v>0</v>
      </c>
      <c r="AN574" s="473">
        <f>((J574+(J574*H574)-(J574*H574*I574))*M574)*50%</f>
        <v>0</v>
      </c>
      <c r="AO574" s="525">
        <f t="shared" si="181"/>
        <v>0</v>
      </c>
      <c r="AP574" s="599">
        <f t="shared" ref="AP574:AP650" si="187">AM574-AR574</f>
        <v>0</v>
      </c>
      <c r="AQ574" s="609">
        <f t="shared" ref="AQ574:AQ650" si="188">AN574-AS574</f>
        <v>0</v>
      </c>
      <c r="AR574" s="605"/>
      <c r="AS574" s="104"/>
      <c r="AT574" s="211"/>
      <c r="AU574" s="618"/>
    </row>
    <row r="575" spans="1:47" ht="15">
      <c r="A575" s="316"/>
      <c r="B575" s="346"/>
      <c r="C575" s="360"/>
      <c r="D575" s="921"/>
      <c r="E575" s="922"/>
      <c r="F575" s="922"/>
      <c r="G575" s="923"/>
      <c r="H575" s="797">
        <v>0.21</v>
      </c>
      <c r="I575" s="799">
        <v>1</v>
      </c>
      <c r="J575" s="324"/>
      <c r="K575" s="782">
        <f t="shared" si="185"/>
        <v>0</v>
      </c>
      <c r="L575" s="365">
        <v>1</v>
      </c>
      <c r="M575" s="365"/>
      <c r="N575" s="469">
        <f t="shared" si="183"/>
        <v>1</v>
      </c>
      <c r="O575" s="365"/>
      <c r="P575" s="365"/>
      <c r="Q575" s="365"/>
      <c r="R575" s="365"/>
      <c r="S575" s="365"/>
      <c r="T575" s="365"/>
      <c r="U575" s="365"/>
      <c r="V575" s="365"/>
      <c r="W575" s="365"/>
      <c r="X575" s="365"/>
      <c r="Y575" s="365"/>
      <c r="Z575" s="365"/>
      <c r="AA575" s="365"/>
      <c r="AB575" s="365"/>
      <c r="AC575" s="365"/>
      <c r="AD575" s="365"/>
      <c r="AE575" s="365"/>
      <c r="AF575" s="365"/>
      <c r="AG575" s="365"/>
      <c r="AH575" s="365"/>
      <c r="AI575" s="365"/>
      <c r="AJ575" s="365"/>
      <c r="AK575" s="73">
        <f t="shared" si="184"/>
        <v>0</v>
      </c>
      <c r="AL575" s="74">
        <f t="shared" si="176"/>
        <v>1</v>
      </c>
      <c r="AM575" s="473">
        <f t="shared" si="186"/>
        <v>0</v>
      </c>
      <c r="AN575" s="473">
        <f t="shared" ref="AN575:AN638" si="189">((J575+(J575*H575)-(J575*H575*I575))*M575)*50%</f>
        <v>0</v>
      </c>
      <c r="AO575" s="525">
        <f t="shared" si="181"/>
        <v>0</v>
      </c>
      <c r="AP575" s="599">
        <f t="shared" si="187"/>
        <v>0</v>
      </c>
      <c r="AQ575" s="609">
        <f t="shared" si="188"/>
        <v>0</v>
      </c>
      <c r="AR575" s="605"/>
      <c r="AS575" s="104"/>
      <c r="AT575" s="211"/>
      <c r="AU575" s="618"/>
    </row>
    <row r="576" spans="1:47" ht="15">
      <c r="A576" s="316"/>
      <c r="B576" s="346"/>
      <c r="C576" s="360"/>
      <c r="D576" s="921"/>
      <c r="E576" s="922"/>
      <c r="F576" s="922"/>
      <c r="G576" s="923"/>
      <c r="H576" s="797">
        <v>0.21</v>
      </c>
      <c r="I576" s="799">
        <v>1</v>
      </c>
      <c r="J576" s="324"/>
      <c r="K576" s="782">
        <f t="shared" si="185"/>
        <v>0</v>
      </c>
      <c r="L576" s="365">
        <v>1</v>
      </c>
      <c r="M576" s="365"/>
      <c r="N576" s="469">
        <f t="shared" si="183"/>
        <v>1</v>
      </c>
      <c r="O576" s="365"/>
      <c r="P576" s="365"/>
      <c r="Q576" s="365"/>
      <c r="R576" s="365"/>
      <c r="S576" s="365"/>
      <c r="T576" s="365"/>
      <c r="U576" s="365"/>
      <c r="V576" s="365"/>
      <c r="W576" s="365"/>
      <c r="X576" s="365"/>
      <c r="Y576" s="365"/>
      <c r="Z576" s="365"/>
      <c r="AA576" s="365"/>
      <c r="AB576" s="365"/>
      <c r="AC576" s="365"/>
      <c r="AD576" s="365"/>
      <c r="AE576" s="365"/>
      <c r="AF576" s="365"/>
      <c r="AG576" s="365"/>
      <c r="AH576" s="365"/>
      <c r="AI576" s="365"/>
      <c r="AJ576" s="365"/>
      <c r="AK576" s="73">
        <f t="shared" si="184"/>
        <v>0</v>
      </c>
      <c r="AL576" s="74">
        <f t="shared" si="176"/>
        <v>1</v>
      </c>
      <c r="AM576" s="473">
        <f t="shared" si="186"/>
        <v>0</v>
      </c>
      <c r="AN576" s="473">
        <f t="shared" si="189"/>
        <v>0</v>
      </c>
      <c r="AO576" s="525">
        <f t="shared" si="181"/>
        <v>0</v>
      </c>
      <c r="AP576" s="599">
        <f t="shared" si="187"/>
        <v>0</v>
      </c>
      <c r="AQ576" s="609">
        <f t="shared" si="188"/>
        <v>0</v>
      </c>
      <c r="AR576" s="605"/>
      <c r="AS576" s="104"/>
      <c r="AT576" s="211"/>
      <c r="AU576" s="618"/>
    </row>
    <row r="577" spans="1:47" ht="15">
      <c r="A577" s="312"/>
      <c r="B577" s="361"/>
      <c r="C577" s="362"/>
      <c r="D577" s="921"/>
      <c r="E577" s="922"/>
      <c r="F577" s="922"/>
      <c r="G577" s="923"/>
      <c r="H577" s="797">
        <v>0.21</v>
      </c>
      <c r="I577" s="799">
        <v>1</v>
      </c>
      <c r="J577" s="320"/>
      <c r="K577" s="782">
        <f t="shared" si="185"/>
        <v>0</v>
      </c>
      <c r="L577" s="365">
        <v>1</v>
      </c>
      <c r="M577" s="365"/>
      <c r="N577" s="469">
        <f t="shared" si="183"/>
        <v>1</v>
      </c>
      <c r="O577" s="366"/>
      <c r="P577" s="366"/>
      <c r="Q577" s="366"/>
      <c r="R577" s="366"/>
      <c r="S577" s="366"/>
      <c r="T577" s="366"/>
      <c r="U577" s="366"/>
      <c r="V577" s="366"/>
      <c r="W577" s="366"/>
      <c r="X577" s="366"/>
      <c r="Y577" s="366"/>
      <c r="Z577" s="366"/>
      <c r="AA577" s="366"/>
      <c r="AB577" s="366"/>
      <c r="AC577" s="366"/>
      <c r="AD577" s="366"/>
      <c r="AE577" s="366"/>
      <c r="AF577" s="366"/>
      <c r="AG577" s="366"/>
      <c r="AH577" s="366"/>
      <c r="AI577" s="366"/>
      <c r="AJ577" s="366"/>
      <c r="AK577" s="73">
        <f t="shared" si="184"/>
        <v>0</v>
      </c>
      <c r="AL577" s="74">
        <f t="shared" si="176"/>
        <v>1</v>
      </c>
      <c r="AM577" s="473">
        <f t="shared" si="186"/>
        <v>0</v>
      </c>
      <c r="AN577" s="473">
        <f t="shared" si="189"/>
        <v>0</v>
      </c>
      <c r="AO577" s="525">
        <f t="shared" si="181"/>
        <v>0</v>
      </c>
      <c r="AP577" s="599">
        <f t="shared" si="187"/>
        <v>0</v>
      </c>
      <c r="AQ577" s="609">
        <f t="shared" si="188"/>
        <v>0</v>
      </c>
      <c r="AR577" s="605"/>
      <c r="AS577" s="104"/>
      <c r="AT577" s="211"/>
      <c r="AU577" s="618"/>
    </row>
    <row r="578" spans="1:47" ht="15">
      <c r="A578" s="316"/>
      <c r="B578" s="346"/>
      <c r="C578" s="360"/>
      <c r="D578" s="921"/>
      <c r="E578" s="922"/>
      <c r="F578" s="922"/>
      <c r="G578" s="923"/>
      <c r="H578" s="797">
        <v>0.21</v>
      </c>
      <c r="I578" s="799">
        <v>1</v>
      </c>
      <c r="J578" s="324"/>
      <c r="K578" s="782">
        <f t="shared" si="185"/>
        <v>0</v>
      </c>
      <c r="L578" s="365">
        <v>1</v>
      </c>
      <c r="M578" s="365"/>
      <c r="N578" s="469">
        <f t="shared" si="183"/>
        <v>1</v>
      </c>
      <c r="O578" s="365"/>
      <c r="P578" s="365"/>
      <c r="Q578" s="365"/>
      <c r="R578" s="365"/>
      <c r="S578" s="365"/>
      <c r="T578" s="365"/>
      <c r="U578" s="365"/>
      <c r="V578" s="365"/>
      <c r="W578" s="365"/>
      <c r="X578" s="365"/>
      <c r="Y578" s="365"/>
      <c r="Z578" s="365"/>
      <c r="AA578" s="365"/>
      <c r="AB578" s="365"/>
      <c r="AC578" s="365"/>
      <c r="AD578" s="365"/>
      <c r="AE578" s="365"/>
      <c r="AF578" s="365"/>
      <c r="AG578" s="365"/>
      <c r="AH578" s="365"/>
      <c r="AI578" s="365"/>
      <c r="AJ578" s="365"/>
      <c r="AK578" s="73">
        <f t="shared" ref="AK578:AK588" si="190">SUM(O578:AJ578)</f>
        <v>0</v>
      </c>
      <c r="AL578" s="74">
        <f t="shared" si="176"/>
        <v>1</v>
      </c>
      <c r="AM578" s="473">
        <f t="shared" si="186"/>
        <v>0</v>
      </c>
      <c r="AN578" s="473">
        <f t="shared" si="189"/>
        <v>0</v>
      </c>
      <c r="AO578" s="525">
        <f t="shared" si="181"/>
        <v>0</v>
      </c>
      <c r="AP578" s="599">
        <f t="shared" si="187"/>
        <v>0</v>
      </c>
      <c r="AQ578" s="609">
        <f t="shared" si="188"/>
        <v>0</v>
      </c>
      <c r="AR578" s="605"/>
      <c r="AS578" s="104"/>
      <c r="AT578" s="211"/>
      <c r="AU578" s="618"/>
    </row>
    <row r="579" spans="1:47" ht="15">
      <c r="A579" s="316"/>
      <c r="B579" s="346"/>
      <c r="C579" s="360"/>
      <c r="D579" s="921"/>
      <c r="E579" s="922"/>
      <c r="F579" s="922"/>
      <c r="G579" s="923"/>
      <c r="H579" s="797">
        <v>0.21</v>
      </c>
      <c r="I579" s="799">
        <v>1</v>
      </c>
      <c r="J579" s="324"/>
      <c r="K579" s="782">
        <f t="shared" si="185"/>
        <v>0</v>
      </c>
      <c r="L579" s="365">
        <v>1</v>
      </c>
      <c r="M579" s="365"/>
      <c r="N579" s="469">
        <f t="shared" si="183"/>
        <v>1</v>
      </c>
      <c r="O579" s="365"/>
      <c r="P579" s="365"/>
      <c r="Q579" s="365"/>
      <c r="R579" s="365"/>
      <c r="S579" s="365"/>
      <c r="T579" s="365"/>
      <c r="U579" s="365"/>
      <c r="V579" s="365"/>
      <c r="W579" s="365"/>
      <c r="X579" s="365"/>
      <c r="Y579" s="365"/>
      <c r="Z579" s="365"/>
      <c r="AA579" s="365"/>
      <c r="AB579" s="365"/>
      <c r="AC579" s="365"/>
      <c r="AD579" s="365"/>
      <c r="AE579" s="365"/>
      <c r="AF579" s="365"/>
      <c r="AG579" s="365"/>
      <c r="AH579" s="365"/>
      <c r="AI579" s="365"/>
      <c r="AJ579" s="365"/>
      <c r="AK579" s="73">
        <f t="shared" si="190"/>
        <v>0</v>
      </c>
      <c r="AL579" s="74">
        <f t="shared" si="176"/>
        <v>1</v>
      </c>
      <c r="AM579" s="473">
        <f t="shared" si="186"/>
        <v>0</v>
      </c>
      <c r="AN579" s="473">
        <f t="shared" si="189"/>
        <v>0</v>
      </c>
      <c r="AO579" s="525">
        <f t="shared" si="181"/>
        <v>0</v>
      </c>
      <c r="AP579" s="599">
        <f t="shared" si="187"/>
        <v>0</v>
      </c>
      <c r="AQ579" s="609">
        <f t="shared" si="188"/>
        <v>0</v>
      </c>
      <c r="AR579" s="605"/>
      <c r="AS579" s="104"/>
      <c r="AT579" s="211"/>
      <c r="AU579" s="618"/>
    </row>
    <row r="580" spans="1:47" ht="15">
      <c r="A580" s="316"/>
      <c r="B580" s="346"/>
      <c r="C580" s="360"/>
      <c r="D580" s="921"/>
      <c r="E580" s="922"/>
      <c r="F580" s="922"/>
      <c r="G580" s="923"/>
      <c r="H580" s="797">
        <v>0.21</v>
      </c>
      <c r="I580" s="799">
        <v>1</v>
      </c>
      <c r="J580" s="324"/>
      <c r="K580" s="782">
        <f t="shared" si="185"/>
        <v>0</v>
      </c>
      <c r="L580" s="365">
        <v>1</v>
      </c>
      <c r="M580" s="365"/>
      <c r="N580" s="469">
        <f t="shared" si="183"/>
        <v>1</v>
      </c>
      <c r="O580" s="365"/>
      <c r="P580" s="365"/>
      <c r="Q580" s="365"/>
      <c r="R580" s="365"/>
      <c r="S580" s="365"/>
      <c r="T580" s="365"/>
      <c r="U580" s="365"/>
      <c r="V580" s="365"/>
      <c r="W580" s="365"/>
      <c r="X580" s="365"/>
      <c r="Y580" s="365"/>
      <c r="Z580" s="365"/>
      <c r="AA580" s="365"/>
      <c r="AB580" s="365"/>
      <c r="AC580" s="365"/>
      <c r="AD580" s="365"/>
      <c r="AE580" s="365"/>
      <c r="AF580" s="365"/>
      <c r="AG580" s="365"/>
      <c r="AH580" s="365"/>
      <c r="AI580" s="365"/>
      <c r="AJ580" s="365"/>
      <c r="AK580" s="73">
        <f t="shared" si="190"/>
        <v>0</v>
      </c>
      <c r="AL580" s="74">
        <f t="shared" si="176"/>
        <v>1</v>
      </c>
      <c r="AM580" s="473">
        <f t="shared" si="186"/>
        <v>0</v>
      </c>
      <c r="AN580" s="473">
        <f t="shared" si="189"/>
        <v>0</v>
      </c>
      <c r="AO580" s="525">
        <f t="shared" si="181"/>
        <v>0</v>
      </c>
      <c r="AP580" s="599">
        <f t="shared" si="187"/>
        <v>0</v>
      </c>
      <c r="AQ580" s="609">
        <f t="shared" si="188"/>
        <v>0</v>
      </c>
      <c r="AR580" s="605"/>
      <c r="AS580" s="104"/>
      <c r="AT580" s="211"/>
      <c r="AU580" s="618"/>
    </row>
    <row r="581" spans="1:47" ht="15">
      <c r="A581" s="316"/>
      <c r="B581" s="346"/>
      <c r="C581" s="360"/>
      <c r="D581" s="921"/>
      <c r="E581" s="922"/>
      <c r="F581" s="922"/>
      <c r="G581" s="923"/>
      <c r="H581" s="797">
        <v>0.21</v>
      </c>
      <c r="I581" s="799">
        <v>1</v>
      </c>
      <c r="J581" s="324"/>
      <c r="K581" s="782">
        <f t="shared" si="185"/>
        <v>0</v>
      </c>
      <c r="L581" s="365">
        <v>1</v>
      </c>
      <c r="M581" s="365"/>
      <c r="N581" s="469">
        <f t="shared" si="183"/>
        <v>1</v>
      </c>
      <c r="O581" s="365"/>
      <c r="P581" s="365"/>
      <c r="Q581" s="365"/>
      <c r="R581" s="365"/>
      <c r="S581" s="365"/>
      <c r="T581" s="365"/>
      <c r="U581" s="365"/>
      <c r="V581" s="365"/>
      <c r="W581" s="365"/>
      <c r="X581" s="365"/>
      <c r="Y581" s="365"/>
      <c r="Z581" s="365"/>
      <c r="AA581" s="365"/>
      <c r="AB581" s="365"/>
      <c r="AC581" s="365"/>
      <c r="AD581" s="365"/>
      <c r="AE581" s="365"/>
      <c r="AF581" s="365"/>
      <c r="AG581" s="365"/>
      <c r="AH581" s="365"/>
      <c r="AI581" s="365"/>
      <c r="AJ581" s="365"/>
      <c r="AK581" s="73">
        <f t="shared" si="190"/>
        <v>0</v>
      </c>
      <c r="AL581" s="74">
        <f t="shared" si="176"/>
        <v>1</v>
      </c>
      <c r="AM581" s="473">
        <f t="shared" si="186"/>
        <v>0</v>
      </c>
      <c r="AN581" s="473">
        <f t="shared" si="189"/>
        <v>0</v>
      </c>
      <c r="AO581" s="525">
        <f t="shared" si="181"/>
        <v>0</v>
      </c>
      <c r="AP581" s="599">
        <f t="shared" si="187"/>
        <v>0</v>
      </c>
      <c r="AQ581" s="609">
        <f t="shared" si="188"/>
        <v>0</v>
      </c>
      <c r="AR581" s="605"/>
      <c r="AS581" s="104"/>
      <c r="AT581" s="211"/>
      <c r="AU581" s="618"/>
    </row>
    <row r="582" spans="1:47" ht="15">
      <c r="A582" s="316"/>
      <c r="B582" s="346"/>
      <c r="C582" s="360"/>
      <c r="D582" s="921"/>
      <c r="E582" s="922"/>
      <c r="F582" s="922"/>
      <c r="G582" s="923"/>
      <c r="H582" s="797">
        <v>0.21</v>
      </c>
      <c r="I582" s="799">
        <v>1</v>
      </c>
      <c r="J582" s="324"/>
      <c r="K582" s="782">
        <f t="shared" si="185"/>
        <v>0</v>
      </c>
      <c r="L582" s="365">
        <v>1</v>
      </c>
      <c r="M582" s="365"/>
      <c r="N582" s="469">
        <f t="shared" si="183"/>
        <v>1</v>
      </c>
      <c r="O582" s="365"/>
      <c r="P582" s="365"/>
      <c r="Q582" s="365"/>
      <c r="R582" s="365"/>
      <c r="S582" s="365"/>
      <c r="T582" s="365"/>
      <c r="U582" s="365"/>
      <c r="V582" s="365"/>
      <c r="W582" s="365"/>
      <c r="X582" s="365"/>
      <c r="Y582" s="365"/>
      <c r="Z582" s="365"/>
      <c r="AA582" s="365"/>
      <c r="AB582" s="365"/>
      <c r="AC582" s="365"/>
      <c r="AD582" s="365"/>
      <c r="AE582" s="365"/>
      <c r="AF582" s="365"/>
      <c r="AG582" s="365"/>
      <c r="AH582" s="365"/>
      <c r="AI582" s="365"/>
      <c r="AJ582" s="365"/>
      <c r="AK582" s="73">
        <f t="shared" si="190"/>
        <v>0</v>
      </c>
      <c r="AL582" s="74">
        <f t="shared" si="176"/>
        <v>1</v>
      </c>
      <c r="AM582" s="473">
        <f t="shared" si="186"/>
        <v>0</v>
      </c>
      <c r="AN582" s="473">
        <f t="shared" si="189"/>
        <v>0</v>
      </c>
      <c r="AO582" s="525">
        <f t="shared" si="181"/>
        <v>0</v>
      </c>
      <c r="AP582" s="599">
        <f t="shared" si="187"/>
        <v>0</v>
      </c>
      <c r="AQ582" s="609">
        <f t="shared" si="188"/>
        <v>0</v>
      </c>
      <c r="AR582" s="605"/>
      <c r="AS582" s="104"/>
      <c r="AT582" s="211"/>
      <c r="AU582" s="618"/>
    </row>
    <row r="583" spans="1:47" ht="15">
      <c r="A583" s="312"/>
      <c r="B583" s="361"/>
      <c r="C583" s="362"/>
      <c r="D583" s="921"/>
      <c r="E583" s="922"/>
      <c r="F583" s="922"/>
      <c r="G583" s="923"/>
      <c r="H583" s="797">
        <v>0.21</v>
      </c>
      <c r="I583" s="799">
        <v>1</v>
      </c>
      <c r="J583" s="320"/>
      <c r="K583" s="782">
        <f t="shared" si="185"/>
        <v>0</v>
      </c>
      <c r="L583" s="365">
        <v>1</v>
      </c>
      <c r="M583" s="365"/>
      <c r="N583" s="469">
        <f t="shared" si="183"/>
        <v>1</v>
      </c>
      <c r="O583" s="366"/>
      <c r="P583" s="366"/>
      <c r="Q583" s="366"/>
      <c r="R583" s="366"/>
      <c r="S583" s="366"/>
      <c r="T583" s="366"/>
      <c r="U583" s="366"/>
      <c r="V583" s="366"/>
      <c r="W583" s="366"/>
      <c r="X583" s="366"/>
      <c r="Y583" s="366"/>
      <c r="Z583" s="366"/>
      <c r="AA583" s="366"/>
      <c r="AB583" s="366"/>
      <c r="AC583" s="366"/>
      <c r="AD583" s="366"/>
      <c r="AE583" s="366"/>
      <c r="AF583" s="366"/>
      <c r="AG583" s="366"/>
      <c r="AH583" s="366"/>
      <c r="AI583" s="366"/>
      <c r="AJ583" s="366"/>
      <c r="AK583" s="73">
        <f t="shared" si="190"/>
        <v>0</v>
      </c>
      <c r="AL583" s="74">
        <f t="shared" si="176"/>
        <v>1</v>
      </c>
      <c r="AM583" s="473">
        <f t="shared" si="186"/>
        <v>0</v>
      </c>
      <c r="AN583" s="473">
        <f t="shared" si="189"/>
        <v>0</v>
      </c>
      <c r="AO583" s="525">
        <f t="shared" si="181"/>
        <v>0</v>
      </c>
      <c r="AP583" s="599">
        <f t="shared" si="187"/>
        <v>0</v>
      </c>
      <c r="AQ583" s="609">
        <f t="shared" si="188"/>
        <v>0</v>
      </c>
      <c r="AR583" s="605"/>
      <c r="AS583" s="104"/>
      <c r="AT583" s="211"/>
      <c r="AU583" s="618"/>
    </row>
    <row r="584" spans="1:47" ht="15">
      <c r="A584" s="316"/>
      <c r="B584" s="346"/>
      <c r="C584" s="360"/>
      <c r="D584" s="921"/>
      <c r="E584" s="922"/>
      <c r="F584" s="922"/>
      <c r="G584" s="923"/>
      <c r="H584" s="797">
        <v>0.21</v>
      </c>
      <c r="I584" s="799">
        <v>1</v>
      </c>
      <c r="J584" s="324"/>
      <c r="K584" s="782">
        <f t="shared" si="185"/>
        <v>0</v>
      </c>
      <c r="L584" s="365">
        <v>1</v>
      </c>
      <c r="M584" s="365"/>
      <c r="N584" s="469">
        <f t="shared" si="183"/>
        <v>1</v>
      </c>
      <c r="O584" s="365"/>
      <c r="P584" s="365"/>
      <c r="Q584" s="365"/>
      <c r="R584" s="365"/>
      <c r="S584" s="365"/>
      <c r="T584" s="365"/>
      <c r="U584" s="365"/>
      <c r="V584" s="365"/>
      <c r="W584" s="365"/>
      <c r="X584" s="365"/>
      <c r="Y584" s="365"/>
      <c r="Z584" s="365"/>
      <c r="AA584" s="365"/>
      <c r="AB584" s="365"/>
      <c r="AC584" s="365"/>
      <c r="AD584" s="365"/>
      <c r="AE584" s="365"/>
      <c r="AF584" s="365"/>
      <c r="AG584" s="365"/>
      <c r="AH584" s="365"/>
      <c r="AI584" s="365"/>
      <c r="AJ584" s="365"/>
      <c r="AK584" s="73">
        <f t="shared" si="190"/>
        <v>0</v>
      </c>
      <c r="AL584" s="74">
        <f t="shared" ref="AL584:AL588" si="191">N584+AK584</f>
        <v>1</v>
      </c>
      <c r="AM584" s="473">
        <f t="shared" si="186"/>
        <v>0</v>
      </c>
      <c r="AN584" s="473">
        <f t="shared" si="189"/>
        <v>0</v>
      </c>
      <c r="AO584" s="525">
        <f t="shared" si="181"/>
        <v>0</v>
      </c>
      <c r="AP584" s="599">
        <f t="shared" ref="AP584:AP588" si="192">AM584-AR584</f>
        <v>0</v>
      </c>
      <c r="AQ584" s="609">
        <f t="shared" ref="AQ584:AQ588" si="193">AN584-AS584</f>
        <v>0</v>
      </c>
      <c r="AR584" s="605"/>
      <c r="AS584" s="104"/>
      <c r="AT584" s="211"/>
      <c r="AU584" s="618"/>
    </row>
    <row r="585" spans="1:47" ht="15">
      <c r="A585" s="316"/>
      <c r="B585" s="346"/>
      <c r="C585" s="360"/>
      <c r="D585" s="921"/>
      <c r="E585" s="922"/>
      <c r="F585" s="922"/>
      <c r="G585" s="923"/>
      <c r="H585" s="797">
        <v>0.21</v>
      </c>
      <c r="I585" s="799">
        <v>1</v>
      </c>
      <c r="J585" s="324"/>
      <c r="K585" s="782">
        <f t="shared" si="185"/>
        <v>0</v>
      </c>
      <c r="L585" s="365">
        <v>1</v>
      </c>
      <c r="M585" s="365"/>
      <c r="N585" s="469">
        <f t="shared" si="183"/>
        <v>1</v>
      </c>
      <c r="O585" s="365"/>
      <c r="P585" s="365"/>
      <c r="Q585" s="365"/>
      <c r="R585" s="365"/>
      <c r="S585" s="365"/>
      <c r="T585" s="365"/>
      <c r="U585" s="365"/>
      <c r="V585" s="365"/>
      <c r="W585" s="365"/>
      <c r="X585" s="365"/>
      <c r="Y585" s="365"/>
      <c r="Z585" s="365"/>
      <c r="AA585" s="365"/>
      <c r="AB585" s="365"/>
      <c r="AC585" s="365"/>
      <c r="AD585" s="365"/>
      <c r="AE585" s="365"/>
      <c r="AF585" s="365"/>
      <c r="AG585" s="365"/>
      <c r="AH585" s="365"/>
      <c r="AI585" s="365"/>
      <c r="AJ585" s="365"/>
      <c r="AK585" s="73">
        <f t="shared" si="190"/>
        <v>0</v>
      </c>
      <c r="AL585" s="74">
        <f t="shared" si="191"/>
        <v>1</v>
      </c>
      <c r="AM585" s="473">
        <f t="shared" si="186"/>
        <v>0</v>
      </c>
      <c r="AN585" s="473">
        <f t="shared" si="189"/>
        <v>0</v>
      </c>
      <c r="AO585" s="525">
        <f t="shared" si="181"/>
        <v>0</v>
      </c>
      <c r="AP585" s="599">
        <f t="shared" si="192"/>
        <v>0</v>
      </c>
      <c r="AQ585" s="609">
        <f t="shared" si="193"/>
        <v>0</v>
      </c>
      <c r="AR585" s="605"/>
      <c r="AS585" s="104"/>
      <c r="AT585" s="211"/>
      <c r="AU585" s="618"/>
    </row>
    <row r="586" spans="1:47" ht="15">
      <c r="A586" s="316"/>
      <c r="B586" s="346"/>
      <c r="C586" s="360"/>
      <c r="D586" s="921"/>
      <c r="E586" s="922"/>
      <c r="F586" s="922"/>
      <c r="G586" s="923"/>
      <c r="H586" s="797">
        <v>0.21</v>
      </c>
      <c r="I586" s="799">
        <v>1</v>
      </c>
      <c r="J586" s="324"/>
      <c r="K586" s="782">
        <f t="shared" si="185"/>
        <v>0</v>
      </c>
      <c r="L586" s="365">
        <v>1</v>
      </c>
      <c r="M586" s="365"/>
      <c r="N586" s="469">
        <f t="shared" si="183"/>
        <v>1</v>
      </c>
      <c r="O586" s="365"/>
      <c r="P586" s="365"/>
      <c r="Q586" s="365"/>
      <c r="R586" s="365"/>
      <c r="S586" s="365"/>
      <c r="T586" s="365"/>
      <c r="U586" s="365"/>
      <c r="V586" s="365"/>
      <c r="W586" s="365"/>
      <c r="X586" s="365"/>
      <c r="Y586" s="365"/>
      <c r="Z586" s="365"/>
      <c r="AA586" s="365"/>
      <c r="AB586" s="365"/>
      <c r="AC586" s="365"/>
      <c r="AD586" s="365"/>
      <c r="AE586" s="365"/>
      <c r="AF586" s="365"/>
      <c r="AG586" s="365"/>
      <c r="AH586" s="365"/>
      <c r="AI586" s="365"/>
      <c r="AJ586" s="365"/>
      <c r="AK586" s="73">
        <f t="shared" si="190"/>
        <v>0</v>
      </c>
      <c r="AL586" s="74">
        <f t="shared" si="191"/>
        <v>1</v>
      </c>
      <c r="AM586" s="473">
        <f t="shared" si="186"/>
        <v>0</v>
      </c>
      <c r="AN586" s="473">
        <f t="shared" si="189"/>
        <v>0</v>
      </c>
      <c r="AO586" s="525">
        <f t="shared" si="181"/>
        <v>0</v>
      </c>
      <c r="AP586" s="599">
        <f t="shared" si="192"/>
        <v>0</v>
      </c>
      <c r="AQ586" s="609">
        <f t="shared" si="193"/>
        <v>0</v>
      </c>
      <c r="AR586" s="605"/>
      <c r="AS586" s="104"/>
      <c r="AT586" s="211"/>
      <c r="AU586" s="618"/>
    </row>
    <row r="587" spans="1:47" ht="15">
      <c r="A587" s="316"/>
      <c r="B587" s="346"/>
      <c r="C587" s="360"/>
      <c r="D587" s="921"/>
      <c r="E587" s="922"/>
      <c r="F587" s="922"/>
      <c r="G587" s="923"/>
      <c r="H587" s="797">
        <v>0.21</v>
      </c>
      <c r="I587" s="799">
        <v>1</v>
      </c>
      <c r="J587" s="324"/>
      <c r="K587" s="782">
        <f t="shared" si="185"/>
        <v>0</v>
      </c>
      <c r="L587" s="365">
        <v>1</v>
      </c>
      <c r="M587" s="365"/>
      <c r="N587" s="469">
        <f t="shared" si="183"/>
        <v>1</v>
      </c>
      <c r="O587" s="365"/>
      <c r="P587" s="365"/>
      <c r="Q587" s="365"/>
      <c r="R587" s="365"/>
      <c r="S587" s="365"/>
      <c r="T587" s="365"/>
      <c r="U587" s="365"/>
      <c r="V587" s="365"/>
      <c r="W587" s="365"/>
      <c r="X587" s="365"/>
      <c r="Y587" s="365"/>
      <c r="Z587" s="365"/>
      <c r="AA587" s="365"/>
      <c r="AB587" s="365"/>
      <c r="AC587" s="365"/>
      <c r="AD587" s="365"/>
      <c r="AE587" s="365"/>
      <c r="AF587" s="365"/>
      <c r="AG587" s="365"/>
      <c r="AH587" s="365"/>
      <c r="AI587" s="365"/>
      <c r="AJ587" s="365"/>
      <c r="AK587" s="73">
        <f t="shared" si="190"/>
        <v>0</v>
      </c>
      <c r="AL587" s="74">
        <f t="shared" si="191"/>
        <v>1</v>
      </c>
      <c r="AM587" s="473">
        <f t="shared" si="186"/>
        <v>0</v>
      </c>
      <c r="AN587" s="473">
        <f t="shared" si="189"/>
        <v>0</v>
      </c>
      <c r="AO587" s="525">
        <f t="shared" si="181"/>
        <v>0</v>
      </c>
      <c r="AP587" s="599">
        <f t="shared" si="192"/>
        <v>0</v>
      </c>
      <c r="AQ587" s="609">
        <f t="shared" si="193"/>
        <v>0</v>
      </c>
      <c r="AR587" s="605"/>
      <c r="AS587" s="104"/>
      <c r="AT587" s="211"/>
      <c r="AU587" s="618"/>
    </row>
    <row r="588" spans="1:47" ht="15">
      <c r="A588" s="316"/>
      <c r="B588" s="346"/>
      <c r="C588" s="360"/>
      <c r="D588" s="921"/>
      <c r="E588" s="922"/>
      <c r="F588" s="922"/>
      <c r="G588" s="923"/>
      <c r="H588" s="797">
        <v>0.21</v>
      </c>
      <c r="I588" s="799">
        <v>1</v>
      </c>
      <c r="J588" s="324"/>
      <c r="K588" s="782">
        <f t="shared" si="185"/>
        <v>0</v>
      </c>
      <c r="L588" s="365">
        <v>1</v>
      </c>
      <c r="M588" s="365"/>
      <c r="N588" s="469">
        <f t="shared" si="183"/>
        <v>1</v>
      </c>
      <c r="O588" s="365"/>
      <c r="P588" s="365"/>
      <c r="Q588" s="365"/>
      <c r="R588" s="365"/>
      <c r="S588" s="365"/>
      <c r="T588" s="365"/>
      <c r="U588" s="365"/>
      <c r="V588" s="365"/>
      <c r="W588" s="365"/>
      <c r="X588" s="365"/>
      <c r="Y588" s="365"/>
      <c r="Z588" s="365"/>
      <c r="AA588" s="365"/>
      <c r="AB588" s="365"/>
      <c r="AC588" s="365"/>
      <c r="AD588" s="365"/>
      <c r="AE588" s="365"/>
      <c r="AF588" s="365"/>
      <c r="AG588" s="365"/>
      <c r="AH588" s="365"/>
      <c r="AI588" s="365"/>
      <c r="AJ588" s="365"/>
      <c r="AK588" s="73">
        <f t="shared" si="190"/>
        <v>0</v>
      </c>
      <c r="AL588" s="74">
        <f t="shared" si="191"/>
        <v>1</v>
      </c>
      <c r="AM588" s="473">
        <f t="shared" si="186"/>
        <v>0</v>
      </c>
      <c r="AN588" s="473">
        <f t="shared" si="189"/>
        <v>0</v>
      </c>
      <c r="AO588" s="525">
        <f t="shared" si="181"/>
        <v>0</v>
      </c>
      <c r="AP588" s="599">
        <f t="shared" si="192"/>
        <v>0</v>
      </c>
      <c r="AQ588" s="609">
        <f t="shared" si="193"/>
        <v>0</v>
      </c>
      <c r="AR588" s="605"/>
      <c r="AS588" s="104"/>
      <c r="AT588" s="211"/>
      <c r="AU588" s="618"/>
    </row>
    <row r="589" spans="1:47" ht="15">
      <c r="A589" s="316"/>
      <c r="B589" s="346"/>
      <c r="C589" s="360"/>
      <c r="D589" s="921"/>
      <c r="E589" s="922"/>
      <c r="F589" s="922"/>
      <c r="G589" s="923"/>
      <c r="H589" s="797">
        <v>0.21</v>
      </c>
      <c r="I589" s="799">
        <v>1</v>
      </c>
      <c r="J589" s="324"/>
      <c r="K589" s="782">
        <f t="shared" si="185"/>
        <v>0</v>
      </c>
      <c r="L589" s="365">
        <v>1</v>
      </c>
      <c r="M589" s="365"/>
      <c r="N589" s="469">
        <f t="shared" ref="N589:N622" si="194">L589+M589</f>
        <v>1</v>
      </c>
      <c r="O589" s="365"/>
      <c r="P589" s="365"/>
      <c r="Q589" s="365"/>
      <c r="R589" s="365"/>
      <c r="S589" s="365"/>
      <c r="T589" s="365"/>
      <c r="U589" s="365"/>
      <c r="V589" s="365"/>
      <c r="W589" s="365"/>
      <c r="X589" s="365"/>
      <c r="Y589" s="365"/>
      <c r="Z589" s="365"/>
      <c r="AA589" s="365"/>
      <c r="AB589" s="365"/>
      <c r="AC589" s="365"/>
      <c r="AD589" s="365"/>
      <c r="AE589" s="365"/>
      <c r="AF589" s="365"/>
      <c r="AG589" s="365"/>
      <c r="AH589" s="365"/>
      <c r="AI589" s="365"/>
      <c r="AJ589" s="365"/>
      <c r="AK589" s="73">
        <f t="shared" ref="AK589:AK622" si="195">SUM(O589:AJ589)</f>
        <v>0</v>
      </c>
      <c r="AL589" s="74">
        <f t="shared" ref="AL589:AL622" si="196">N589+AK589</f>
        <v>1</v>
      </c>
      <c r="AM589" s="473">
        <f t="shared" si="186"/>
        <v>0</v>
      </c>
      <c r="AN589" s="473">
        <f t="shared" si="189"/>
        <v>0</v>
      </c>
      <c r="AO589" s="525">
        <f t="shared" si="181"/>
        <v>0</v>
      </c>
      <c r="AP589" s="599">
        <f t="shared" ref="AP589:AP622" si="197">AM589-AR589</f>
        <v>0</v>
      </c>
      <c r="AQ589" s="609">
        <f t="shared" ref="AQ589:AQ622" si="198">AN589-AS589</f>
        <v>0</v>
      </c>
      <c r="AR589" s="605"/>
      <c r="AS589" s="104"/>
      <c r="AT589" s="211"/>
      <c r="AU589" s="618"/>
    </row>
    <row r="590" spans="1:47" ht="15">
      <c r="A590" s="316"/>
      <c r="B590" s="346"/>
      <c r="C590" s="360"/>
      <c r="D590" s="921"/>
      <c r="E590" s="922"/>
      <c r="F590" s="922"/>
      <c r="G590" s="923"/>
      <c r="H590" s="797">
        <v>0.21</v>
      </c>
      <c r="I590" s="799">
        <v>1</v>
      </c>
      <c r="J590" s="324"/>
      <c r="K590" s="782">
        <f t="shared" si="185"/>
        <v>0</v>
      </c>
      <c r="L590" s="365">
        <v>1</v>
      </c>
      <c r="M590" s="365"/>
      <c r="N590" s="469">
        <f t="shared" si="194"/>
        <v>1</v>
      </c>
      <c r="O590" s="365"/>
      <c r="P590" s="365"/>
      <c r="Q590" s="365"/>
      <c r="R590" s="365"/>
      <c r="S590" s="365"/>
      <c r="T590" s="365"/>
      <c r="U590" s="365"/>
      <c r="V590" s="365"/>
      <c r="W590" s="365"/>
      <c r="X590" s="365"/>
      <c r="Y590" s="365"/>
      <c r="Z590" s="365"/>
      <c r="AA590" s="365"/>
      <c r="AB590" s="365"/>
      <c r="AC590" s="365"/>
      <c r="AD590" s="365"/>
      <c r="AE590" s="365"/>
      <c r="AF590" s="365"/>
      <c r="AG590" s="365"/>
      <c r="AH590" s="365"/>
      <c r="AI590" s="365"/>
      <c r="AJ590" s="365"/>
      <c r="AK590" s="73">
        <f t="shared" si="195"/>
        <v>0</v>
      </c>
      <c r="AL590" s="74">
        <f t="shared" si="196"/>
        <v>1</v>
      </c>
      <c r="AM590" s="473">
        <f t="shared" si="186"/>
        <v>0</v>
      </c>
      <c r="AN590" s="473">
        <f t="shared" si="189"/>
        <v>0</v>
      </c>
      <c r="AO590" s="525">
        <f t="shared" si="181"/>
        <v>0</v>
      </c>
      <c r="AP590" s="599">
        <f t="shared" si="197"/>
        <v>0</v>
      </c>
      <c r="AQ590" s="609">
        <f t="shared" si="198"/>
        <v>0</v>
      </c>
      <c r="AR590" s="605"/>
      <c r="AS590" s="104"/>
      <c r="AT590" s="211"/>
      <c r="AU590" s="618"/>
    </row>
    <row r="591" spans="1:47" ht="15">
      <c r="A591" s="316"/>
      <c r="B591" s="346"/>
      <c r="C591" s="360"/>
      <c r="D591" s="921"/>
      <c r="E591" s="922"/>
      <c r="F591" s="922"/>
      <c r="G591" s="923"/>
      <c r="H591" s="797">
        <v>0.21</v>
      </c>
      <c r="I591" s="799">
        <v>1</v>
      </c>
      <c r="J591" s="324"/>
      <c r="K591" s="782">
        <f t="shared" si="185"/>
        <v>0</v>
      </c>
      <c r="L591" s="365">
        <v>1</v>
      </c>
      <c r="M591" s="365"/>
      <c r="N591" s="469">
        <f t="shared" si="194"/>
        <v>1</v>
      </c>
      <c r="O591" s="365"/>
      <c r="P591" s="365"/>
      <c r="Q591" s="365"/>
      <c r="R591" s="365"/>
      <c r="S591" s="365"/>
      <c r="T591" s="365"/>
      <c r="U591" s="365"/>
      <c r="V591" s="365"/>
      <c r="W591" s="365"/>
      <c r="X591" s="365"/>
      <c r="Y591" s="365"/>
      <c r="Z591" s="365"/>
      <c r="AA591" s="365"/>
      <c r="AB591" s="365"/>
      <c r="AC591" s="365"/>
      <c r="AD591" s="365"/>
      <c r="AE591" s="365"/>
      <c r="AF591" s="365"/>
      <c r="AG591" s="365"/>
      <c r="AH591" s="365"/>
      <c r="AI591" s="365"/>
      <c r="AJ591" s="365"/>
      <c r="AK591" s="73">
        <f t="shared" si="195"/>
        <v>0</v>
      </c>
      <c r="AL591" s="74">
        <f t="shared" si="196"/>
        <v>1</v>
      </c>
      <c r="AM591" s="473">
        <f t="shared" si="186"/>
        <v>0</v>
      </c>
      <c r="AN591" s="473">
        <f t="shared" si="189"/>
        <v>0</v>
      </c>
      <c r="AO591" s="525">
        <f t="shared" si="181"/>
        <v>0</v>
      </c>
      <c r="AP591" s="599">
        <f t="shared" si="197"/>
        <v>0</v>
      </c>
      <c r="AQ591" s="609">
        <f t="shared" si="198"/>
        <v>0</v>
      </c>
      <c r="AR591" s="605"/>
      <c r="AS591" s="104"/>
      <c r="AT591" s="211"/>
      <c r="AU591" s="618"/>
    </row>
    <row r="592" spans="1:47" ht="15">
      <c r="A592" s="316"/>
      <c r="B592" s="346"/>
      <c r="C592" s="360"/>
      <c r="D592" s="921"/>
      <c r="E592" s="922"/>
      <c r="F592" s="922"/>
      <c r="G592" s="923"/>
      <c r="H592" s="797">
        <v>0.21</v>
      </c>
      <c r="I592" s="799">
        <v>1</v>
      </c>
      <c r="J592" s="324"/>
      <c r="K592" s="782">
        <f t="shared" si="185"/>
        <v>0</v>
      </c>
      <c r="L592" s="365">
        <v>1</v>
      </c>
      <c r="M592" s="365"/>
      <c r="N592" s="469">
        <f t="shared" si="194"/>
        <v>1</v>
      </c>
      <c r="O592" s="365"/>
      <c r="P592" s="365"/>
      <c r="Q592" s="365"/>
      <c r="R592" s="365"/>
      <c r="S592" s="365"/>
      <c r="T592" s="365"/>
      <c r="U592" s="365"/>
      <c r="V592" s="365"/>
      <c r="W592" s="365"/>
      <c r="X592" s="365"/>
      <c r="Y592" s="365"/>
      <c r="Z592" s="365"/>
      <c r="AA592" s="365"/>
      <c r="AB592" s="365"/>
      <c r="AC592" s="365"/>
      <c r="AD592" s="365"/>
      <c r="AE592" s="365"/>
      <c r="AF592" s="365"/>
      <c r="AG592" s="365"/>
      <c r="AH592" s="365"/>
      <c r="AI592" s="365"/>
      <c r="AJ592" s="365"/>
      <c r="AK592" s="73">
        <f t="shared" si="195"/>
        <v>0</v>
      </c>
      <c r="AL592" s="74">
        <f t="shared" si="196"/>
        <v>1</v>
      </c>
      <c r="AM592" s="473">
        <f t="shared" si="186"/>
        <v>0</v>
      </c>
      <c r="AN592" s="473">
        <f t="shared" si="189"/>
        <v>0</v>
      </c>
      <c r="AO592" s="525">
        <f t="shared" si="181"/>
        <v>0</v>
      </c>
      <c r="AP592" s="599">
        <f t="shared" si="197"/>
        <v>0</v>
      </c>
      <c r="AQ592" s="609">
        <f t="shared" si="198"/>
        <v>0</v>
      </c>
      <c r="AR592" s="605"/>
      <c r="AS592" s="104"/>
      <c r="AT592" s="211"/>
      <c r="AU592" s="618"/>
    </row>
    <row r="593" spans="1:47" ht="15">
      <c r="A593" s="316"/>
      <c r="B593" s="346"/>
      <c r="C593" s="360"/>
      <c r="D593" s="921"/>
      <c r="E593" s="922"/>
      <c r="F593" s="922"/>
      <c r="G593" s="923"/>
      <c r="H593" s="797">
        <v>0.21</v>
      </c>
      <c r="I593" s="799">
        <v>1</v>
      </c>
      <c r="J593" s="324"/>
      <c r="K593" s="782">
        <f t="shared" si="185"/>
        <v>0</v>
      </c>
      <c r="L593" s="365">
        <v>1</v>
      </c>
      <c r="M593" s="365"/>
      <c r="N593" s="469">
        <f t="shared" si="194"/>
        <v>1</v>
      </c>
      <c r="O593" s="365"/>
      <c r="P593" s="365"/>
      <c r="Q593" s="365"/>
      <c r="R593" s="365"/>
      <c r="S593" s="365"/>
      <c r="T593" s="365"/>
      <c r="U593" s="365"/>
      <c r="V593" s="365"/>
      <c r="W593" s="365"/>
      <c r="X593" s="365"/>
      <c r="Y593" s="365"/>
      <c r="Z593" s="365"/>
      <c r="AA593" s="365"/>
      <c r="AB593" s="365"/>
      <c r="AC593" s="365"/>
      <c r="AD593" s="365"/>
      <c r="AE593" s="365"/>
      <c r="AF593" s="365"/>
      <c r="AG593" s="365"/>
      <c r="AH593" s="365"/>
      <c r="AI593" s="365"/>
      <c r="AJ593" s="365"/>
      <c r="AK593" s="73">
        <f t="shared" si="195"/>
        <v>0</v>
      </c>
      <c r="AL593" s="74">
        <f t="shared" si="196"/>
        <v>1</v>
      </c>
      <c r="AM593" s="473">
        <f t="shared" si="186"/>
        <v>0</v>
      </c>
      <c r="AN593" s="473">
        <f t="shared" si="189"/>
        <v>0</v>
      </c>
      <c r="AO593" s="525">
        <f t="shared" si="181"/>
        <v>0</v>
      </c>
      <c r="AP593" s="599">
        <f t="shared" si="197"/>
        <v>0</v>
      </c>
      <c r="AQ593" s="609">
        <f t="shared" si="198"/>
        <v>0</v>
      </c>
      <c r="AR593" s="605"/>
      <c r="AS593" s="104"/>
      <c r="AT593" s="211"/>
      <c r="AU593" s="618"/>
    </row>
    <row r="594" spans="1:47" ht="15">
      <c r="A594" s="316"/>
      <c r="B594" s="346"/>
      <c r="C594" s="360"/>
      <c r="D594" s="921"/>
      <c r="E594" s="922"/>
      <c r="F594" s="922"/>
      <c r="G594" s="923"/>
      <c r="H594" s="797">
        <v>0.21</v>
      </c>
      <c r="I594" s="799">
        <v>1</v>
      </c>
      <c r="J594" s="324"/>
      <c r="K594" s="782">
        <f t="shared" si="185"/>
        <v>0</v>
      </c>
      <c r="L594" s="365">
        <v>1</v>
      </c>
      <c r="M594" s="365"/>
      <c r="N594" s="469">
        <f t="shared" si="194"/>
        <v>1</v>
      </c>
      <c r="O594" s="365"/>
      <c r="P594" s="365"/>
      <c r="Q594" s="365"/>
      <c r="R594" s="365"/>
      <c r="S594" s="365"/>
      <c r="T594" s="365"/>
      <c r="U594" s="365"/>
      <c r="V594" s="365"/>
      <c r="W594" s="365"/>
      <c r="X594" s="365"/>
      <c r="Y594" s="365"/>
      <c r="Z594" s="365"/>
      <c r="AA594" s="365"/>
      <c r="AB594" s="365"/>
      <c r="AC594" s="365"/>
      <c r="AD594" s="365"/>
      <c r="AE594" s="365"/>
      <c r="AF594" s="365"/>
      <c r="AG594" s="365"/>
      <c r="AH594" s="365"/>
      <c r="AI594" s="365"/>
      <c r="AJ594" s="365"/>
      <c r="AK594" s="73">
        <f t="shared" si="195"/>
        <v>0</v>
      </c>
      <c r="AL594" s="74">
        <f t="shared" si="196"/>
        <v>1</v>
      </c>
      <c r="AM594" s="473">
        <f t="shared" si="186"/>
        <v>0</v>
      </c>
      <c r="AN594" s="473">
        <f t="shared" si="189"/>
        <v>0</v>
      </c>
      <c r="AO594" s="525">
        <f t="shared" si="181"/>
        <v>0</v>
      </c>
      <c r="AP594" s="599">
        <f t="shared" si="197"/>
        <v>0</v>
      </c>
      <c r="AQ594" s="609">
        <f t="shared" si="198"/>
        <v>0</v>
      </c>
      <c r="AR594" s="605"/>
      <c r="AS594" s="104"/>
      <c r="AT594" s="211"/>
      <c r="AU594" s="618"/>
    </row>
    <row r="595" spans="1:47" ht="15">
      <c r="A595" s="312"/>
      <c r="B595" s="361"/>
      <c r="C595" s="362"/>
      <c r="D595" s="921"/>
      <c r="E595" s="922"/>
      <c r="F595" s="922"/>
      <c r="G595" s="923"/>
      <c r="H595" s="797">
        <v>0.21</v>
      </c>
      <c r="I595" s="799">
        <v>1</v>
      </c>
      <c r="J595" s="320"/>
      <c r="K595" s="782">
        <f t="shared" si="185"/>
        <v>0</v>
      </c>
      <c r="L595" s="365">
        <v>1</v>
      </c>
      <c r="M595" s="365"/>
      <c r="N595" s="469">
        <f t="shared" si="194"/>
        <v>1</v>
      </c>
      <c r="O595" s="366"/>
      <c r="P595" s="366"/>
      <c r="Q595" s="366"/>
      <c r="R595" s="366"/>
      <c r="S595" s="366"/>
      <c r="T595" s="366"/>
      <c r="U595" s="366"/>
      <c r="V595" s="366"/>
      <c r="W595" s="366"/>
      <c r="X595" s="366"/>
      <c r="Y595" s="366"/>
      <c r="Z595" s="366"/>
      <c r="AA595" s="366"/>
      <c r="AB595" s="366"/>
      <c r="AC595" s="366"/>
      <c r="AD595" s="366"/>
      <c r="AE595" s="366"/>
      <c r="AF595" s="366"/>
      <c r="AG595" s="366"/>
      <c r="AH595" s="366"/>
      <c r="AI595" s="366"/>
      <c r="AJ595" s="366"/>
      <c r="AK595" s="73">
        <f t="shared" si="195"/>
        <v>0</v>
      </c>
      <c r="AL595" s="74">
        <f t="shared" si="196"/>
        <v>1</v>
      </c>
      <c r="AM595" s="473">
        <f t="shared" si="186"/>
        <v>0</v>
      </c>
      <c r="AN595" s="473">
        <f t="shared" si="189"/>
        <v>0</v>
      </c>
      <c r="AO595" s="525">
        <f t="shared" si="181"/>
        <v>0</v>
      </c>
      <c r="AP595" s="599">
        <f t="shared" si="197"/>
        <v>0</v>
      </c>
      <c r="AQ595" s="609">
        <f t="shared" si="198"/>
        <v>0</v>
      </c>
      <c r="AR595" s="605"/>
      <c r="AS595" s="104"/>
      <c r="AT595" s="211"/>
      <c r="AU595" s="618"/>
    </row>
    <row r="596" spans="1:47" ht="15">
      <c r="A596" s="316"/>
      <c r="B596" s="346"/>
      <c r="C596" s="360"/>
      <c r="D596" s="921"/>
      <c r="E596" s="922"/>
      <c r="F596" s="922"/>
      <c r="G596" s="923"/>
      <c r="H596" s="797">
        <v>0.21</v>
      </c>
      <c r="I596" s="799">
        <v>1</v>
      </c>
      <c r="J596" s="324"/>
      <c r="K596" s="782">
        <f t="shared" si="185"/>
        <v>0</v>
      </c>
      <c r="L596" s="365">
        <v>1</v>
      </c>
      <c r="M596" s="365"/>
      <c r="N596" s="469">
        <f t="shared" si="194"/>
        <v>1</v>
      </c>
      <c r="O596" s="365"/>
      <c r="P596" s="365"/>
      <c r="Q596" s="365"/>
      <c r="R596" s="365"/>
      <c r="S596" s="365"/>
      <c r="T596" s="365"/>
      <c r="U596" s="365"/>
      <c r="V596" s="365"/>
      <c r="W596" s="365"/>
      <c r="X596" s="365"/>
      <c r="Y596" s="365"/>
      <c r="Z596" s="365"/>
      <c r="AA596" s="365"/>
      <c r="AB596" s="365"/>
      <c r="AC596" s="365"/>
      <c r="AD596" s="365"/>
      <c r="AE596" s="365"/>
      <c r="AF596" s="365"/>
      <c r="AG596" s="365"/>
      <c r="AH596" s="365"/>
      <c r="AI596" s="365"/>
      <c r="AJ596" s="365"/>
      <c r="AK596" s="73">
        <f t="shared" si="195"/>
        <v>0</v>
      </c>
      <c r="AL596" s="74">
        <f t="shared" si="196"/>
        <v>1</v>
      </c>
      <c r="AM596" s="473">
        <f t="shared" si="186"/>
        <v>0</v>
      </c>
      <c r="AN596" s="473">
        <f t="shared" si="189"/>
        <v>0</v>
      </c>
      <c r="AO596" s="525">
        <f t="shared" si="181"/>
        <v>0</v>
      </c>
      <c r="AP596" s="599">
        <f t="shared" si="197"/>
        <v>0</v>
      </c>
      <c r="AQ596" s="609">
        <f t="shared" si="198"/>
        <v>0</v>
      </c>
      <c r="AR596" s="605"/>
      <c r="AS596" s="104"/>
      <c r="AT596" s="211"/>
      <c r="AU596" s="618"/>
    </row>
    <row r="597" spans="1:47" ht="15">
      <c r="A597" s="316"/>
      <c r="B597" s="346"/>
      <c r="C597" s="360"/>
      <c r="D597" s="921"/>
      <c r="E597" s="922"/>
      <c r="F597" s="922"/>
      <c r="G597" s="923"/>
      <c r="H597" s="797">
        <v>0.21</v>
      </c>
      <c r="I597" s="799">
        <v>1</v>
      </c>
      <c r="J597" s="324"/>
      <c r="K597" s="782">
        <f t="shared" si="185"/>
        <v>0</v>
      </c>
      <c r="L597" s="365">
        <v>1</v>
      </c>
      <c r="M597" s="365"/>
      <c r="N597" s="469">
        <f t="shared" si="194"/>
        <v>1</v>
      </c>
      <c r="O597" s="365"/>
      <c r="P597" s="365"/>
      <c r="Q597" s="365"/>
      <c r="R597" s="365"/>
      <c r="S597" s="365"/>
      <c r="T597" s="365"/>
      <c r="U597" s="365"/>
      <c r="V597" s="365"/>
      <c r="W597" s="365"/>
      <c r="X597" s="365"/>
      <c r="Y597" s="365"/>
      <c r="Z597" s="365"/>
      <c r="AA597" s="365"/>
      <c r="AB597" s="365"/>
      <c r="AC597" s="365"/>
      <c r="AD597" s="365"/>
      <c r="AE597" s="365"/>
      <c r="AF597" s="365"/>
      <c r="AG597" s="365"/>
      <c r="AH597" s="365"/>
      <c r="AI597" s="365"/>
      <c r="AJ597" s="365"/>
      <c r="AK597" s="73">
        <f t="shared" si="195"/>
        <v>0</v>
      </c>
      <c r="AL597" s="74">
        <f t="shared" si="196"/>
        <v>1</v>
      </c>
      <c r="AM597" s="473">
        <f t="shared" si="186"/>
        <v>0</v>
      </c>
      <c r="AN597" s="473">
        <f t="shared" si="189"/>
        <v>0</v>
      </c>
      <c r="AO597" s="525">
        <f t="shared" si="181"/>
        <v>0</v>
      </c>
      <c r="AP597" s="599">
        <f t="shared" si="197"/>
        <v>0</v>
      </c>
      <c r="AQ597" s="609">
        <f t="shared" si="198"/>
        <v>0</v>
      </c>
      <c r="AR597" s="605"/>
      <c r="AS597" s="104"/>
      <c r="AT597" s="211"/>
      <c r="AU597" s="618"/>
    </row>
    <row r="598" spans="1:47" ht="15">
      <c r="A598" s="316"/>
      <c r="B598" s="346"/>
      <c r="C598" s="360"/>
      <c r="D598" s="921"/>
      <c r="E598" s="922"/>
      <c r="F598" s="922"/>
      <c r="G598" s="923"/>
      <c r="H598" s="797">
        <v>0.21</v>
      </c>
      <c r="I598" s="799">
        <v>1</v>
      </c>
      <c r="J598" s="324"/>
      <c r="K598" s="782">
        <f t="shared" si="185"/>
        <v>0</v>
      </c>
      <c r="L598" s="365">
        <v>1</v>
      </c>
      <c r="M598" s="365"/>
      <c r="N598" s="469">
        <f t="shared" si="194"/>
        <v>1</v>
      </c>
      <c r="O598" s="365"/>
      <c r="P598" s="365"/>
      <c r="Q598" s="365"/>
      <c r="R598" s="365"/>
      <c r="S598" s="365"/>
      <c r="T598" s="365"/>
      <c r="U598" s="365"/>
      <c r="V598" s="365"/>
      <c r="W598" s="365"/>
      <c r="X598" s="365"/>
      <c r="Y598" s="365"/>
      <c r="Z598" s="365"/>
      <c r="AA598" s="365"/>
      <c r="AB598" s="365"/>
      <c r="AC598" s="365"/>
      <c r="AD598" s="365"/>
      <c r="AE598" s="365"/>
      <c r="AF598" s="365"/>
      <c r="AG598" s="365"/>
      <c r="AH598" s="365"/>
      <c r="AI598" s="365"/>
      <c r="AJ598" s="365"/>
      <c r="AK598" s="73">
        <f t="shared" si="195"/>
        <v>0</v>
      </c>
      <c r="AL598" s="74">
        <f t="shared" si="196"/>
        <v>1</v>
      </c>
      <c r="AM598" s="473">
        <f t="shared" si="186"/>
        <v>0</v>
      </c>
      <c r="AN598" s="473">
        <f t="shared" si="189"/>
        <v>0</v>
      </c>
      <c r="AO598" s="525">
        <f t="shared" si="181"/>
        <v>0</v>
      </c>
      <c r="AP598" s="599">
        <f t="shared" si="197"/>
        <v>0</v>
      </c>
      <c r="AQ598" s="609">
        <f t="shared" si="198"/>
        <v>0</v>
      </c>
      <c r="AR598" s="605"/>
      <c r="AS598" s="104"/>
      <c r="AT598" s="211"/>
      <c r="AU598" s="618"/>
    </row>
    <row r="599" spans="1:47" ht="15">
      <c r="A599" s="312"/>
      <c r="B599" s="361"/>
      <c r="C599" s="362"/>
      <c r="D599" s="921"/>
      <c r="E599" s="922"/>
      <c r="F599" s="922"/>
      <c r="G599" s="923"/>
      <c r="H599" s="797">
        <v>0.21</v>
      </c>
      <c r="I599" s="799">
        <v>1</v>
      </c>
      <c r="J599" s="320"/>
      <c r="K599" s="782">
        <f t="shared" si="185"/>
        <v>0</v>
      </c>
      <c r="L599" s="365">
        <v>1</v>
      </c>
      <c r="M599" s="365"/>
      <c r="N599" s="469">
        <f t="shared" si="194"/>
        <v>1</v>
      </c>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73">
        <f t="shared" si="195"/>
        <v>0</v>
      </c>
      <c r="AL599" s="74">
        <f t="shared" si="196"/>
        <v>1</v>
      </c>
      <c r="AM599" s="473">
        <f t="shared" si="186"/>
        <v>0</v>
      </c>
      <c r="AN599" s="473">
        <f t="shared" si="189"/>
        <v>0</v>
      </c>
      <c r="AO599" s="525">
        <f t="shared" si="181"/>
        <v>0</v>
      </c>
      <c r="AP599" s="599">
        <f t="shared" si="197"/>
        <v>0</v>
      </c>
      <c r="AQ599" s="609">
        <f t="shared" si="198"/>
        <v>0</v>
      </c>
      <c r="AR599" s="605"/>
      <c r="AS599" s="104"/>
      <c r="AT599" s="211"/>
      <c r="AU599" s="618"/>
    </row>
    <row r="600" spans="1:47" ht="15">
      <c r="A600" s="316"/>
      <c r="B600" s="346"/>
      <c r="C600" s="360"/>
      <c r="D600" s="921"/>
      <c r="E600" s="922"/>
      <c r="F600" s="922"/>
      <c r="G600" s="923"/>
      <c r="H600" s="797">
        <v>0.21</v>
      </c>
      <c r="I600" s="799">
        <v>1</v>
      </c>
      <c r="J600" s="324"/>
      <c r="K600" s="782">
        <f t="shared" si="185"/>
        <v>0</v>
      </c>
      <c r="L600" s="365"/>
      <c r="M600" s="365"/>
      <c r="N600" s="469">
        <f t="shared" si="194"/>
        <v>0</v>
      </c>
      <c r="O600" s="365"/>
      <c r="P600" s="365"/>
      <c r="Q600" s="365"/>
      <c r="R600" s="365"/>
      <c r="S600" s="365"/>
      <c r="T600" s="365"/>
      <c r="U600" s="365"/>
      <c r="V600" s="365"/>
      <c r="W600" s="365"/>
      <c r="X600" s="365"/>
      <c r="Y600" s="365"/>
      <c r="Z600" s="365"/>
      <c r="AA600" s="365"/>
      <c r="AB600" s="365"/>
      <c r="AC600" s="365"/>
      <c r="AD600" s="365"/>
      <c r="AE600" s="365"/>
      <c r="AF600" s="365"/>
      <c r="AG600" s="365"/>
      <c r="AH600" s="365"/>
      <c r="AI600" s="365"/>
      <c r="AJ600" s="365"/>
      <c r="AK600" s="73">
        <f t="shared" si="195"/>
        <v>0</v>
      </c>
      <c r="AL600" s="74">
        <f t="shared" si="196"/>
        <v>0</v>
      </c>
      <c r="AM600" s="473">
        <f t="shared" si="186"/>
        <v>0</v>
      </c>
      <c r="AN600" s="473">
        <f t="shared" si="189"/>
        <v>0</v>
      </c>
      <c r="AO600" s="525">
        <f t="shared" si="181"/>
        <v>0</v>
      </c>
      <c r="AP600" s="599">
        <f t="shared" si="197"/>
        <v>0</v>
      </c>
      <c r="AQ600" s="609">
        <f t="shared" si="198"/>
        <v>0</v>
      </c>
      <c r="AR600" s="605"/>
      <c r="AS600" s="104"/>
      <c r="AT600" s="211"/>
      <c r="AU600" s="618"/>
    </row>
    <row r="601" spans="1:47" ht="15">
      <c r="A601" s="316"/>
      <c r="B601" s="346"/>
      <c r="C601" s="360"/>
      <c r="D601" s="921"/>
      <c r="E601" s="922"/>
      <c r="F601" s="922"/>
      <c r="G601" s="923"/>
      <c r="H601" s="797">
        <v>0.21</v>
      </c>
      <c r="I601" s="799">
        <v>1</v>
      </c>
      <c r="J601" s="324"/>
      <c r="K601" s="782">
        <f t="shared" si="185"/>
        <v>0</v>
      </c>
      <c r="L601" s="365"/>
      <c r="M601" s="365"/>
      <c r="N601" s="469">
        <f t="shared" si="194"/>
        <v>0</v>
      </c>
      <c r="O601" s="365"/>
      <c r="P601" s="365"/>
      <c r="Q601" s="365"/>
      <c r="R601" s="365"/>
      <c r="S601" s="365"/>
      <c r="T601" s="365"/>
      <c r="U601" s="365"/>
      <c r="V601" s="365"/>
      <c r="W601" s="365"/>
      <c r="X601" s="365"/>
      <c r="Y601" s="365"/>
      <c r="Z601" s="365"/>
      <c r="AA601" s="365"/>
      <c r="AB601" s="365"/>
      <c r="AC601" s="365"/>
      <c r="AD601" s="365"/>
      <c r="AE601" s="365"/>
      <c r="AF601" s="365"/>
      <c r="AG601" s="365"/>
      <c r="AH601" s="365"/>
      <c r="AI601" s="365"/>
      <c r="AJ601" s="365"/>
      <c r="AK601" s="73">
        <f t="shared" si="195"/>
        <v>0</v>
      </c>
      <c r="AL601" s="74">
        <f t="shared" si="196"/>
        <v>0</v>
      </c>
      <c r="AM601" s="473">
        <f t="shared" si="186"/>
        <v>0</v>
      </c>
      <c r="AN601" s="473">
        <f t="shared" si="189"/>
        <v>0</v>
      </c>
      <c r="AO601" s="525">
        <f t="shared" si="181"/>
        <v>0</v>
      </c>
      <c r="AP601" s="599">
        <f t="shared" si="197"/>
        <v>0</v>
      </c>
      <c r="AQ601" s="609">
        <f t="shared" si="198"/>
        <v>0</v>
      </c>
      <c r="AR601" s="605"/>
      <c r="AS601" s="104"/>
      <c r="AT601" s="211"/>
      <c r="AU601" s="618"/>
    </row>
    <row r="602" spans="1:47" ht="15">
      <c r="A602" s="316"/>
      <c r="B602" s="346"/>
      <c r="C602" s="360"/>
      <c r="D602" s="921"/>
      <c r="E602" s="922"/>
      <c r="F602" s="922"/>
      <c r="G602" s="923"/>
      <c r="H602" s="797">
        <v>0.21</v>
      </c>
      <c r="I602" s="799">
        <v>1</v>
      </c>
      <c r="J602" s="324"/>
      <c r="K602" s="782">
        <f t="shared" si="185"/>
        <v>0</v>
      </c>
      <c r="L602" s="365"/>
      <c r="M602" s="365"/>
      <c r="N602" s="469">
        <f t="shared" si="194"/>
        <v>0</v>
      </c>
      <c r="O602" s="365"/>
      <c r="P602" s="365"/>
      <c r="Q602" s="365"/>
      <c r="R602" s="365"/>
      <c r="S602" s="365"/>
      <c r="T602" s="365"/>
      <c r="U602" s="365"/>
      <c r="V602" s="365"/>
      <c r="W602" s="365"/>
      <c r="X602" s="365"/>
      <c r="Y602" s="365"/>
      <c r="Z602" s="365"/>
      <c r="AA602" s="365"/>
      <c r="AB602" s="365"/>
      <c r="AC602" s="365"/>
      <c r="AD602" s="365"/>
      <c r="AE602" s="365"/>
      <c r="AF602" s="365"/>
      <c r="AG602" s="365"/>
      <c r="AH602" s="365"/>
      <c r="AI602" s="365"/>
      <c r="AJ602" s="365"/>
      <c r="AK602" s="73">
        <f t="shared" si="195"/>
        <v>0</v>
      </c>
      <c r="AL602" s="74">
        <f t="shared" si="196"/>
        <v>0</v>
      </c>
      <c r="AM602" s="473">
        <f t="shared" si="186"/>
        <v>0</v>
      </c>
      <c r="AN602" s="473">
        <f t="shared" si="189"/>
        <v>0</v>
      </c>
      <c r="AO602" s="525">
        <f t="shared" si="181"/>
        <v>0</v>
      </c>
      <c r="AP602" s="599">
        <f t="shared" si="197"/>
        <v>0</v>
      </c>
      <c r="AQ602" s="609">
        <f t="shared" si="198"/>
        <v>0</v>
      </c>
      <c r="AR602" s="605"/>
      <c r="AS602" s="104"/>
      <c r="AT602" s="211"/>
      <c r="AU602" s="618"/>
    </row>
    <row r="603" spans="1:47" ht="15">
      <c r="A603" s="316"/>
      <c r="B603" s="346"/>
      <c r="C603" s="360"/>
      <c r="D603" s="921"/>
      <c r="E603" s="922"/>
      <c r="F603" s="922"/>
      <c r="G603" s="923"/>
      <c r="H603" s="797">
        <v>0.21</v>
      </c>
      <c r="I603" s="799">
        <v>1</v>
      </c>
      <c r="J603" s="324"/>
      <c r="K603" s="782">
        <f t="shared" si="185"/>
        <v>0</v>
      </c>
      <c r="L603" s="365"/>
      <c r="M603" s="365"/>
      <c r="N603" s="469">
        <f t="shared" si="194"/>
        <v>0</v>
      </c>
      <c r="O603" s="365"/>
      <c r="P603" s="365"/>
      <c r="Q603" s="365"/>
      <c r="R603" s="365"/>
      <c r="S603" s="365"/>
      <c r="T603" s="365"/>
      <c r="U603" s="365"/>
      <c r="V603" s="365"/>
      <c r="W603" s="365"/>
      <c r="X603" s="365"/>
      <c r="Y603" s="365"/>
      <c r="Z603" s="365"/>
      <c r="AA603" s="365"/>
      <c r="AB603" s="365"/>
      <c r="AC603" s="365"/>
      <c r="AD603" s="365"/>
      <c r="AE603" s="365"/>
      <c r="AF603" s="365"/>
      <c r="AG603" s="365"/>
      <c r="AH603" s="365"/>
      <c r="AI603" s="365"/>
      <c r="AJ603" s="365"/>
      <c r="AK603" s="73">
        <f t="shared" si="195"/>
        <v>0</v>
      </c>
      <c r="AL603" s="74">
        <f t="shared" si="196"/>
        <v>0</v>
      </c>
      <c r="AM603" s="473">
        <f t="shared" si="186"/>
        <v>0</v>
      </c>
      <c r="AN603" s="473">
        <f t="shared" si="189"/>
        <v>0</v>
      </c>
      <c r="AO603" s="525">
        <f t="shared" si="181"/>
        <v>0</v>
      </c>
      <c r="AP603" s="599">
        <f t="shared" si="197"/>
        <v>0</v>
      </c>
      <c r="AQ603" s="609">
        <f t="shared" si="198"/>
        <v>0</v>
      </c>
      <c r="AR603" s="605"/>
      <c r="AS603" s="104"/>
      <c r="AT603" s="211"/>
      <c r="AU603" s="618"/>
    </row>
    <row r="604" spans="1:47" ht="15">
      <c r="A604" s="316"/>
      <c r="B604" s="346"/>
      <c r="C604" s="360"/>
      <c r="D604" s="921"/>
      <c r="E604" s="922"/>
      <c r="F604" s="922"/>
      <c r="G604" s="923"/>
      <c r="H604" s="797">
        <v>0.21</v>
      </c>
      <c r="I604" s="799">
        <v>1</v>
      </c>
      <c r="J604" s="324"/>
      <c r="K604" s="782">
        <f t="shared" si="185"/>
        <v>0</v>
      </c>
      <c r="L604" s="365"/>
      <c r="M604" s="365"/>
      <c r="N604" s="469">
        <f t="shared" si="194"/>
        <v>0</v>
      </c>
      <c r="O604" s="365"/>
      <c r="P604" s="365"/>
      <c r="Q604" s="365"/>
      <c r="R604" s="365"/>
      <c r="S604" s="365"/>
      <c r="T604" s="365"/>
      <c r="U604" s="365"/>
      <c r="V604" s="365"/>
      <c r="W604" s="365"/>
      <c r="X604" s="365"/>
      <c r="Y604" s="365"/>
      <c r="Z604" s="365"/>
      <c r="AA604" s="365"/>
      <c r="AB604" s="365"/>
      <c r="AC604" s="365"/>
      <c r="AD604" s="365"/>
      <c r="AE604" s="365"/>
      <c r="AF604" s="365"/>
      <c r="AG604" s="365"/>
      <c r="AH604" s="365"/>
      <c r="AI604" s="365"/>
      <c r="AJ604" s="365"/>
      <c r="AK604" s="73">
        <f t="shared" si="195"/>
        <v>0</v>
      </c>
      <c r="AL604" s="74">
        <f t="shared" si="196"/>
        <v>0</v>
      </c>
      <c r="AM604" s="473">
        <f t="shared" si="186"/>
        <v>0</v>
      </c>
      <c r="AN604" s="473">
        <f t="shared" si="189"/>
        <v>0</v>
      </c>
      <c r="AO604" s="525">
        <f t="shared" si="181"/>
        <v>0</v>
      </c>
      <c r="AP604" s="599">
        <f t="shared" si="197"/>
        <v>0</v>
      </c>
      <c r="AQ604" s="609">
        <f t="shared" si="198"/>
        <v>0</v>
      </c>
      <c r="AR604" s="605"/>
      <c r="AS604" s="104"/>
      <c r="AT604" s="211"/>
      <c r="AU604" s="618"/>
    </row>
    <row r="605" spans="1:47" ht="15.75" thickBot="1">
      <c r="A605" s="316"/>
      <c r="B605" s="346"/>
      <c r="C605" s="360"/>
      <c r="D605" s="921"/>
      <c r="E605" s="922"/>
      <c r="F605" s="922"/>
      <c r="G605" s="923"/>
      <c r="H605" s="797">
        <v>0.21</v>
      </c>
      <c r="I605" s="799">
        <v>1</v>
      </c>
      <c r="J605" s="324"/>
      <c r="K605" s="782">
        <f t="shared" si="185"/>
        <v>0</v>
      </c>
      <c r="L605" s="365"/>
      <c r="M605" s="365"/>
      <c r="N605" s="469">
        <f t="shared" ref="N605:N611" si="199">L605+M605</f>
        <v>0</v>
      </c>
      <c r="O605" s="365"/>
      <c r="P605" s="365"/>
      <c r="Q605" s="365"/>
      <c r="R605" s="365"/>
      <c r="S605" s="365"/>
      <c r="T605" s="365"/>
      <c r="U605" s="365"/>
      <c r="V605" s="365"/>
      <c r="W605" s="365"/>
      <c r="X605" s="365"/>
      <c r="Y605" s="365"/>
      <c r="Z605" s="365"/>
      <c r="AA605" s="365"/>
      <c r="AB605" s="365"/>
      <c r="AC605" s="365"/>
      <c r="AD605" s="365"/>
      <c r="AE605" s="365"/>
      <c r="AF605" s="365"/>
      <c r="AG605" s="365"/>
      <c r="AH605" s="365"/>
      <c r="AI605" s="365"/>
      <c r="AJ605" s="365"/>
      <c r="AK605" s="73">
        <f t="shared" ref="AK605:AK611" si="200">SUM(O605:AJ605)</f>
        <v>0</v>
      </c>
      <c r="AL605" s="74">
        <f t="shared" ref="AL605:AL611" si="201">N605+AK605</f>
        <v>0</v>
      </c>
      <c r="AM605" s="473">
        <f t="shared" si="186"/>
        <v>0</v>
      </c>
      <c r="AN605" s="473">
        <f t="shared" si="189"/>
        <v>0</v>
      </c>
      <c r="AO605" s="525">
        <f t="shared" si="181"/>
        <v>0</v>
      </c>
      <c r="AP605" s="599">
        <f t="shared" ref="AP605:AP611" si="202">AM605-AR605</f>
        <v>0</v>
      </c>
      <c r="AQ605" s="609">
        <f t="shared" ref="AQ605:AQ611" si="203">AN605-AS605</f>
        <v>0</v>
      </c>
      <c r="AR605" s="605"/>
      <c r="AS605" s="104"/>
      <c r="AT605" s="211"/>
      <c r="AU605" s="618"/>
    </row>
    <row r="606" spans="1:47" ht="15" hidden="1">
      <c r="A606" s="316"/>
      <c r="B606" s="346"/>
      <c r="C606" s="360"/>
      <c r="D606" s="921"/>
      <c r="E606" s="922"/>
      <c r="F606" s="922"/>
      <c r="G606" s="923"/>
      <c r="H606" s="797">
        <v>0.21</v>
      </c>
      <c r="I606" s="799">
        <v>1</v>
      </c>
      <c r="J606" s="324"/>
      <c r="K606" s="782">
        <f t="shared" si="185"/>
        <v>0</v>
      </c>
      <c r="L606" s="365"/>
      <c r="M606" s="365"/>
      <c r="N606" s="469">
        <f t="shared" si="199"/>
        <v>0</v>
      </c>
      <c r="O606" s="365"/>
      <c r="P606" s="365"/>
      <c r="Q606" s="365"/>
      <c r="R606" s="365"/>
      <c r="S606" s="365"/>
      <c r="T606" s="365"/>
      <c r="U606" s="365"/>
      <c r="V606" s="365"/>
      <c r="W606" s="365"/>
      <c r="X606" s="365"/>
      <c r="Y606" s="365"/>
      <c r="Z606" s="365"/>
      <c r="AA606" s="365"/>
      <c r="AB606" s="365"/>
      <c r="AC606" s="365"/>
      <c r="AD606" s="365"/>
      <c r="AE606" s="365"/>
      <c r="AF606" s="365"/>
      <c r="AG606" s="365"/>
      <c r="AH606" s="365"/>
      <c r="AI606" s="365"/>
      <c r="AJ606" s="365"/>
      <c r="AK606" s="73">
        <f t="shared" si="200"/>
        <v>0</v>
      </c>
      <c r="AL606" s="74">
        <f t="shared" si="201"/>
        <v>0</v>
      </c>
      <c r="AM606" s="473">
        <f t="shared" si="186"/>
        <v>0</v>
      </c>
      <c r="AN606" s="473">
        <f t="shared" si="189"/>
        <v>0</v>
      </c>
      <c r="AO606" s="525">
        <f t="shared" si="181"/>
        <v>0</v>
      </c>
      <c r="AP606" s="599">
        <f t="shared" si="202"/>
        <v>0</v>
      </c>
      <c r="AQ606" s="609">
        <f t="shared" si="203"/>
        <v>0</v>
      </c>
      <c r="AR606" s="605"/>
      <c r="AS606" s="104"/>
      <c r="AT606" s="211"/>
      <c r="AU606" s="618"/>
    </row>
    <row r="607" spans="1:47" ht="15" hidden="1">
      <c r="A607" s="316"/>
      <c r="B607" s="346"/>
      <c r="C607" s="360"/>
      <c r="D607" s="921"/>
      <c r="E607" s="922"/>
      <c r="F607" s="922"/>
      <c r="G607" s="923"/>
      <c r="H607" s="797">
        <v>0.21</v>
      </c>
      <c r="I607" s="799">
        <v>1</v>
      </c>
      <c r="J607" s="324"/>
      <c r="K607" s="782">
        <f t="shared" si="185"/>
        <v>0</v>
      </c>
      <c r="L607" s="365"/>
      <c r="M607" s="365"/>
      <c r="N607" s="469">
        <f t="shared" si="199"/>
        <v>0</v>
      </c>
      <c r="O607" s="365"/>
      <c r="P607" s="365"/>
      <c r="Q607" s="365"/>
      <c r="R607" s="365"/>
      <c r="S607" s="365"/>
      <c r="T607" s="365"/>
      <c r="U607" s="365"/>
      <c r="V607" s="365"/>
      <c r="W607" s="365"/>
      <c r="X607" s="365"/>
      <c r="Y607" s="365"/>
      <c r="Z607" s="365"/>
      <c r="AA607" s="365"/>
      <c r="AB607" s="365"/>
      <c r="AC607" s="365"/>
      <c r="AD607" s="365"/>
      <c r="AE607" s="365"/>
      <c r="AF607" s="365"/>
      <c r="AG607" s="365"/>
      <c r="AH607" s="365"/>
      <c r="AI607" s="365"/>
      <c r="AJ607" s="365"/>
      <c r="AK607" s="73">
        <f t="shared" si="200"/>
        <v>0</v>
      </c>
      <c r="AL607" s="74">
        <f t="shared" si="201"/>
        <v>0</v>
      </c>
      <c r="AM607" s="473">
        <f t="shared" si="186"/>
        <v>0</v>
      </c>
      <c r="AN607" s="473">
        <f t="shared" si="189"/>
        <v>0</v>
      </c>
      <c r="AO607" s="525">
        <f t="shared" si="181"/>
        <v>0</v>
      </c>
      <c r="AP607" s="599">
        <f t="shared" si="202"/>
        <v>0</v>
      </c>
      <c r="AQ607" s="609">
        <f t="shared" si="203"/>
        <v>0</v>
      </c>
      <c r="AR607" s="605"/>
      <c r="AS607" s="104"/>
      <c r="AT607" s="211"/>
      <c r="AU607" s="618"/>
    </row>
    <row r="608" spans="1:47" ht="15" hidden="1">
      <c r="A608" s="316"/>
      <c r="B608" s="346"/>
      <c r="C608" s="360"/>
      <c r="D608" s="921"/>
      <c r="E608" s="922"/>
      <c r="F608" s="922"/>
      <c r="G608" s="923"/>
      <c r="H608" s="797">
        <v>0.21</v>
      </c>
      <c r="I608" s="799">
        <v>1</v>
      </c>
      <c r="J608" s="324"/>
      <c r="K608" s="782">
        <f t="shared" si="185"/>
        <v>0</v>
      </c>
      <c r="L608" s="365"/>
      <c r="M608" s="365"/>
      <c r="N608" s="469">
        <f t="shared" si="199"/>
        <v>0</v>
      </c>
      <c r="O608" s="365"/>
      <c r="P608" s="365"/>
      <c r="Q608" s="365"/>
      <c r="R608" s="365"/>
      <c r="S608" s="365"/>
      <c r="T608" s="365"/>
      <c r="U608" s="365"/>
      <c r="V608" s="365"/>
      <c r="W608" s="365"/>
      <c r="X608" s="365"/>
      <c r="Y608" s="365"/>
      <c r="Z608" s="365"/>
      <c r="AA608" s="365"/>
      <c r="AB608" s="365"/>
      <c r="AC608" s="365"/>
      <c r="AD608" s="365"/>
      <c r="AE608" s="365"/>
      <c r="AF608" s="365"/>
      <c r="AG608" s="365"/>
      <c r="AH608" s="365"/>
      <c r="AI608" s="365"/>
      <c r="AJ608" s="365"/>
      <c r="AK608" s="73">
        <f t="shared" si="200"/>
        <v>0</v>
      </c>
      <c r="AL608" s="74">
        <f t="shared" si="201"/>
        <v>0</v>
      </c>
      <c r="AM608" s="473">
        <f t="shared" si="186"/>
        <v>0</v>
      </c>
      <c r="AN608" s="473">
        <f t="shared" si="189"/>
        <v>0</v>
      </c>
      <c r="AO608" s="525">
        <f t="shared" si="181"/>
        <v>0</v>
      </c>
      <c r="AP608" s="599">
        <f t="shared" si="202"/>
        <v>0</v>
      </c>
      <c r="AQ608" s="609">
        <f t="shared" si="203"/>
        <v>0</v>
      </c>
      <c r="AR608" s="605"/>
      <c r="AS608" s="104"/>
      <c r="AT608" s="211"/>
      <c r="AU608" s="618"/>
    </row>
    <row r="609" spans="1:47" ht="15" hidden="1">
      <c r="A609" s="316"/>
      <c r="B609" s="346"/>
      <c r="C609" s="360"/>
      <c r="D609" s="921"/>
      <c r="E609" s="922"/>
      <c r="F609" s="922"/>
      <c r="G609" s="923"/>
      <c r="H609" s="797">
        <v>0.21</v>
      </c>
      <c r="I609" s="799">
        <v>1</v>
      </c>
      <c r="J609" s="324"/>
      <c r="K609" s="782">
        <f t="shared" si="185"/>
        <v>0</v>
      </c>
      <c r="L609" s="365"/>
      <c r="M609" s="365"/>
      <c r="N609" s="469">
        <f t="shared" si="199"/>
        <v>0</v>
      </c>
      <c r="O609" s="365"/>
      <c r="P609" s="365"/>
      <c r="Q609" s="365"/>
      <c r="R609" s="365"/>
      <c r="S609" s="365"/>
      <c r="T609" s="365"/>
      <c r="U609" s="365"/>
      <c r="V609" s="365"/>
      <c r="W609" s="365"/>
      <c r="X609" s="365"/>
      <c r="Y609" s="365"/>
      <c r="Z609" s="365"/>
      <c r="AA609" s="365"/>
      <c r="AB609" s="365"/>
      <c r="AC609" s="365"/>
      <c r="AD609" s="365"/>
      <c r="AE609" s="365"/>
      <c r="AF609" s="365"/>
      <c r="AG609" s="365"/>
      <c r="AH609" s="365"/>
      <c r="AI609" s="365"/>
      <c r="AJ609" s="365"/>
      <c r="AK609" s="73">
        <f t="shared" si="200"/>
        <v>0</v>
      </c>
      <c r="AL609" s="74">
        <f t="shared" si="201"/>
        <v>0</v>
      </c>
      <c r="AM609" s="473">
        <f t="shared" si="186"/>
        <v>0</v>
      </c>
      <c r="AN609" s="473">
        <f t="shared" si="189"/>
        <v>0</v>
      </c>
      <c r="AO609" s="525">
        <f t="shared" si="181"/>
        <v>0</v>
      </c>
      <c r="AP609" s="599">
        <f t="shared" si="202"/>
        <v>0</v>
      </c>
      <c r="AQ609" s="609">
        <f t="shared" si="203"/>
        <v>0</v>
      </c>
      <c r="AR609" s="605"/>
      <c r="AS609" s="104"/>
      <c r="AT609" s="211"/>
      <c r="AU609" s="618"/>
    </row>
    <row r="610" spans="1:47" ht="15" hidden="1">
      <c r="A610" s="316"/>
      <c r="B610" s="346"/>
      <c r="C610" s="360"/>
      <c r="D610" s="921"/>
      <c r="E610" s="922"/>
      <c r="F610" s="922"/>
      <c r="G610" s="923"/>
      <c r="H610" s="797">
        <v>0.21</v>
      </c>
      <c r="I610" s="799">
        <v>1</v>
      </c>
      <c r="J610" s="324"/>
      <c r="K610" s="782">
        <f t="shared" si="185"/>
        <v>0</v>
      </c>
      <c r="L610" s="365"/>
      <c r="M610" s="365"/>
      <c r="N610" s="469">
        <f t="shared" si="199"/>
        <v>0</v>
      </c>
      <c r="O610" s="365"/>
      <c r="P610" s="365"/>
      <c r="Q610" s="365"/>
      <c r="R610" s="365"/>
      <c r="S610" s="365"/>
      <c r="T610" s="365"/>
      <c r="U610" s="365"/>
      <c r="V610" s="365"/>
      <c r="W610" s="365"/>
      <c r="X610" s="365"/>
      <c r="Y610" s="365"/>
      <c r="Z610" s="365"/>
      <c r="AA610" s="365"/>
      <c r="AB610" s="365"/>
      <c r="AC610" s="365"/>
      <c r="AD610" s="365"/>
      <c r="AE610" s="365"/>
      <c r="AF610" s="365"/>
      <c r="AG610" s="365"/>
      <c r="AH610" s="365"/>
      <c r="AI610" s="365"/>
      <c r="AJ610" s="365"/>
      <c r="AK610" s="73">
        <f t="shared" si="200"/>
        <v>0</v>
      </c>
      <c r="AL610" s="74">
        <f t="shared" si="201"/>
        <v>0</v>
      </c>
      <c r="AM610" s="473">
        <f t="shared" si="186"/>
        <v>0</v>
      </c>
      <c r="AN610" s="473">
        <f t="shared" si="189"/>
        <v>0</v>
      </c>
      <c r="AO610" s="525">
        <f t="shared" si="181"/>
        <v>0</v>
      </c>
      <c r="AP610" s="599">
        <f t="shared" si="202"/>
        <v>0</v>
      </c>
      <c r="AQ610" s="609">
        <f t="shared" si="203"/>
        <v>0</v>
      </c>
      <c r="AR610" s="605"/>
      <c r="AS610" s="104"/>
      <c r="AT610" s="211"/>
      <c r="AU610" s="618"/>
    </row>
    <row r="611" spans="1:47" ht="15" hidden="1">
      <c r="A611" s="312"/>
      <c r="B611" s="361"/>
      <c r="C611" s="362"/>
      <c r="D611" s="921"/>
      <c r="E611" s="922"/>
      <c r="F611" s="922"/>
      <c r="G611" s="923"/>
      <c r="H611" s="797">
        <v>0.21</v>
      </c>
      <c r="I611" s="799">
        <v>1</v>
      </c>
      <c r="J611" s="320"/>
      <c r="K611" s="782">
        <f t="shared" si="185"/>
        <v>0</v>
      </c>
      <c r="L611" s="365"/>
      <c r="M611" s="365"/>
      <c r="N611" s="469">
        <f t="shared" si="199"/>
        <v>0</v>
      </c>
      <c r="O611" s="366"/>
      <c r="P611" s="366"/>
      <c r="Q611" s="366"/>
      <c r="R611" s="366"/>
      <c r="S611" s="366"/>
      <c r="T611" s="366"/>
      <c r="U611" s="366"/>
      <c r="V611" s="366"/>
      <c r="W611" s="366"/>
      <c r="X611" s="366"/>
      <c r="Y611" s="366"/>
      <c r="Z611" s="366"/>
      <c r="AA611" s="366"/>
      <c r="AB611" s="366"/>
      <c r="AC611" s="366"/>
      <c r="AD611" s="366"/>
      <c r="AE611" s="366"/>
      <c r="AF611" s="366"/>
      <c r="AG611" s="366"/>
      <c r="AH611" s="366"/>
      <c r="AI611" s="366"/>
      <c r="AJ611" s="366"/>
      <c r="AK611" s="73">
        <f t="shared" si="200"/>
        <v>0</v>
      </c>
      <c r="AL611" s="74">
        <f t="shared" si="201"/>
        <v>0</v>
      </c>
      <c r="AM611" s="473">
        <f t="shared" si="186"/>
        <v>0</v>
      </c>
      <c r="AN611" s="473">
        <f t="shared" si="189"/>
        <v>0</v>
      </c>
      <c r="AO611" s="525">
        <f t="shared" si="181"/>
        <v>0</v>
      </c>
      <c r="AP611" s="599">
        <f t="shared" si="202"/>
        <v>0</v>
      </c>
      <c r="AQ611" s="609">
        <f t="shared" si="203"/>
        <v>0</v>
      </c>
      <c r="AR611" s="605"/>
      <c r="AS611" s="104"/>
      <c r="AT611" s="211"/>
      <c r="AU611" s="618"/>
    </row>
    <row r="612" spans="1:47" ht="15" hidden="1">
      <c r="A612" s="316"/>
      <c r="B612" s="346"/>
      <c r="C612" s="360"/>
      <c r="D612" s="921"/>
      <c r="E612" s="922"/>
      <c r="F612" s="922"/>
      <c r="G612" s="923"/>
      <c r="H612" s="797">
        <v>0.21</v>
      </c>
      <c r="I612" s="799">
        <v>1</v>
      </c>
      <c r="J612" s="324"/>
      <c r="K612" s="782">
        <f t="shared" si="185"/>
        <v>0</v>
      </c>
      <c r="L612" s="365"/>
      <c r="M612" s="365"/>
      <c r="N612" s="469">
        <f t="shared" si="194"/>
        <v>0</v>
      </c>
      <c r="O612" s="365"/>
      <c r="P612" s="365"/>
      <c r="Q612" s="365"/>
      <c r="R612" s="365"/>
      <c r="S612" s="365"/>
      <c r="T612" s="365"/>
      <c r="U612" s="365"/>
      <c r="V612" s="365"/>
      <c r="W612" s="365"/>
      <c r="X612" s="365"/>
      <c r="Y612" s="365"/>
      <c r="Z612" s="365"/>
      <c r="AA612" s="365"/>
      <c r="AB612" s="365"/>
      <c r="AC612" s="365"/>
      <c r="AD612" s="365"/>
      <c r="AE612" s="365"/>
      <c r="AF612" s="365"/>
      <c r="AG612" s="365"/>
      <c r="AH612" s="365"/>
      <c r="AI612" s="365"/>
      <c r="AJ612" s="365"/>
      <c r="AK612" s="73">
        <f t="shared" si="195"/>
        <v>0</v>
      </c>
      <c r="AL612" s="74">
        <f t="shared" si="196"/>
        <v>0</v>
      </c>
      <c r="AM612" s="473">
        <f t="shared" si="186"/>
        <v>0</v>
      </c>
      <c r="AN612" s="473">
        <f t="shared" si="189"/>
        <v>0</v>
      </c>
      <c r="AO612" s="525">
        <f t="shared" si="181"/>
        <v>0</v>
      </c>
      <c r="AP612" s="599">
        <f t="shared" si="197"/>
        <v>0</v>
      </c>
      <c r="AQ612" s="609">
        <f t="shared" si="198"/>
        <v>0</v>
      </c>
      <c r="AR612" s="605"/>
      <c r="AS612" s="104"/>
      <c r="AT612" s="211"/>
      <c r="AU612" s="618"/>
    </row>
    <row r="613" spans="1:47" ht="15" hidden="1">
      <c r="A613" s="316"/>
      <c r="B613" s="346"/>
      <c r="C613" s="360"/>
      <c r="D613" s="921"/>
      <c r="E613" s="922"/>
      <c r="F613" s="922"/>
      <c r="G613" s="923"/>
      <c r="H613" s="797">
        <v>0.21</v>
      </c>
      <c r="I613" s="799">
        <v>1</v>
      </c>
      <c r="J613" s="324"/>
      <c r="K613" s="782">
        <f t="shared" si="185"/>
        <v>0</v>
      </c>
      <c r="L613" s="365"/>
      <c r="M613" s="365"/>
      <c r="N613" s="469">
        <f t="shared" si="194"/>
        <v>0</v>
      </c>
      <c r="O613" s="365"/>
      <c r="P613" s="365"/>
      <c r="Q613" s="365"/>
      <c r="R613" s="365"/>
      <c r="S613" s="365"/>
      <c r="T613" s="365"/>
      <c r="U613" s="365"/>
      <c r="V613" s="365"/>
      <c r="W613" s="365"/>
      <c r="X613" s="365"/>
      <c r="Y613" s="365"/>
      <c r="Z613" s="365"/>
      <c r="AA613" s="365"/>
      <c r="AB613" s="365"/>
      <c r="AC613" s="365"/>
      <c r="AD613" s="365"/>
      <c r="AE613" s="365"/>
      <c r="AF613" s="365"/>
      <c r="AG613" s="365"/>
      <c r="AH613" s="365"/>
      <c r="AI613" s="365"/>
      <c r="AJ613" s="365"/>
      <c r="AK613" s="73">
        <f t="shared" si="195"/>
        <v>0</v>
      </c>
      <c r="AL613" s="74">
        <f t="shared" si="196"/>
        <v>0</v>
      </c>
      <c r="AM613" s="473">
        <f t="shared" si="186"/>
        <v>0</v>
      </c>
      <c r="AN613" s="473">
        <f t="shared" si="189"/>
        <v>0</v>
      </c>
      <c r="AO613" s="525">
        <f t="shared" si="181"/>
        <v>0</v>
      </c>
      <c r="AP613" s="599">
        <f t="shared" si="197"/>
        <v>0</v>
      </c>
      <c r="AQ613" s="609">
        <f t="shared" si="198"/>
        <v>0</v>
      </c>
      <c r="AR613" s="605"/>
      <c r="AS613" s="104"/>
      <c r="AT613" s="211"/>
      <c r="AU613" s="618"/>
    </row>
    <row r="614" spans="1:47" ht="15" hidden="1">
      <c r="A614" s="316"/>
      <c r="B614" s="346"/>
      <c r="C614" s="360"/>
      <c r="D614" s="921"/>
      <c r="E614" s="922"/>
      <c r="F614" s="922"/>
      <c r="G614" s="923"/>
      <c r="H614" s="797">
        <v>0.21</v>
      </c>
      <c r="I614" s="799">
        <v>1</v>
      </c>
      <c r="J614" s="324"/>
      <c r="K614" s="782">
        <f t="shared" si="185"/>
        <v>0</v>
      </c>
      <c r="L614" s="365"/>
      <c r="M614" s="365"/>
      <c r="N614" s="469">
        <f t="shared" si="194"/>
        <v>0</v>
      </c>
      <c r="O614" s="365"/>
      <c r="P614" s="365"/>
      <c r="Q614" s="365"/>
      <c r="R614" s="365"/>
      <c r="S614" s="365"/>
      <c r="T614" s="365"/>
      <c r="U614" s="365"/>
      <c r="V614" s="365"/>
      <c r="W614" s="365"/>
      <c r="X614" s="365"/>
      <c r="Y614" s="365"/>
      <c r="Z614" s="365"/>
      <c r="AA614" s="365"/>
      <c r="AB614" s="365"/>
      <c r="AC614" s="365"/>
      <c r="AD614" s="365"/>
      <c r="AE614" s="365"/>
      <c r="AF614" s="365"/>
      <c r="AG614" s="365"/>
      <c r="AH614" s="365"/>
      <c r="AI614" s="365"/>
      <c r="AJ614" s="365"/>
      <c r="AK614" s="73">
        <f t="shared" si="195"/>
        <v>0</v>
      </c>
      <c r="AL614" s="74">
        <f t="shared" si="196"/>
        <v>0</v>
      </c>
      <c r="AM614" s="473">
        <f t="shared" si="186"/>
        <v>0</v>
      </c>
      <c r="AN614" s="473">
        <f t="shared" si="189"/>
        <v>0</v>
      </c>
      <c r="AO614" s="525">
        <f t="shared" si="181"/>
        <v>0</v>
      </c>
      <c r="AP614" s="599">
        <f t="shared" si="197"/>
        <v>0</v>
      </c>
      <c r="AQ614" s="609">
        <f t="shared" si="198"/>
        <v>0</v>
      </c>
      <c r="AR614" s="605"/>
      <c r="AS614" s="104"/>
      <c r="AT614" s="211"/>
      <c r="AU614" s="618"/>
    </row>
    <row r="615" spans="1:47" ht="15" hidden="1">
      <c r="A615" s="316"/>
      <c r="B615" s="346"/>
      <c r="C615" s="360"/>
      <c r="D615" s="921"/>
      <c r="E615" s="922"/>
      <c r="F615" s="922"/>
      <c r="G615" s="923"/>
      <c r="H615" s="797">
        <v>0.21</v>
      </c>
      <c r="I615" s="799">
        <v>1</v>
      </c>
      <c r="J615" s="324"/>
      <c r="K615" s="782">
        <f t="shared" si="185"/>
        <v>0</v>
      </c>
      <c r="L615" s="365"/>
      <c r="M615" s="365"/>
      <c r="N615" s="469">
        <f t="shared" si="194"/>
        <v>0</v>
      </c>
      <c r="O615" s="365"/>
      <c r="P615" s="365"/>
      <c r="Q615" s="365"/>
      <c r="R615" s="365"/>
      <c r="S615" s="365"/>
      <c r="T615" s="365"/>
      <c r="U615" s="365"/>
      <c r="V615" s="365"/>
      <c r="W615" s="365"/>
      <c r="X615" s="365"/>
      <c r="Y615" s="365"/>
      <c r="Z615" s="365"/>
      <c r="AA615" s="365"/>
      <c r="AB615" s="365"/>
      <c r="AC615" s="365"/>
      <c r="AD615" s="365"/>
      <c r="AE615" s="365"/>
      <c r="AF615" s="365"/>
      <c r="AG615" s="365"/>
      <c r="AH615" s="365"/>
      <c r="AI615" s="365"/>
      <c r="AJ615" s="365"/>
      <c r="AK615" s="73">
        <f t="shared" si="195"/>
        <v>0</v>
      </c>
      <c r="AL615" s="74">
        <f t="shared" si="196"/>
        <v>0</v>
      </c>
      <c r="AM615" s="473">
        <f t="shared" si="186"/>
        <v>0</v>
      </c>
      <c r="AN615" s="473">
        <f t="shared" si="189"/>
        <v>0</v>
      </c>
      <c r="AO615" s="525">
        <f t="shared" si="181"/>
        <v>0</v>
      </c>
      <c r="AP615" s="599">
        <f t="shared" si="197"/>
        <v>0</v>
      </c>
      <c r="AQ615" s="609">
        <f t="shared" si="198"/>
        <v>0</v>
      </c>
      <c r="AR615" s="605"/>
      <c r="AS615" s="104"/>
      <c r="AT615" s="211"/>
      <c r="AU615" s="618"/>
    </row>
    <row r="616" spans="1:47" ht="15" hidden="1">
      <c r="A616" s="316"/>
      <c r="B616" s="346"/>
      <c r="C616" s="360"/>
      <c r="D616" s="921"/>
      <c r="E616" s="922"/>
      <c r="F616" s="922"/>
      <c r="G616" s="923"/>
      <c r="H616" s="797">
        <v>0.21</v>
      </c>
      <c r="I616" s="799">
        <v>1</v>
      </c>
      <c r="J616" s="324"/>
      <c r="K616" s="782">
        <f t="shared" si="185"/>
        <v>0</v>
      </c>
      <c r="L616" s="365"/>
      <c r="M616" s="365"/>
      <c r="N616" s="469">
        <f t="shared" si="194"/>
        <v>0</v>
      </c>
      <c r="O616" s="365"/>
      <c r="P616" s="365"/>
      <c r="Q616" s="365"/>
      <c r="R616" s="365"/>
      <c r="S616" s="365"/>
      <c r="T616" s="365"/>
      <c r="U616" s="365"/>
      <c r="V616" s="365"/>
      <c r="W616" s="365"/>
      <c r="X616" s="365"/>
      <c r="Y616" s="365"/>
      <c r="Z616" s="365"/>
      <c r="AA616" s="365"/>
      <c r="AB616" s="365"/>
      <c r="AC616" s="365"/>
      <c r="AD616" s="365"/>
      <c r="AE616" s="365"/>
      <c r="AF616" s="365"/>
      <c r="AG616" s="365"/>
      <c r="AH616" s="365"/>
      <c r="AI616" s="365"/>
      <c r="AJ616" s="365"/>
      <c r="AK616" s="73">
        <f t="shared" si="195"/>
        <v>0</v>
      </c>
      <c r="AL616" s="74">
        <f t="shared" si="196"/>
        <v>0</v>
      </c>
      <c r="AM616" s="473">
        <f t="shared" si="186"/>
        <v>0</v>
      </c>
      <c r="AN616" s="473">
        <f t="shared" si="189"/>
        <v>0</v>
      </c>
      <c r="AO616" s="525">
        <f t="shared" si="181"/>
        <v>0</v>
      </c>
      <c r="AP616" s="599">
        <f t="shared" si="197"/>
        <v>0</v>
      </c>
      <c r="AQ616" s="609">
        <f t="shared" si="198"/>
        <v>0</v>
      </c>
      <c r="AR616" s="605"/>
      <c r="AS616" s="104"/>
      <c r="AT616" s="211"/>
      <c r="AU616" s="618"/>
    </row>
    <row r="617" spans="1:47" ht="15" hidden="1">
      <c r="A617" s="316"/>
      <c r="B617" s="346"/>
      <c r="C617" s="360"/>
      <c r="D617" s="921"/>
      <c r="E617" s="922"/>
      <c r="F617" s="922"/>
      <c r="G617" s="923"/>
      <c r="H617" s="797">
        <v>0.21</v>
      </c>
      <c r="I617" s="799">
        <v>1</v>
      </c>
      <c r="J617" s="324"/>
      <c r="K617" s="782">
        <f t="shared" si="185"/>
        <v>0</v>
      </c>
      <c r="L617" s="365"/>
      <c r="M617" s="365"/>
      <c r="N617" s="469">
        <f t="shared" si="194"/>
        <v>0</v>
      </c>
      <c r="O617" s="365"/>
      <c r="P617" s="365"/>
      <c r="Q617" s="365"/>
      <c r="R617" s="365"/>
      <c r="S617" s="365"/>
      <c r="T617" s="365"/>
      <c r="U617" s="365"/>
      <c r="V617" s="365"/>
      <c r="W617" s="365"/>
      <c r="X617" s="365"/>
      <c r="Y617" s="365"/>
      <c r="Z617" s="365"/>
      <c r="AA617" s="365"/>
      <c r="AB617" s="365"/>
      <c r="AC617" s="365"/>
      <c r="AD617" s="365"/>
      <c r="AE617" s="365"/>
      <c r="AF617" s="365"/>
      <c r="AG617" s="365"/>
      <c r="AH617" s="365"/>
      <c r="AI617" s="365"/>
      <c r="AJ617" s="365"/>
      <c r="AK617" s="73">
        <f t="shared" si="195"/>
        <v>0</v>
      </c>
      <c r="AL617" s="74">
        <f t="shared" si="196"/>
        <v>0</v>
      </c>
      <c r="AM617" s="473">
        <f t="shared" si="186"/>
        <v>0</v>
      </c>
      <c r="AN617" s="473">
        <f t="shared" si="189"/>
        <v>0</v>
      </c>
      <c r="AO617" s="525">
        <f t="shared" si="181"/>
        <v>0</v>
      </c>
      <c r="AP617" s="599">
        <f t="shared" si="197"/>
        <v>0</v>
      </c>
      <c r="AQ617" s="609">
        <f t="shared" si="198"/>
        <v>0</v>
      </c>
      <c r="AR617" s="605"/>
      <c r="AS617" s="104"/>
      <c r="AT617" s="211"/>
      <c r="AU617" s="618"/>
    </row>
    <row r="618" spans="1:47" ht="15" hidden="1">
      <c r="A618" s="316"/>
      <c r="B618" s="346"/>
      <c r="C618" s="360"/>
      <c r="D618" s="921"/>
      <c r="E618" s="922"/>
      <c r="F618" s="922"/>
      <c r="G618" s="923"/>
      <c r="H618" s="797">
        <v>0.21</v>
      </c>
      <c r="I618" s="799">
        <v>1</v>
      </c>
      <c r="J618" s="324"/>
      <c r="K618" s="782">
        <f t="shared" si="185"/>
        <v>0</v>
      </c>
      <c r="L618" s="365"/>
      <c r="M618" s="365"/>
      <c r="N618" s="469">
        <f t="shared" si="194"/>
        <v>0</v>
      </c>
      <c r="O618" s="365"/>
      <c r="P618" s="365"/>
      <c r="Q618" s="365"/>
      <c r="R618" s="365"/>
      <c r="S618" s="365"/>
      <c r="T618" s="365"/>
      <c r="U618" s="365"/>
      <c r="V618" s="365"/>
      <c r="W618" s="365"/>
      <c r="X618" s="365"/>
      <c r="Y618" s="365"/>
      <c r="Z618" s="365"/>
      <c r="AA618" s="365"/>
      <c r="AB618" s="365"/>
      <c r="AC618" s="365"/>
      <c r="AD618" s="365"/>
      <c r="AE618" s="365"/>
      <c r="AF618" s="365"/>
      <c r="AG618" s="365"/>
      <c r="AH618" s="365"/>
      <c r="AI618" s="365"/>
      <c r="AJ618" s="365"/>
      <c r="AK618" s="73">
        <f t="shared" si="195"/>
        <v>0</v>
      </c>
      <c r="AL618" s="74">
        <f t="shared" si="196"/>
        <v>0</v>
      </c>
      <c r="AM618" s="473">
        <f t="shared" si="186"/>
        <v>0</v>
      </c>
      <c r="AN618" s="473">
        <f t="shared" si="189"/>
        <v>0</v>
      </c>
      <c r="AO618" s="525">
        <f t="shared" si="181"/>
        <v>0</v>
      </c>
      <c r="AP618" s="599">
        <f t="shared" si="197"/>
        <v>0</v>
      </c>
      <c r="AQ618" s="609">
        <f t="shared" si="198"/>
        <v>0</v>
      </c>
      <c r="AR618" s="605"/>
      <c r="AS618" s="104"/>
      <c r="AT618" s="211"/>
      <c r="AU618" s="618"/>
    </row>
    <row r="619" spans="1:47" ht="15" hidden="1">
      <c r="A619" s="316"/>
      <c r="B619" s="346"/>
      <c r="C619" s="360"/>
      <c r="D619" s="921"/>
      <c r="E619" s="922"/>
      <c r="F619" s="922"/>
      <c r="G619" s="923"/>
      <c r="H619" s="797">
        <v>0.21</v>
      </c>
      <c r="I619" s="799">
        <v>1</v>
      </c>
      <c r="J619" s="324"/>
      <c r="K619" s="782">
        <f t="shared" si="185"/>
        <v>0</v>
      </c>
      <c r="L619" s="365"/>
      <c r="M619" s="365"/>
      <c r="N619" s="469">
        <f t="shared" si="194"/>
        <v>0</v>
      </c>
      <c r="O619" s="365"/>
      <c r="P619" s="365"/>
      <c r="Q619" s="365"/>
      <c r="R619" s="365"/>
      <c r="S619" s="365"/>
      <c r="T619" s="365"/>
      <c r="U619" s="365"/>
      <c r="V619" s="365"/>
      <c r="W619" s="365"/>
      <c r="X619" s="365"/>
      <c r="Y619" s="365"/>
      <c r="Z619" s="365"/>
      <c r="AA619" s="365"/>
      <c r="AB619" s="365"/>
      <c r="AC619" s="365"/>
      <c r="AD619" s="365"/>
      <c r="AE619" s="365"/>
      <c r="AF619" s="365"/>
      <c r="AG619" s="365"/>
      <c r="AH619" s="365"/>
      <c r="AI619" s="365"/>
      <c r="AJ619" s="365"/>
      <c r="AK619" s="73">
        <f t="shared" si="195"/>
        <v>0</v>
      </c>
      <c r="AL619" s="74">
        <f t="shared" si="196"/>
        <v>0</v>
      </c>
      <c r="AM619" s="473">
        <f t="shared" si="186"/>
        <v>0</v>
      </c>
      <c r="AN619" s="473">
        <f t="shared" si="189"/>
        <v>0</v>
      </c>
      <c r="AO619" s="525">
        <f t="shared" si="181"/>
        <v>0</v>
      </c>
      <c r="AP619" s="599">
        <f t="shared" si="197"/>
        <v>0</v>
      </c>
      <c r="AQ619" s="609">
        <f t="shared" si="198"/>
        <v>0</v>
      </c>
      <c r="AR619" s="605"/>
      <c r="AS619" s="104"/>
      <c r="AT619" s="211"/>
      <c r="AU619" s="618"/>
    </row>
    <row r="620" spans="1:47" ht="15" hidden="1">
      <c r="A620" s="316"/>
      <c r="B620" s="346"/>
      <c r="C620" s="360"/>
      <c r="D620" s="921"/>
      <c r="E620" s="922"/>
      <c r="F620" s="922"/>
      <c r="G620" s="923"/>
      <c r="H620" s="797">
        <v>0.21</v>
      </c>
      <c r="I620" s="799">
        <v>1</v>
      </c>
      <c r="J620" s="324"/>
      <c r="K620" s="782">
        <f t="shared" si="185"/>
        <v>0</v>
      </c>
      <c r="L620" s="365"/>
      <c r="M620" s="365"/>
      <c r="N620" s="469">
        <f t="shared" si="194"/>
        <v>0</v>
      </c>
      <c r="O620" s="365"/>
      <c r="P620" s="365"/>
      <c r="Q620" s="365"/>
      <c r="R620" s="365"/>
      <c r="S620" s="365"/>
      <c r="T620" s="365"/>
      <c r="U620" s="365"/>
      <c r="V620" s="365"/>
      <c r="W620" s="365"/>
      <c r="X620" s="365"/>
      <c r="Y620" s="365"/>
      <c r="Z620" s="365"/>
      <c r="AA620" s="365"/>
      <c r="AB620" s="365"/>
      <c r="AC620" s="365"/>
      <c r="AD620" s="365"/>
      <c r="AE620" s="365"/>
      <c r="AF620" s="365"/>
      <c r="AG620" s="365"/>
      <c r="AH620" s="365"/>
      <c r="AI620" s="365"/>
      <c r="AJ620" s="365"/>
      <c r="AK620" s="73">
        <f t="shared" si="195"/>
        <v>0</v>
      </c>
      <c r="AL620" s="74">
        <f t="shared" si="196"/>
        <v>0</v>
      </c>
      <c r="AM620" s="473">
        <f t="shared" si="186"/>
        <v>0</v>
      </c>
      <c r="AN620" s="473">
        <f t="shared" si="189"/>
        <v>0</v>
      </c>
      <c r="AO620" s="525">
        <f t="shared" si="181"/>
        <v>0</v>
      </c>
      <c r="AP620" s="599">
        <f t="shared" si="197"/>
        <v>0</v>
      </c>
      <c r="AQ620" s="609">
        <f t="shared" si="198"/>
        <v>0</v>
      </c>
      <c r="AR620" s="605"/>
      <c r="AS620" s="104"/>
      <c r="AT620" s="211"/>
      <c r="AU620" s="618"/>
    </row>
    <row r="621" spans="1:47" ht="15" hidden="1">
      <c r="A621" s="316"/>
      <c r="B621" s="346"/>
      <c r="C621" s="360"/>
      <c r="D621" s="921"/>
      <c r="E621" s="922"/>
      <c r="F621" s="922"/>
      <c r="G621" s="923"/>
      <c r="H621" s="797">
        <v>0.21</v>
      </c>
      <c r="I621" s="799">
        <v>1</v>
      </c>
      <c r="J621" s="324"/>
      <c r="K621" s="782">
        <f t="shared" si="185"/>
        <v>0</v>
      </c>
      <c r="L621" s="365"/>
      <c r="M621" s="365"/>
      <c r="N621" s="469">
        <f t="shared" si="194"/>
        <v>0</v>
      </c>
      <c r="O621" s="365"/>
      <c r="P621" s="365"/>
      <c r="Q621" s="365"/>
      <c r="R621" s="365"/>
      <c r="S621" s="365"/>
      <c r="T621" s="365"/>
      <c r="U621" s="365"/>
      <c r="V621" s="365"/>
      <c r="W621" s="365"/>
      <c r="X621" s="365"/>
      <c r="Y621" s="365"/>
      <c r="Z621" s="365"/>
      <c r="AA621" s="365"/>
      <c r="AB621" s="365"/>
      <c r="AC621" s="365"/>
      <c r="AD621" s="365"/>
      <c r="AE621" s="365"/>
      <c r="AF621" s="365"/>
      <c r="AG621" s="365"/>
      <c r="AH621" s="365"/>
      <c r="AI621" s="365"/>
      <c r="AJ621" s="365"/>
      <c r="AK621" s="73">
        <f t="shared" si="195"/>
        <v>0</v>
      </c>
      <c r="AL621" s="74">
        <f t="shared" si="196"/>
        <v>0</v>
      </c>
      <c r="AM621" s="473">
        <f t="shared" si="186"/>
        <v>0</v>
      </c>
      <c r="AN621" s="473">
        <f t="shared" si="189"/>
        <v>0</v>
      </c>
      <c r="AO621" s="525">
        <f t="shared" si="181"/>
        <v>0</v>
      </c>
      <c r="AP621" s="599">
        <f t="shared" si="197"/>
        <v>0</v>
      </c>
      <c r="AQ621" s="609">
        <f t="shared" si="198"/>
        <v>0</v>
      </c>
      <c r="AR621" s="605"/>
      <c r="AS621" s="104"/>
      <c r="AT621" s="211"/>
      <c r="AU621" s="618"/>
    </row>
    <row r="622" spans="1:47" ht="15" hidden="1">
      <c r="A622" s="312"/>
      <c r="B622" s="361"/>
      <c r="C622" s="362"/>
      <c r="D622" s="921"/>
      <c r="E622" s="922"/>
      <c r="F622" s="922"/>
      <c r="G622" s="923"/>
      <c r="H622" s="797">
        <v>0.21</v>
      </c>
      <c r="I622" s="799">
        <v>1</v>
      </c>
      <c r="J622" s="320"/>
      <c r="K622" s="782">
        <f t="shared" si="185"/>
        <v>0</v>
      </c>
      <c r="L622" s="365"/>
      <c r="M622" s="365"/>
      <c r="N622" s="469">
        <f t="shared" si="194"/>
        <v>0</v>
      </c>
      <c r="O622" s="366"/>
      <c r="P622" s="366"/>
      <c r="Q622" s="366"/>
      <c r="R622" s="366"/>
      <c r="S622" s="366"/>
      <c r="T622" s="366"/>
      <c r="U622" s="366"/>
      <c r="V622" s="366"/>
      <c r="W622" s="366"/>
      <c r="X622" s="366"/>
      <c r="Y622" s="366"/>
      <c r="Z622" s="366"/>
      <c r="AA622" s="366"/>
      <c r="AB622" s="366"/>
      <c r="AC622" s="366"/>
      <c r="AD622" s="366"/>
      <c r="AE622" s="366"/>
      <c r="AF622" s="366"/>
      <c r="AG622" s="366"/>
      <c r="AH622" s="366"/>
      <c r="AI622" s="366"/>
      <c r="AJ622" s="366"/>
      <c r="AK622" s="73">
        <f t="shared" si="195"/>
        <v>0</v>
      </c>
      <c r="AL622" s="74">
        <f t="shared" si="196"/>
        <v>0</v>
      </c>
      <c r="AM622" s="473">
        <f t="shared" si="186"/>
        <v>0</v>
      </c>
      <c r="AN622" s="473">
        <f t="shared" si="189"/>
        <v>0</v>
      </c>
      <c r="AO622" s="525">
        <f t="shared" si="181"/>
        <v>0</v>
      </c>
      <c r="AP622" s="599">
        <f t="shared" si="197"/>
        <v>0</v>
      </c>
      <c r="AQ622" s="609">
        <f t="shared" si="198"/>
        <v>0</v>
      </c>
      <c r="AR622" s="605"/>
      <c r="AS622" s="104"/>
      <c r="AT622" s="211"/>
      <c r="AU622" s="618"/>
    </row>
    <row r="623" spans="1:47" ht="15" hidden="1">
      <c r="A623" s="316"/>
      <c r="B623" s="346"/>
      <c r="C623" s="360"/>
      <c r="D623" s="921"/>
      <c r="E623" s="922"/>
      <c r="F623" s="922"/>
      <c r="G623" s="923"/>
      <c r="H623" s="797">
        <v>0.21</v>
      </c>
      <c r="I623" s="799">
        <v>1</v>
      </c>
      <c r="J623" s="324"/>
      <c r="K623" s="782">
        <f t="shared" si="185"/>
        <v>0</v>
      </c>
      <c r="L623" s="365"/>
      <c r="M623" s="365"/>
      <c r="N623" s="469">
        <f t="shared" ref="N623:N649" si="204">L623+M623</f>
        <v>0</v>
      </c>
      <c r="O623" s="365"/>
      <c r="P623" s="365"/>
      <c r="Q623" s="365"/>
      <c r="R623" s="365"/>
      <c r="S623" s="365"/>
      <c r="T623" s="365"/>
      <c r="U623" s="365"/>
      <c r="V623" s="365"/>
      <c r="W623" s="365"/>
      <c r="X623" s="365"/>
      <c r="Y623" s="365"/>
      <c r="Z623" s="365"/>
      <c r="AA623" s="365"/>
      <c r="AB623" s="365"/>
      <c r="AC623" s="365"/>
      <c r="AD623" s="365"/>
      <c r="AE623" s="365"/>
      <c r="AF623" s="365"/>
      <c r="AG623" s="365"/>
      <c r="AH623" s="365"/>
      <c r="AI623" s="365"/>
      <c r="AJ623" s="365"/>
      <c r="AK623" s="73">
        <f t="shared" ref="AK623:AK650" si="205">SUM(O623:AJ623)</f>
        <v>0</v>
      </c>
      <c r="AL623" s="74">
        <f t="shared" si="176"/>
        <v>0</v>
      </c>
      <c r="AM623" s="473">
        <f t="shared" si="186"/>
        <v>0</v>
      </c>
      <c r="AN623" s="473">
        <f t="shared" si="189"/>
        <v>0</v>
      </c>
      <c r="AO623" s="525">
        <f t="shared" si="181"/>
        <v>0</v>
      </c>
      <c r="AP623" s="599">
        <f t="shared" si="187"/>
        <v>0</v>
      </c>
      <c r="AQ623" s="609">
        <f t="shared" si="188"/>
        <v>0</v>
      </c>
      <c r="AR623" s="605"/>
      <c r="AS623" s="104"/>
      <c r="AT623" s="211"/>
      <c r="AU623" s="618"/>
    </row>
    <row r="624" spans="1:47" ht="15" hidden="1">
      <c r="A624" s="316"/>
      <c r="B624" s="346"/>
      <c r="C624" s="360"/>
      <c r="D624" s="921"/>
      <c r="E624" s="922"/>
      <c r="F624" s="922"/>
      <c r="G624" s="923"/>
      <c r="H624" s="797">
        <v>0.21</v>
      </c>
      <c r="I624" s="799">
        <v>1</v>
      </c>
      <c r="J624" s="324"/>
      <c r="K624" s="782">
        <f t="shared" si="185"/>
        <v>0</v>
      </c>
      <c r="L624" s="365"/>
      <c r="M624" s="365"/>
      <c r="N624" s="469">
        <f t="shared" si="204"/>
        <v>0</v>
      </c>
      <c r="O624" s="365"/>
      <c r="P624" s="365"/>
      <c r="Q624" s="365"/>
      <c r="R624" s="365"/>
      <c r="S624" s="365"/>
      <c r="T624" s="365"/>
      <c r="U624" s="365"/>
      <c r="V624" s="365"/>
      <c r="W624" s="365"/>
      <c r="X624" s="365"/>
      <c r="Y624" s="365"/>
      <c r="Z624" s="365"/>
      <c r="AA624" s="365"/>
      <c r="AB624" s="365"/>
      <c r="AC624" s="365"/>
      <c r="AD624" s="365"/>
      <c r="AE624" s="365"/>
      <c r="AF624" s="365"/>
      <c r="AG624" s="365"/>
      <c r="AH624" s="365"/>
      <c r="AI624" s="365"/>
      <c r="AJ624" s="365"/>
      <c r="AK624" s="73">
        <f t="shared" si="205"/>
        <v>0</v>
      </c>
      <c r="AL624" s="74">
        <f t="shared" si="176"/>
        <v>0</v>
      </c>
      <c r="AM624" s="473">
        <f t="shared" si="186"/>
        <v>0</v>
      </c>
      <c r="AN624" s="473">
        <f t="shared" si="189"/>
        <v>0</v>
      </c>
      <c r="AO624" s="525">
        <f t="shared" si="181"/>
        <v>0</v>
      </c>
      <c r="AP624" s="599">
        <f t="shared" si="187"/>
        <v>0</v>
      </c>
      <c r="AQ624" s="609">
        <f t="shared" si="188"/>
        <v>0</v>
      </c>
      <c r="AR624" s="605"/>
      <c r="AS624" s="104"/>
      <c r="AT624" s="211"/>
      <c r="AU624" s="618"/>
    </row>
    <row r="625" spans="1:47" ht="15" hidden="1">
      <c r="A625" s="316"/>
      <c r="B625" s="346"/>
      <c r="C625" s="360"/>
      <c r="D625" s="921"/>
      <c r="E625" s="922"/>
      <c r="F625" s="922"/>
      <c r="G625" s="923"/>
      <c r="H625" s="797">
        <v>0.21</v>
      </c>
      <c r="I625" s="799">
        <v>1</v>
      </c>
      <c r="J625" s="324"/>
      <c r="K625" s="782">
        <f t="shared" si="185"/>
        <v>0</v>
      </c>
      <c r="L625" s="365"/>
      <c r="M625" s="365"/>
      <c r="N625" s="469">
        <f t="shared" si="204"/>
        <v>0</v>
      </c>
      <c r="O625" s="365"/>
      <c r="P625" s="365"/>
      <c r="Q625" s="365"/>
      <c r="R625" s="365"/>
      <c r="S625" s="365"/>
      <c r="T625" s="365"/>
      <c r="U625" s="365"/>
      <c r="V625" s="365"/>
      <c r="W625" s="365"/>
      <c r="X625" s="365"/>
      <c r="Y625" s="365"/>
      <c r="Z625" s="365"/>
      <c r="AA625" s="365"/>
      <c r="AB625" s="365"/>
      <c r="AC625" s="365"/>
      <c r="AD625" s="365"/>
      <c r="AE625" s="365"/>
      <c r="AF625" s="365"/>
      <c r="AG625" s="365"/>
      <c r="AH625" s="365"/>
      <c r="AI625" s="365"/>
      <c r="AJ625" s="365"/>
      <c r="AK625" s="73">
        <f t="shared" si="205"/>
        <v>0</v>
      </c>
      <c r="AL625" s="74">
        <f t="shared" si="176"/>
        <v>0</v>
      </c>
      <c r="AM625" s="473">
        <f t="shared" si="186"/>
        <v>0</v>
      </c>
      <c r="AN625" s="473">
        <f t="shared" si="189"/>
        <v>0</v>
      </c>
      <c r="AO625" s="525">
        <f t="shared" si="181"/>
        <v>0</v>
      </c>
      <c r="AP625" s="599">
        <f t="shared" si="187"/>
        <v>0</v>
      </c>
      <c r="AQ625" s="609">
        <f t="shared" si="188"/>
        <v>0</v>
      </c>
      <c r="AR625" s="605"/>
      <c r="AS625" s="104"/>
      <c r="AT625" s="211"/>
      <c r="AU625" s="618"/>
    </row>
    <row r="626" spans="1:47" ht="15" hidden="1">
      <c r="A626" s="316"/>
      <c r="B626" s="346"/>
      <c r="C626" s="360"/>
      <c r="D626" s="921"/>
      <c r="E626" s="922"/>
      <c r="F626" s="922"/>
      <c r="G626" s="923"/>
      <c r="H626" s="797">
        <v>0.21</v>
      </c>
      <c r="I626" s="799">
        <v>1</v>
      </c>
      <c r="J626" s="324"/>
      <c r="K626" s="782">
        <f t="shared" si="185"/>
        <v>0</v>
      </c>
      <c r="L626" s="365"/>
      <c r="M626" s="365"/>
      <c r="N626" s="469">
        <f t="shared" si="204"/>
        <v>0</v>
      </c>
      <c r="O626" s="365"/>
      <c r="P626" s="365"/>
      <c r="Q626" s="365"/>
      <c r="R626" s="365"/>
      <c r="S626" s="365"/>
      <c r="T626" s="365"/>
      <c r="U626" s="365"/>
      <c r="V626" s="365"/>
      <c r="W626" s="365"/>
      <c r="X626" s="365"/>
      <c r="Y626" s="365"/>
      <c r="Z626" s="365"/>
      <c r="AA626" s="365"/>
      <c r="AB626" s="365"/>
      <c r="AC626" s="365"/>
      <c r="AD626" s="365"/>
      <c r="AE626" s="365"/>
      <c r="AF626" s="365"/>
      <c r="AG626" s="365"/>
      <c r="AH626" s="365"/>
      <c r="AI626" s="365"/>
      <c r="AJ626" s="365"/>
      <c r="AK626" s="73">
        <f t="shared" si="205"/>
        <v>0</v>
      </c>
      <c r="AL626" s="74">
        <f t="shared" si="176"/>
        <v>0</v>
      </c>
      <c r="AM626" s="473">
        <f t="shared" si="186"/>
        <v>0</v>
      </c>
      <c r="AN626" s="473">
        <f t="shared" si="189"/>
        <v>0</v>
      </c>
      <c r="AO626" s="525">
        <f t="shared" si="181"/>
        <v>0</v>
      </c>
      <c r="AP626" s="599">
        <f t="shared" si="187"/>
        <v>0</v>
      </c>
      <c r="AQ626" s="609">
        <f t="shared" si="188"/>
        <v>0</v>
      </c>
      <c r="AR626" s="605"/>
      <c r="AS626" s="104"/>
      <c r="AT626" s="211"/>
      <c r="AU626" s="618"/>
    </row>
    <row r="627" spans="1:47" ht="15" hidden="1">
      <c r="A627" s="316"/>
      <c r="B627" s="346"/>
      <c r="C627" s="360"/>
      <c r="D627" s="921"/>
      <c r="E627" s="922"/>
      <c r="F627" s="922"/>
      <c r="G627" s="923"/>
      <c r="H627" s="797">
        <v>0.21</v>
      </c>
      <c r="I627" s="799">
        <v>1</v>
      </c>
      <c r="J627" s="324"/>
      <c r="K627" s="782">
        <f t="shared" si="185"/>
        <v>0</v>
      </c>
      <c r="L627" s="365"/>
      <c r="M627" s="365"/>
      <c r="N627" s="469">
        <f t="shared" si="204"/>
        <v>0</v>
      </c>
      <c r="O627" s="365"/>
      <c r="P627" s="365"/>
      <c r="Q627" s="365"/>
      <c r="R627" s="365"/>
      <c r="S627" s="365"/>
      <c r="T627" s="365"/>
      <c r="U627" s="365"/>
      <c r="V627" s="365"/>
      <c r="W627" s="365"/>
      <c r="X627" s="365"/>
      <c r="Y627" s="365"/>
      <c r="Z627" s="365"/>
      <c r="AA627" s="365"/>
      <c r="AB627" s="365"/>
      <c r="AC627" s="365"/>
      <c r="AD627" s="365"/>
      <c r="AE627" s="365"/>
      <c r="AF627" s="365"/>
      <c r="AG627" s="365"/>
      <c r="AH627" s="365"/>
      <c r="AI627" s="365"/>
      <c r="AJ627" s="365"/>
      <c r="AK627" s="73">
        <f t="shared" si="205"/>
        <v>0</v>
      </c>
      <c r="AL627" s="74">
        <f t="shared" si="176"/>
        <v>0</v>
      </c>
      <c r="AM627" s="473">
        <f t="shared" si="186"/>
        <v>0</v>
      </c>
      <c r="AN627" s="473">
        <f t="shared" si="189"/>
        <v>0</v>
      </c>
      <c r="AO627" s="525">
        <f t="shared" si="181"/>
        <v>0</v>
      </c>
      <c r="AP627" s="599">
        <f t="shared" si="187"/>
        <v>0</v>
      </c>
      <c r="AQ627" s="609">
        <f t="shared" si="188"/>
        <v>0</v>
      </c>
      <c r="AR627" s="605"/>
      <c r="AS627" s="104"/>
      <c r="AT627" s="211"/>
      <c r="AU627" s="618"/>
    </row>
    <row r="628" spans="1:47" ht="15" hidden="1">
      <c r="A628" s="316"/>
      <c r="B628" s="346"/>
      <c r="C628" s="360"/>
      <c r="D628" s="921"/>
      <c r="E628" s="922"/>
      <c r="F628" s="922"/>
      <c r="G628" s="923"/>
      <c r="H628" s="797">
        <v>0.21</v>
      </c>
      <c r="I628" s="799">
        <v>1</v>
      </c>
      <c r="J628" s="324"/>
      <c r="K628" s="782">
        <f t="shared" si="185"/>
        <v>0</v>
      </c>
      <c r="L628" s="365"/>
      <c r="M628" s="365"/>
      <c r="N628" s="469">
        <f t="shared" si="204"/>
        <v>0</v>
      </c>
      <c r="O628" s="365"/>
      <c r="P628" s="365"/>
      <c r="Q628" s="365"/>
      <c r="R628" s="365"/>
      <c r="S628" s="365"/>
      <c r="T628" s="365"/>
      <c r="U628" s="365"/>
      <c r="V628" s="365"/>
      <c r="W628" s="365"/>
      <c r="X628" s="365"/>
      <c r="Y628" s="365"/>
      <c r="Z628" s="365"/>
      <c r="AA628" s="365"/>
      <c r="AB628" s="365"/>
      <c r="AC628" s="365"/>
      <c r="AD628" s="365"/>
      <c r="AE628" s="365"/>
      <c r="AF628" s="365"/>
      <c r="AG628" s="365"/>
      <c r="AH628" s="365"/>
      <c r="AI628" s="365"/>
      <c r="AJ628" s="365"/>
      <c r="AK628" s="73">
        <f t="shared" si="205"/>
        <v>0</v>
      </c>
      <c r="AL628" s="74">
        <f t="shared" si="176"/>
        <v>0</v>
      </c>
      <c r="AM628" s="473">
        <f t="shared" si="186"/>
        <v>0</v>
      </c>
      <c r="AN628" s="473">
        <f t="shared" si="189"/>
        <v>0</v>
      </c>
      <c r="AO628" s="525">
        <f t="shared" ref="AO628:AO650" si="206">AM628+AN628</f>
        <v>0</v>
      </c>
      <c r="AP628" s="599">
        <f t="shared" si="187"/>
        <v>0</v>
      </c>
      <c r="AQ628" s="609">
        <f t="shared" si="188"/>
        <v>0</v>
      </c>
      <c r="AR628" s="605"/>
      <c r="AS628" s="104"/>
      <c r="AT628" s="211"/>
      <c r="AU628" s="618"/>
    </row>
    <row r="629" spans="1:47" ht="15" hidden="1">
      <c r="A629" s="316"/>
      <c r="B629" s="346"/>
      <c r="C629" s="360"/>
      <c r="D629" s="921"/>
      <c r="E629" s="922"/>
      <c r="F629" s="922"/>
      <c r="G629" s="923"/>
      <c r="H629" s="797">
        <v>0.21</v>
      </c>
      <c r="I629" s="799">
        <v>1</v>
      </c>
      <c r="J629" s="324"/>
      <c r="K629" s="782">
        <f t="shared" si="185"/>
        <v>0</v>
      </c>
      <c r="L629" s="365"/>
      <c r="M629" s="365"/>
      <c r="N629" s="469">
        <f t="shared" si="204"/>
        <v>0</v>
      </c>
      <c r="O629" s="365"/>
      <c r="P629" s="365"/>
      <c r="Q629" s="365"/>
      <c r="R629" s="365"/>
      <c r="S629" s="365"/>
      <c r="T629" s="365"/>
      <c r="U629" s="365"/>
      <c r="V629" s="365"/>
      <c r="W629" s="365"/>
      <c r="X629" s="365"/>
      <c r="Y629" s="365"/>
      <c r="Z629" s="365"/>
      <c r="AA629" s="365"/>
      <c r="AB629" s="365"/>
      <c r="AC629" s="365"/>
      <c r="AD629" s="365"/>
      <c r="AE629" s="365"/>
      <c r="AF629" s="365"/>
      <c r="AG629" s="365"/>
      <c r="AH629" s="365"/>
      <c r="AI629" s="365"/>
      <c r="AJ629" s="365"/>
      <c r="AK629" s="73">
        <f t="shared" si="205"/>
        <v>0</v>
      </c>
      <c r="AL629" s="74">
        <f t="shared" si="176"/>
        <v>0</v>
      </c>
      <c r="AM629" s="473">
        <f t="shared" si="186"/>
        <v>0</v>
      </c>
      <c r="AN629" s="473">
        <f t="shared" si="189"/>
        <v>0</v>
      </c>
      <c r="AO629" s="525">
        <f t="shared" si="206"/>
        <v>0</v>
      </c>
      <c r="AP629" s="599">
        <f t="shared" si="187"/>
        <v>0</v>
      </c>
      <c r="AQ629" s="609">
        <f t="shared" si="188"/>
        <v>0</v>
      </c>
      <c r="AR629" s="605"/>
      <c r="AS629" s="104"/>
      <c r="AT629" s="211"/>
      <c r="AU629" s="618"/>
    </row>
    <row r="630" spans="1:47" ht="15" hidden="1">
      <c r="A630" s="316"/>
      <c r="B630" s="346"/>
      <c r="C630" s="360"/>
      <c r="D630" s="921"/>
      <c r="E630" s="922"/>
      <c r="F630" s="922"/>
      <c r="G630" s="923"/>
      <c r="H630" s="797">
        <v>0.21</v>
      </c>
      <c r="I630" s="799">
        <v>1</v>
      </c>
      <c r="J630" s="324"/>
      <c r="K630" s="782">
        <f t="shared" si="185"/>
        <v>0</v>
      </c>
      <c r="L630" s="365"/>
      <c r="M630" s="365"/>
      <c r="N630" s="469">
        <f t="shared" si="204"/>
        <v>0</v>
      </c>
      <c r="O630" s="365"/>
      <c r="P630" s="365"/>
      <c r="Q630" s="365"/>
      <c r="R630" s="365"/>
      <c r="S630" s="365"/>
      <c r="T630" s="365"/>
      <c r="U630" s="365"/>
      <c r="V630" s="365"/>
      <c r="W630" s="365"/>
      <c r="X630" s="365"/>
      <c r="Y630" s="365"/>
      <c r="Z630" s="365"/>
      <c r="AA630" s="365"/>
      <c r="AB630" s="365"/>
      <c r="AC630" s="365"/>
      <c r="AD630" s="365"/>
      <c r="AE630" s="365"/>
      <c r="AF630" s="365"/>
      <c r="AG630" s="365"/>
      <c r="AH630" s="365"/>
      <c r="AI630" s="365"/>
      <c r="AJ630" s="365"/>
      <c r="AK630" s="73">
        <f t="shared" si="205"/>
        <v>0</v>
      </c>
      <c r="AL630" s="74">
        <f t="shared" si="176"/>
        <v>0</v>
      </c>
      <c r="AM630" s="473">
        <f t="shared" si="186"/>
        <v>0</v>
      </c>
      <c r="AN630" s="473">
        <f t="shared" si="189"/>
        <v>0</v>
      </c>
      <c r="AO630" s="525">
        <f t="shared" si="206"/>
        <v>0</v>
      </c>
      <c r="AP630" s="599">
        <f t="shared" si="187"/>
        <v>0</v>
      </c>
      <c r="AQ630" s="609">
        <f t="shared" si="188"/>
        <v>0</v>
      </c>
      <c r="AR630" s="605"/>
      <c r="AS630" s="104"/>
      <c r="AT630" s="211"/>
      <c r="AU630" s="618"/>
    </row>
    <row r="631" spans="1:47" ht="15" hidden="1">
      <c r="A631" s="312"/>
      <c r="B631" s="361"/>
      <c r="C631" s="362"/>
      <c r="D631" s="921"/>
      <c r="E631" s="922"/>
      <c r="F631" s="922"/>
      <c r="G631" s="923"/>
      <c r="H631" s="797">
        <v>0.21</v>
      </c>
      <c r="I631" s="799">
        <v>1</v>
      </c>
      <c r="J631" s="320"/>
      <c r="K631" s="782">
        <f t="shared" si="185"/>
        <v>0</v>
      </c>
      <c r="L631" s="365"/>
      <c r="M631" s="365"/>
      <c r="N631" s="469">
        <f t="shared" si="204"/>
        <v>0</v>
      </c>
      <c r="O631" s="366"/>
      <c r="P631" s="366"/>
      <c r="Q631" s="366"/>
      <c r="R631" s="366"/>
      <c r="S631" s="366"/>
      <c r="T631" s="366"/>
      <c r="U631" s="366"/>
      <c r="V631" s="366"/>
      <c r="W631" s="366"/>
      <c r="X631" s="366"/>
      <c r="Y631" s="366"/>
      <c r="Z631" s="366"/>
      <c r="AA631" s="366"/>
      <c r="AB631" s="366"/>
      <c r="AC631" s="366"/>
      <c r="AD631" s="366"/>
      <c r="AE631" s="366"/>
      <c r="AF631" s="366"/>
      <c r="AG631" s="366"/>
      <c r="AH631" s="366"/>
      <c r="AI631" s="366"/>
      <c r="AJ631" s="366"/>
      <c r="AK631" s="73">
        <f t="shared" si="205"/>
        <v>0</v>
      </c>
      <c r="AL631" s="74">
        <f t="shared" si="176"/>
        <v>0</v>
      </c>
      <c r="AM631" s="473">
        <f t="shared" si="186"/>
        <v>0</v>
      </c>
      <c r="AN631" s="473">
        <f t="shared" si="189"/>
        <v>0</v>
      </c>
      <c r="AO631" s="525">
        <f t="shared" si="206"/>
        <v>0</v>
      </c>
      <c r="AP631" s="599">
        <f t="shared" si="187"/>
        <v>0</v>
      </c>
      <c r="AQ631" s="609">
        <f t="shared" si="188"/>
        <v>0</v>
      </c>
      <c r="AR631" s="605"/>
      <c r="AS631" s="104"/>
      <c r="AT631" s="211"/>
      <c r="AU631" s="618"/>
    </row>
    <row r="632" spans="1:47" ht="15" hidden="1">
      <c r="A632" s="316"/>
      <c r="B632" s="346"/>
      <c r="C632" s="360"/>
      <c r="D632" s="921"/>
      <c r="E632" s="922"/>
      <c r="F632" s="922"/>
      <c r="G632" s="923"/>
      <c r="H632" s="797">
        <v>0.21</v>
      </c>
      <c r="I632" s="799">
        <v>1</v>
      </c>
      <c r="J632" s="324"/>
      <c r="K632" s="782">
        <f t="shared" si="185"/>
        <v>0</v>
      </c>
      <c r="L632" s="365"/>
      <c r="M632" s="365"/>
      <c r="N632" s="469">
        <f t="shared" si="204"/>
        <v>0</v>
      </c>
      <c r="O632" s="365"/>
      <c r="P632" s="365"/>
      <c r="Q632" s="365"/>
      <c r="R632" s="365"/>
      <c r="S632" s="365"/>
      <c r="T632" s="365"/>
      <c r="U632" s="365"/>
      <c r="V632" s="365"/>
      <c r="W632" s="365"/>
      <c r="X632" s="365"/>
      <c r="Y632" s="365"/>
      <c r="Z632" s="365"/>
      <c r="AA632" s="365"/>
      <c r="AB632" s="365"/>
      <c r="AC632" s="365"/>
      <c r="AD632" s="365"/>
      <c r="AE632" s="365"/>
      <c r="AF632" s="365"/>
      <c r="AG632" s="365"/>
      <c r="AH632" s="365"/>
      <c r="AI632" s="365"/>
      <c r="AJ632" s="365"/>
      <c r="AK632" s="73">
        <f t="shared" si="205"/>
        <v>0</v>
      </c>
      <c r="AL632" s="74">
        <f t="shared" si="176"/>
        <v>0</v>
      </c>
      <c r="AM632" s="473">
        <f t="shared" si="186"/>
        <v>0</v>
      </c>
      <c r="AN632" s="473">
        <f t="shared" si="189"/>
        <v>0</v>
      </c>
      <c r="AO632" s="525">
        <f t="shared" si="206"/>
        <v>0</v>
      </c>
      <c r="AP632" s="599">
        <f t="shared" si="187"/>
        <v>0</v>
      </c>
      <c r="AQ632" s="609">
        <f t="shared" si="188"/>
        <v>0</v>
      </c>
      <c r="AR632" s="605"/>
      <c r="AS632" s="104"/>
      <c r="AT632" s="211"/>
      <c r="AU632" s="618"/>
    </row>
    <row r="633" spans="1:47" ht="15" hidden="1">
      <c r="A633" s="316"/>
      <c r="B633" s="346"/>
      <c r="C633" s="360"/>
      <c r="D633" s="921"/>
      <c r="E633" s="922"/>
      <c r="F633" s="922"/>
      <c r="G633" s="923"/>
      <c r="H633" s="797">
        <v>0.21</v>
      </c>
      <c r="I633" s="799">
        <v>1</v>
      </c>
      <c r="J633" s="324"/>
      <c r="K633" s="782">
        <f t="shared" si="185"/>
        <v>0</v>
      </c>
      <c r="L633" s="365"/>
      <c r="M633" s="365"/>
      <c r="N633" s="469">
        <f t="shared" si="204"/>
        <v>0</v>
      </c>
      <c r="O633" s="365"/>
      <c r="P633" s="365"/>
      <c r="Q633" s="365"/>
      <c r="R633" s="365"/>
      <c r="S633" s="365"/>
      <c r="T633" s="365"/>
      <c r="U633" s="365"/>
      <c r="V633" s="365"/>
      <c r="W633" s="365"/>
      <c r="X633" s="365"/>
      <c r="Y633" s="365"/>
      <c r="Z633" s="365"/>
      <c r="AA633" s="365"/>
      <c r="AB633" s="365"/>
      <c r="AC633" s="365"/>
      <c r="AD633" s="365"/>
      <c r="AE633" s="365"/>
      <c r="AF633" s="365"/>
      <c r="AG633" s="365"/>
      <c r="AH633" s="365"/>
      <c r="AI633" s="365"/>
      <c r="AJ633" s="365"/>
      <c r="AK633" s="73">
        <f t="shared" si="205"/>
        <v>0</v>
      </c>
      <c r="AL633" s="74">
        <f t="shared" si="176"/>
        <v>0</v>
      </c>
      <c r="AM633" s="473">
        <f t="shared" si="186"/>
        <v>0</v>
      </c>
      <c r="AN633" s="473">
        <f t="shared" si="189"/>
        <v>0</v>
      </c>
      <c r="AO633" s="525">
        <f t="shared" si="206"/>
        <v>0</v>
      </c>
      <c r="AP633" s="599">
        <f t="shared" si="187"/>
        <v>0</v>
      </c>
      <c r="AQ633" s="609">
        <f t="shared" si="188"/>
        <v>0</v>
      </c>
      <c r="AR633" s="605"/>
      <c r="AS633" s="104"/>
      <c r="AT633" s="211"/>
      <c r="AU633" s="618"/>
    </row>
    <row r="634" spans="1:47" ht="15" hidden="1">
      <c r="A634" s="316"/>
      <c r="B634" s="346"/>
      <c r="C634" s="360"/>
      <c r="D634" s="921"/>
      <c r="E634" s="922"/>
      <c r="F634" s="922"/>
      <c r="G634" s="923"/>
      <c r="H634" s="797">
        <v>0.21</v>
      </c>
      <c r="I634" s="799">
        <v>1</v>
      </c>
      <c r="J634" s="324"/>
      <c r="K634" s="782">
        <f t="shared" si="185"/>
        <v>0</v>
      </c>
      <c r="L634" s="365"/>
      <c r="M634" s="365"/>
      <c r="N634" s="469">
        <f t="shared" si="204"/>
        <v>0</v>
      </c>
      <c r="O634" s="365"/>
      <c r="P634" s="365"/>
      <c r="Q634" s="365"/>
      <c r="R634" s="365"/>
      <c r="S634" s="365"/>
      <c r="T634" s="365"/>
      <c r="U634" s="365"/>
      <c r="V634" s="365"/>
      <c r="W634" s="365"/>
      <c r="X634" s="365"/>
      <c r="Y634" s="365"/>
      <c r="Z634" s="365"/>
      <c r="AA634" s="365"/>
      <c r="AB634" s="365"/>
      <c r="AC634" s="365"/>
      <c r="AD634" s="365"/>
      <c r="AE634" s="365"/>
      <c r="AF634" s="365"/>
      <c r="AG634" s="365"/>
      <c r="AH634" s="365"/>
      <c r="AI634" s="365"/>
      <c r="AJ634" s="365"/>
      <c r="AK634" s="73">
        <f t="shared" si="205"/>
        <v>0</v>
      </c>
      <c r="AL634" s="74">
        <f t="shared" si="176"/>
        <v>0</v>
      </c>
      <c r="AM634" s="473">
        <f t="shared" si="186"/>
        <v>0</v>
      </c>
      <c r="AN634" s="473">
        <f t="shared" si="189"/>
        <v>0</v>
      </c>
      <c r="AO634" s="525">
        <f t="shared" si="206"/>
        <v>0</v>
      </c>
      <c r="AP634" s="599">
        <f t="shared" si="187"/>
        <v>0</v>
      </c>
      <c r="AQ634" s="609">
        <f t="shared" si="188"/>
        <v>0</v>
      </c>
      <c r="AR634" s="605"/>
      <c r="AS634" s="104"/>
      <c r="AT634" s="211"/>
      <c r="AU634" s="618"/>
    </row>
    <row r="635" spans="1:47" ht="15" hidden="1">
      <c r="A635" s="316"/>
      <c r="B635" s="346"/>
      <c r="C635" s="360"/>
      <c r="D635" s="921"/>
      <c r="E635" s="922"/>
      <c r="F635" s="922"/>
      <c r="G635" s="923"/>
      <c r="H635" s="797">
        <v>0.21</v>
      </c>
      <c r="I635" s="799">
        <v>1</v>
      </c>
      <c r="J635" s="324"/>
      <c r="K635" s="782">
        <f t="shared" si="185"/>
        <v>0</v>
      </c>
      <c r="L635" s="365"/>
      <c r="M635" s="365"/>
      <c r="N635" s="469">
        <f t="shared" si="204"/>
        <v>0</v>
      </c>
      <c r="O635" s="365"/>
      <c r="P635" s="365"/>
      <c r="Q635" s="365"/>
      <c r="R635" s="365"/>
      <c r="S635" s="365"/>
      <c r="T635" s="365"/>
      <c r="U635" s="365"/>
      <c r="V635" s="365"/>
      <c r="W635" s="365"/>
      <c r="X635" s="365"/>
      <c r="Y635" s="365"/>
      <c r="Z635" s="365"/>
      <c r="AA635" s="365"/>
      <c r="AB635" s="365"/>
      <c r="AC635" s="365"/>
      <c r="AD635" s="365"/>
      <c r="AE635" s="365"/>
      <c r="AF635" s="365"/>
      <c r="AG635" s="365"/>
      <c r="AH635" s="365"/>
      <c r="AI635" s="365"/>
      <c r="AJ635" s="365"/>
      <c r="AK635" s="73">
        <f t="shared" si="205"/>
        <v>0</v>
      </c>
      <c r="AL635" s="74">
        <f t="shared" si="176"/>
        <v>0</v>
      </c>
      <c r="AM635" s="473">
        <f t="shared" si="186"/>
        <v>0</v>
      </c>
      <c r="AN635" s="473">
        <f t="shared" si="189"/>
        <v>0</v>
      </c>
      <c r="AO635" s="525">
        <f t="shared" si="206"/>
        <v>0</v>
      </c>
      <c r="AP635" s="599">
        <f t="shared" si="187"/>
        <v>0</v>
      </c>
      <c r="AQ635" s="609">
        <f t="shared" si="188"/>
        <v>0</v>
      </c>
      <c r="AR635" s="605"/>
      <c r="AS635" s="104"/>
      <c r="AT635" s="211"/>
      <c r="AU635" s="618"/>
    </row>
    <row r="636" spans="1:47" ht="15" hidden="1">
      <c r="A636" s="316"/>
      <c r="B636" s="346"/>
      <c r="C636" s="360"/>
      <c r="D636" s="921"/>
      <c r="E636" s="922"/>
      <c r="F636" s="922"/>
      <c r="G636" s="923"/>
      <c r="H636" s="797">
        <v>0.21</v>
      </c>
      <c r="I636" s="799">
        <v>1</v>
      </c>
      <c r="J636" s="324"/>
      <c r="K636" s="782">
        <f t="shared" si="185"/>
        <v>0</v>
      </c>
      <c r="L636" s="365"/>
      <c r="M636" s="365"/>
      <c r="N636" s="469">
        <f t="shared" si="204"/>
        <v>0</v>
      </c>
      <c r="O636" s="365"/>
      <c r="P636" s="365"/>
      <c r="Q636" s="365"/>
      <c r="R636" s="365"/>
      <c r="S636" s="365"/>
      <c r="T636" s="365"/>
      <c r="U636" s="365"/>
      <c r="V636" s="365"/>
      <c r="W636" s="365"/>
      <c r="X636" s="365"/>
      <c r="Y636" s="365"/>
      <c r="Z636" s="365"/>
      <c r="AA636" s="365"/>
      <c r="AB636" s="365"/>
      <c r="AC636" s="365"/>
      <c r="AD636" s="365"/>
      <c r="AE636" s="365"/>
      <c r="AF636" s="365"/>
      <c r="AG636" s="365"/>
      <c r="AH636" s="365"/>
      <c r="AI636" s="365"/>
      <c r="AJ636" s="365"/>
      <c r="AK636" s="73">
        <f t="shared" si="205"/>
        <v>0</v>
      </c>
      <c r="AL636" s="74">
        <f t="shared" si="176"/>
        <v>0</v>
      </c>
      <c r="AM636" s="473">
        <f t="shared" si="186"/>
        <v>0</v>
      </c>
      <c r="AN636" s="473">
        <f t="shared" si="189"/>
        <v>0</v>
      </c>
      <c r="AO636" s="525">
        <f t="shared" si="206"/>
        <v>0</v>
      </c>
      <c r="AP636" s="599">
        <f t="shared" si="187"/>
        <v>0</v>
      </c>
      <c r="AQ636" s="609">
        <f t="shared" si="188"/>
        <v>0</v>
      </c>
      <c r="AR636" s="605"/>
      <c r="AS636" s="104"/>
      <c r="AT636" s="211"/>
      <c r="AU636" s="618"/>
    </row>
    <row r="637" spans="1:47" ht="15" hidden="1">
      <c r="A637" s="316"/>
      <c r="B637" s="346"/>
      <c r="C637" s="360"/>
      <c r="D637" s="921"/>
      <c r="E637" s="922"/>
      <c r="F637" s="922"/>
      <c r="G637" s="923"/>
      <c r="H637" s="797">
        <v>0.21</v>
      </c>
      <c r="I637" s="799">
        <v>1</v>
      </c>
      <c r="J637" s="324"/>
      <c r="K637" s="782">
        <f t="shared" si="185"/>
        <v>0</v>
      </c>
      <c r="L637" s="365"/>
      <c r="M637" s="365"/>
      <c r="N637" s="469">
        <f t="shared" si="204"/>
        <v>0</v>
      </c>
      <c r="O637" s="365"/>
      <c r="P637" s="365"/>
      <c r="Q637" s="365"/>
      <c r="R637" s="365"/>
      <c r="S637" s="365"/>
      <c r="T637" s="365"/>
      <c r="U637" s="365"/>
      <c r="V637" s="365"/>
      <c r="W637" s="365"/>
      <c r="X637" s="365"/>
      <c r="Y637" s="365"/>
      <c r="Z637" s="365"/>
      <c r="AA637" s="365"/>
      <c r="AB637" s="365"/>
      <c r="AC637" s="365"/>
      <c r="AD637" s="365"/>
      <c r="AE637" s="365"/>
      <c r="AF637" s="365"/>
      <c r="AG637" s="365"/>
      <c r="AH637" s="365"/>
      <c r="AI637" s="365"/>
      <c r="AJ637" s="365"/>
      <c r="AK637" s="73">
        <f t="shared" si="205"/>
        <v>0</v>
      </c>
      <c r="AL637" s="74">
        <f t="shared" si="176"/>
        <v>0</v>
      </c>
      <c r="AM637" s="473">
        <f t="shared" si="186"/>
        <v>0</v>
      </c>
      <c r="AN637" s="473">
        <f t="shared" si="189"/>
        <v>0</v>
      </c>
      <c r="AO637" s="525">
        <f t="shared" si="206"/>
        <v>0</v>
      </c>
      <c r="AP637" s="599">
        <f t="shared" si="187"/>
        <v>0</v>
      </c>
      <c r="AQ637" s="609">
        <f t="shared" si="188"/>
        <v>0</v>
      </c>
      <c r="AR637" s="605"/>
      <c r="AS637" s="104"/>
      <c r="AT637" s="211"/>
      <c r="AU637" s="618"/>
    </row>
    <row r="638" spans="1:47" ht="15" hidden="1">
      <c r="A638" s="316"/>
      <c r="B638" s="346"/>
      <c r="C638" s="360"/>
      <c r="D638" s="921"/>
      <c r="E638" s="922"/>
      <c r="F638" s="922"/>
      <c r="G638" s="923"/>
      <c r="H638" s="797">
        <v>0.21</v>
      </c>
      <c r="I638" s="799">
        <v>1</v>
      </c>
      <c r="J638" s="324"/>
      <c r="K638" s="782">
        <f t="shared" ref="K638:K650" si="207">J638+(J638*H638)</f>
        <v>0</v>
      </c>
      <c r="L638" s="365"/>
      <c r="M638" s="365"/>
      <c r="N638" s="469">
        <f t="shared" si="204"/>
        <v>0</v>
      </c>
      <c r="O638" s="365"/>
      <c r="P638" s="365"/>
      <c r="Q638" s="365"/>
      <c r="R638" s="365"/>
      <c r="S638" s="365"/>
      <c r="T638" s="365"/>
      <c r="U638" s="365"/>
      <c r="V638" s="365"/>
      <c r="W638" s="365"/>
      <c r="X638" s="365"/>
      <c r="Y638" s="365"/>
      <c r="Z638" s="365"/>
      <c r="AA638" s="365"/>
      <c r="AB638" s="365"/>
      <c r="AC638" s="365"/>
      <c r="AD638" s="365"/>
      <c r="AE638" s="365"/>
      <c r="AF638" s="365"/>
      <c r="AG638" s="365"/>
      <c r="AH638" s="365"/>
      <c r="AI638" s="365"/>
      <c r="AJ638" s="365"/>
      <c r="AK638" s="73">
        <f t="shared" si="205"/>
        <v>0</v>
      </c>
      <c r="AL638" s="74">
        <f t="shared" si="176"/>
        <v>0</v>
      </c>
      <c r="AM638" s="473">
        <f t="shared" ref="AM638:AM648" si="208">(J638+(J638*H638)-(J638*H638*I638))*L638</f>
        <v>0</v>
      </c>
      <c r="AN638" s="473">
        <f t="shared" si="189"/>
        <v>0</v>
      </c>
      <c r="AO638" s="525">
        <f t="shared" si="206"/>
        <v>0</v>
      </c>
      <c r="AP638" s="599">
        <f t="shared" si="187"/>
        <v>0</v>
      </c>
      <c r="AQ638" s="609">
        <f t="shared" si="188"/>
        <v>0</v>
      </c>
      <c r="AR638" s="605"/>
      <c r="AS638" s="104"/>
      <c r="AT638" s="211"/>
      <c r="AU638" s="618"/>
    </row>
    <row r="639" spans="1:47" ht="15" hidden="1">
      <c r="A639" s="316"/>
      <c r="B639" s="346"/>
      <c r="C639" s="360"/>
      <c r="D639" s="921"/>
      <c r="E639" s="922"/>
      <c r="F639" s="922"/>
      <c r="G639" s="923"/>
      <c r="H639" s="797">
        <v>0.21</v>
      </c>
      <c r="I639" s="799">
        <v>1</v>
      </c>
      <c r="J639" s="324"/>
      <c r="K639" s="782">
        <f t="shared" si="207"/>
        <v>0</v>
      </c>
      <c r="L639" s="365"/>
      <c r="M639" s="365"/>
      <c r="N639" s="469">
        <f t="shared" si="204"/>
        <v>0</v>
      </c>
      <c r="O639" s="365"/>
      <c r="P639" s="365"/>
      <c r="Q639" s="365"/>
      <c r="R639" s="365"/>
      <c r="S639" s="365"/>
      <c r="T639" s="365"/>
      <c r="U639" s="365"/>
      <c r="V639" s="365"/>
      <c r="W639" s="365"/>
      <c r="X639" s="365"/>
      <c r="Y639" s="365"/>
      <c r="Z639" s="365"/>
      <c r="AA639" s="365"/>
      <c r="AB639" s="365"/>
      <c r="AC639" s="365"/>
      <c r="AD639" s="365"/>
      <c r="AE639" s="365"/>
      <c r="AF639" s="365"/>
      <c r="AG639" s="365"/>
      <c r="AH639" s="365"/>
      <c r="AI639" s="365"/>
      <c r="AJ639" s="365"/>
      <c r="AK639" s="73">
        <f t="shared" si="205"/>
        <v>0</v>
      </c>
      <c r="AL639" s="74">
        <f t="shared" si="176"/>
        <v>0</v>
      </c>
      <c r="AM639" s="473">
        <f t="shared" si="208"/>
        <v>0</v>
      </c>
      <c r="AN639" s="473">
        <f t="shared" ref="AN639:AN650" si="209">((J639+(J639*H639)-(J639*H639*I639))*M639)*50%</f>
        <v>0</v>
      </c>
      <c r="AO639" s="525">
        <f t="shared" si="206"/>
        <v>0</v>
      </c>
      <c r="AP639" s="599">
        <f t="shared" si="187"/>
        <v>0</v>
      </c>
      <c r="AQ639" s="609">
        <f t="shared" si="188"/>
        <v>0</v>
      </c>
      <c r="AR639" s="605"/>
      <c r="AS639" s="104"/>
      <c r="AT639" s="211"/>
      <c r="AU639" s="618"/>
    </row>
    <row r="640" spans="1:47" ht="15" hidden="1">
      <c r="A640" s="316"/>
      <c r="B640" s="346"/>
      <c r="C640" s="360"/>
      <c r="D640" s="921"/>
      <c r="E640" s="922"/>
      <c r="F640" s="922"/>
      <c r="G640" s="923"/>
      <c r="H640" s="797">
        <v>0.21</v>
      </c>
      <c r="I640" s="799">
        <v>1</v>
      </c>
      <c r="J640" s="324"/>
      <c r="K640" s="782">
        <f t="shared" si="207"/>
        <v>0</v>
      </c>
      <c r="L640" s="365"/>
      <c r="M640" s="365"/>
      <c r="N640" s="469">
        <f t="shared" si="204"/>
        <v>0</v>
      </c>
      <c r="O640" s="365"/>
      <c r="P640" s="365"/>
      <c r="Q640" s="365"/>
      <c r="R640" s="365"/>
      <c r="S640" s="365"/>
      <c r="T640" s="365"/>
      <c r="U640" s="365"/>
      <c r="V640" s="365"/>
      <c r="W640" s="365"/>
      <c r="X640" s="365"/>
      <c r="Y640" s="365"/>
      <c r="Z640" s="365"/>
      <c r="AA640" s="365"/>
      <c r="AB640" s="365"/>
      <c r="AC640" s="365"/>
      <c r="AD640" s="365"/>
      <c r="AE640" s="365"/>
      <c r="AF640" s="365"/>
      <c r="AG640" s="365"/>
      <c r="AH640" s="365"/>
      <c r="AI640" s="365"/>
      <c r="AJ640" s="365"/>
      <c r="AK640" s="73">
        <f t="shared" si="205"/>
        <v>0</v>
      </c>
      <c r="AL640" s="74">
        <f t="shared" si="176"/>
        <v>0</v>
      </c>
      <c r="AM640" s="473">
        <f t="shared" si="208"/>
        <v>0</v>
      </c>
      <c r="AN640" s="473">
        <f t="shared" si="209"/>
        <v>0</v>
      </c>
      <c r="AO640" s="525">
        <f t="shared" si="206"/>
        <v>0</v>
      </c>
      <c r="AP640" s="599">
        <f t="shared" si="187"/>
        <v>0</v>
      </c>
      <c r="AQ640" s="609">
        <f t="shared" si="188"/>
        <v>0</v>
      </c>
      <c r="AR640" s="605"/>
      <c r="AS640" s="104"/>
      <c r="AT640" s="211"/>
      <c r="AU640" s="618"/>
    </row>
    <row r="641" spans="1:47" ht="15" hidden="1">
      <c r="A641" s="316"/>
      <c r="B641" s="346"/>
      <c r="C641" s="360"/>
      <c r="D641" s="921"/>
      <c r="E641" s="922"/>
      <c r="F641" s="922"/>
      <c r="G641" s="923"/>
      <c r="H641" s="797">
        <v>0.21</v>
      </c>
      <c r="I641" s="799">
        <v>1</v>
      </c>
      <c r="J641" s="324"/>
      <c r="K641" s="782">
        <f t="shared" si="207"/>
        <v>0</v>
      </c>
      <c r="L641" s="365"/>
      <c r="M641" s="365"/>
      <c r="N641" s="469">
        <f t="shared" si="204"/>
        <v>0</v>
      </c>
      <c r="O641" s="365"/>
      <c r="P641" s="365"/>
      <c r="Q641" s="365"/>
      <c r="R641" s="365"/>
      <c r="S641" s="365"/>
      <c r="T641" s="365"/>
      <c r="U641" s="365"/>
      <c r="V641" s="365"/>
      <c r="W641" s="365"/>
      <c r="X641" s="365"/>
      <c r="Y641" s="365"/>
      <c r="Z641" s="365"/>
      <c r="AA641" s="365"/>
      <c r="AB641" s="365"/>
      <c r="AC641" s="365"/>
      <c r="AD641" s="365"/>
      <c r="AE641" s="365"/>
      <c r="AF641" s="365"/>
      <c r="AG641" s="365"/>
      <c r="AH641" s="365"/>
      <c r="AI641" s="365"/>
      <c r="AJ641" s="365"/>
      <c r="AK641" s="73">
        <f t="shared" si="205"/>
        <v>0</v>
      </c>
      <c r="AL641" s="74">
        <f t="shared" si="176"/>
        <v>0</v>
      </c>
      <c r="AM641" s="473">
        <f t="shared" si="208"/>
        <v>0</v>
      </c>
      <c r="AN641" s="473">
        <f t="shared" si="209"/>
        <v>0</v>
      </c>
      <c r="AO641" s="525">
        <f t="shared" si="206"/>
        <v>0</v>
      </c>
      <c r="AP641" s="599">
        <f t="shared" si="187"/>
        <v>0</v>
      </c>
      <c r="AQ641" s="609">
        <f t="shared" si="188"/>
        <v>0</v>
      </c>
      <c r="AR641" s="605"/>
      <c r="AS641" s="104"/>
      <c r="AT641" s="211"/>
      <c r="AU641" s="618"/>
    </row>
    <row r="642" spans="1:47" ht="15" hidden="1">
      <c r="A642" s="312"/>
      <c r="B642" s="361"/>
      <c r="C642" s="362"/>
      <c r="D642" s="921"/>
      <c r="E642" s="922"/>
      <c r="F642" s="922"/>
      <c r="G642" s="923"/>
      <c r="H642" s="797">
        <v>0.21</v>
      </c>
      <c r="I642" s="799">
        <v>1</v>
      </c>
      <c r="J642" s="320"/>
      <c r="K642" s="782">
        <f t="shared" si="207"/>
        <v>0</v>
      </c>
      <c r="L642" s="365"/>
      <c r="M642" s="365"/>
      <c r="N642" s="469">
        <f t="shared" si="204"/>
        <v>0</v>
      </c>
      <c r="O642" s="366"/>
      <c r="P642" s="366"/>
      <c r="Q642" s="366"/>
      <c r="R642" s="366"/>
      <c r="S642" s="366"/>
      <c r="T642" s="366"/>
      <c r="U642" s="366"/>
      <c r="V642" s="366"/>
      <c r="W642" s="366"/>
      <c r="X642" s="366"/>
      <c r="Y642" s="366"/>
      <c r="Z642" s="366"/>
      <c r="AA642" s="366"/>
      <c r="AB642" s="366"/>
      <c r="AC642" s="366"/>
      <c r="AD642" s="366"/>
      <c r="AE642" s="366"/>
      <c r="AF642" s="366"/>
      <c r="AG642" s="366"/>
      <c r="AH642" s="366"/>
      <c r="AI642" s="366"/>
      <c r="AJ642" s="366"/>
      <c r="AK642" s="73">
        <f t="shared" si="205"/>
        <v>0</v>
      </c>
      <c r="AL642" s="74">
        <f t="shared" si="176"/>
        <v>0</v>
      </c>
      <c r="AM642" s="473">
        <f t="shared" si="208"/>
        <v>0</v>
      </c>
      <c r="AN642" s="473">
        <f t="shared" si="209"/>
        <v>0</v>
      </c>
      <c r="AO642" s="525">
        <f t="shared" si="206"/>
        <v>0</v>
      </c>
      <c r="AP642" s="599">
        <f t="shared" si="187"/>
        <v>0</v>
      </c>
      <c r="AQ642" s="609">
        <f t="shared" si="188"/>
        <v>0</v>
      </c>
      <c r="AR642" s="605"/>
      <c r="AS642" s="104"/>
      <c r="AT642" s="211"/>
      <c r="AU642" s="618"/>
    </row>
    <row r="643" spans="1:47" ht="15" hidden="1">
      <c r="A643" s="316"/>
      <c r="B643" s="346"/>
      <c r="C643" s="360"/>
      <c r="D643" s="921"/>
      <c r="E643" s="922"/>
      <c r="F643" s="922"/>
      <c r="G643" s="923"/>
      <c r="H643" s="797">
        <v>0.21</v>
      </c>
      <c r="I643" s="799">
        <v>1</v>
      </c>
      <c r="J643" s="324"/>
      <c r="K643" s="782">
        <f t="shared" si="207"/>
        <v>0</v>
      </c>
      <c r="L643" s="365"/>
      <c r="M643" s="365"/>
      <c r="N643" s="469">
        <f t="shared" ref="N643:N647" si="210">L643+M643</f>
        <v>0</v>
      </c>
      <c r="O643" s="365"/>
      <c r="P643" s="365"/>
      <c r="Q643" s="365"/>
      <c r="R643" s="365"/>
      <c r="S643" s="365"/>
      <c r="T643" s="365"/>
      <c r="U643" s="365"/>
      <c r="V643" s="365"/>
      <c r="W643" s="365"/>
      <c r="X643" s="365"/>
      <c r="Y643" s="365"/>
      <c r="Z643" s="365"/>
      <c r="AA643" s="365"/>
      <c r="AB643" s="365"/>
      <c r="AC643" s="365"/>
      <c r="AD643" s="365"/>
      <c r="AE643" s="365"/>
      <c r="AF643" s="365"/>
      <c r="AG643" s="365"/>
      <c r="AH643" s="365"/>
      <c r="AI643" s="365"/>
      <c r="AJ643" s="365"/>
      <c r="AK643" s="73">
        <f t="shared" ref="AK643:AK647" si="211">SUM(O643:AJ643)</f>
        <v>0</v>
      </c>
      <c r="AL643" s="74">
        <f t="shared" ref="AL643:AL647" si="212">N643+AK643</f>
        <v>0</v>
      </c>
      <c r="AM643" s="473">
        <f t="shared" si="208"/>
        <v>0</v>
      </c>
      <c r="AN643" s="473">
        <f t="shared" si="209"/>
        <v>0</v>
      </c>
      <c r="AO643" s="525">
        <f t="shared" si="206"/>
        <v>0</v>
      </c>
      <c r="AP643" s="599">
        <f t="shared" ref="AP643:AP647" si="213">AM643-AR643</f>
        <v>0</v>
      </c>
      <c r="AQ643" s="609">
        <f t="shared" ref="AQ643:AQ647" si="214">AN643-AS643</f>
        <v>0</v>
      </c>
      <c r="AR643" s="605"/>
      <c r="AS643" s="104"/>
      <c r="AT643" s="211"/>
      <c r="AU643" s="618"/>
    </row>
    <row r="644" spans="1:47" ht="15" hidden="1">
      <c r="A644" s="316"/>
      <c r="B644" s="346"/>
      <c r="C644" s="360"/>
      <c r="D644" s="921"/>
      <c r="E644" s="922"/>
      <c r="F644" s="922"/>
      <c r="G644" s="923"/>
      <c r="H644" s="797">
        <v>0.21</v>
      </c>
      <c r="I644" s="799">
        <v>1</v>
      </c>
      <c r="J644" s="324"/>
      <c r="K644" s="782">
        <f t="shared" si="207"/>
        <v>0</v>
      </c>
      <c r="L644" s="365"/>
      <c r="M644" s="365"/>
      <c r="N644" s="469">
        <f t="shared" si="210"/>
        <v>0</v>
      </c>
      <c r="O644" s="365"/>
      <c r="P644" s="365"/>
      <c r="Q644" s="365"/>
      <c r="R644" s="365"/>
      <c r="S644" s="365"/>
      <c r="T644" s="365"/>
      <c r="U644" s="365"/>
      <c r="V644" s="365"/>
      <c r="W644" s="365"/>
      <c r="X644" s="365"/>
      <c r="Y644" s="365"/>
      <c r="Z644" s="365"/>
      <c r="AA644" s="365"/>
      <c r="AB644" s="365"/>
      <c r="AC644" s="365"/>
      <c r="AD644" s="365"/>
      <c r="AE644" s="365"/>
      <c r="AF644" s="365"/>
      <c r="AG644" s="365"/>
      <c r="AH644" s="365"/>
      <c r="AI644" s="365"/>
      <c r="AJ644" s="365"/>
      <c r="AK644" s="73">
        <f t="shared" si="211"/>
        <v>0</v>
      </c>
      <c r="AL644" s="74">
        <f t="shared" si="212"/>
        <v>0</v>
      </c>
      <c r="AM644" s="473">
        <f t="shared" si="208"/>
        <v>0</v>
      </c>
      <c r="AN644" s="473">
        <f t="shared" si="209"/>
        <v>0</v>
      </c>
      <c r="AO644" s="525">
        <f t="shared" si="206"/>
        <v>0</v>
      </c>
      <c r="AP644" s="599">
        <f t="shared" si="213"/>
        <v>0</v>
      </c>
      <c r="AQ644" s="609">
        <f t="shared" si="214"/>
        <v>0</v>
      </c>
      <c r="AR644" s="605"/>
      <c r="AS644" s="104"/>
      <c r="AT644" s="211"/>
      <c r="AU644" s="618"/>
    </row>
    <row r="645" spans="1:47" ht="15" hidden="1">
      <c r="A645" s="316"/>
      <c r="B645" s="346"/>
      <c r="C645" s="360"/>
      <c r="D645" s="921"/>
      <c r="E645" s="922"/>
      <c r="F645" s="922"/>
      <c r="G645" s="923"/>
      <c r="H645" s="797">
        <v>0.21</v>
      </c>
      <c r="I645" s="799">
        <v>1</v>
      </c>
      <c r="J645" s="324"/>
      <c r="K645" s="782">
        <f t="shared" si="207"/>
        <v>0</v>
      </c>
      <c r="L645" s="365"/>
      <c r="M645" s="365"/>
      <c r="N645" s="469">
        <f t="shared" si="210"/>
        <v>0</v>
      </c>
      <c r="O645" s="365"/>
      <c r="P645" s="365"/>
      <c r="Q645" s="365"/>
      <c r="R645" s="365"/>
      <c r="S645" s="365"/>
      <c r="T645" s="365"/>
      <c r="U645" s="365"/>
      <c r="V645" s="365"/>
      <c r="W645" s="365"/>
      <c r="X645" s="365"/>
      <c r="Y645" s="365"/>
      <c r="Z645" s="365"/>
      <c r="AA645" s="365"/>
      <c r="AB645" s="365"/>
      <c r="AC645" s="365"/>
      <c r="AD645" s="365"/>
      <c r="AE645" s="365"/>
      <c r="AF645" s="365"/>
      <c r="AG645" s="365"/>
      <c r="AH645" s="365"/>
      <c r="AI645" s="365"/>
      <c r="AJ645" s="365"/>
      <c r="AK645" s="73">
        <f t="shared" si="211"/>
        <v>0</v>
      </c>
      <c r="AL645" s="74">
        <f t="shared" si="212"/>
        <v>0</v>
      </c>
      <c r="AM645" s="473">
        <f t="shared" si="208"/>
        <v>0</v>
      </c>
      <c r="AN645" s="473">
        <f t="shared" si="209"/>
        <v>0</v>
      </c>
      <c r="AO645" s="525">
        <f t="shared" si="206"/>
        <v>0</v>
      </c>
      <c r="AP645" s="599">
        <f t="shared" si="213"/>
        <v>0</v>
      </c>
      <c r="AQ645" s="609">
        <f t="shared" si="214"/>
        <v>0</v>
      </c>
      <c r="AR645" s="605"/>
      <c r="AS645" s="104"/>
      <c r="AT645" s="211"/>
      <c r="AU645" s="618"/>
    </row>
    <row r="646" spans="1:47" ht="15" hidden="1">
      <c r="A646" s="316"/>
      <c r="B646" s="346"/>
      <c r="C646" s="360"/>
      <c r="D646" s="921"/>
      <c r="E646" s="922"/>
      <c r="F646" s="922"/>
      <c r="G646" s="923"/>
      <c r="H646" s="797">
        <v>0.21</v>
      </c>
      <c r="I646" s="799">
        <v>1</v>
      </c>
      <c r="J646" s="324"/>
      <c r="K646" s="782">
        <f t="shared" si="207"/>
        <v>0</v>
      </c>
      <c r="L646" s="365"/>
      <c r="M646" s="365"/>
      <c r="N646" s="469">
        <f t="shared" si="210"/>
        <v>0</v>
      </c>
      <c r="O646" s="365"/>
      <c r="P646" s="365"/>
      <c r="Q646" s="365"/>
      <c r="R646" s="365"/>
      <c r="S646" s="365"/>
      <c r="T646" s="365"/>
      <c r="U646" s="365"/>
      <c r="V646" s="365"/>
      <c r="W646" s="365"/>
      <c r="X646" s="365"/>
      <c r="Y646" s="365"/>
      <c r="Z646" s="365"/>
      <c r="AA646" s="365"/>
      <c r="AB646" s="365"/>
      <c r="AC646" s="365"/>
      <c r="AD646" s="365"/>
      <c r="AE646" s="365"/>
      <c r="AF646" s="365"/>
      <c r="AG646" s="365"/>
      <c r="AH646" s="365"/>
      <c r="AI646" s="365"/>
      <c r="AJ646" s="365"/>
      <c r="AK646" s="73">
        <f t="shared" si="211"/>
        <v>0</v>
      </c>
      <c r="AL646" s="74">
        <f t="shared" si="212"/>
        <v>0</v>
      </c>
      <c r="AM646" s="473">
        <f t="shared" si="208"/>
        <v>0</v>
      </c>
      <c r="AN646" s="473">
        <f t="shared" si="209"/>
        <v>0</v>
      </c>
      <c r="AO646" s="525">
        <f t="shared" si="206"/>
        <v>0</v>
      </c>
      <c r="AP646" s="599">
        <f t="shared" si="213"/>
        <v>0</v>
      </c>
      <c r="AQ646" s="609">
        <f t="shared" si="214"/>
        <v>0</v>
      </c>
      <c r="AR646" s="605"/>
      <c r="AS646" s="104"/>
      <c r="AT646" s="211"/>
      <c r="AU646" s="618"/>
    </row>
    <row r="647" spans="1:47" ht="15" hidden="1">
      <c r="A647" s="316"/>
      <c r="B647" s="346"/>
      <c r="C647" s="360"/>
      <c r="D647" s="921"/>
      <c r="E647" s="922"/>
      <c r="F647" s="922"/>
      <c r="G647" s="923"/>
      <c r="H647" s="797">
        <v>0.21</v>
      </c>
      <c r="I647" s="799">
        <v>1</v>
      </c>
      <c r="J647" s="324"/>
      <c r="K647" s="782">
        <f t="shared" si="207"/>
        <v>0</v>
      </c>
      <c r="L647" s="365"/>
      <c r="M647" s="365"/>
      <c r="N647" s="469">
        <f t="shared" si="210"/>
        <v>0</v>
      </c>
      <c r="O647" s="365"/>
      <c r="P647" s="365"/>
      <c r="Q647" s="365"/>
      <c r="R647" s="365"/>
      <c r="S647" s="365"/>
      <c r="T647" s="365"/>
      <c r="U647" s="365"/>
      <c r="V647" s="365"/>
      <c r="W647" s="365"/>
      <c r="X647" s="365"/>
      <c r="Y647" s="365"/>
      <c r="Z647" s="365"/>
      <c r="AA647" s="365"/>
      <c r="AB647" s="365"/>
      <c r="AC647" s="365"/>
      <c r="AD647" s="365"/>
      <c r="AE647" s="365"/>
      <c r="AF647" s="365"/>
      <c r="AG647" s="365"/>
      <c r="AH647" s="365"/>
      <c r="AI647" s="365"/>
      <c r="AJ647" s="365"/>
      <c r="AK647" s="73">
        <f t="shared" si="211"/>
        <v>0</v>
      </c>
      <c r="AL647" s="74">
        <f t="shared" si="212"/>
        <v>0</v>
      </c>
      <c r="AM647" s="473">
        <f t="shared" si="208"/>
        <v>0</v>
      </c>
      <c r="AN647" s="473">
        <f t="shared" si="209"/>
        <v>0</v>
      </c>
      <c r="AO647" s="525">
        <f t="shared" si="206"/>
        <v>0</v>
      </c>
      <c r="AP647" s="599">
        <f t="shared" si="213"/>
        <v>0</v>
      </c>
      <c r="AQ647" s="609">
        <f t="shared" si="214"/>
        <v>0</v>
      </c>
      <c r="AR647" s="605"/>
      <c r="AS647" s="104"/>
      <c r="AT647" s="211"/>
      <c r="AU647" s="618"/>
    </row>
    <row r="648" spans="1:47" ht="15" hidden="1">
      <c r="A648" s="316"/>
      <c r="B648" s="346"/>
      <c r="C648" s="360"/>
      <c r="D648" s="921"/>
      <c r="E648" s="922"/>
      <c r="F648" s="922"/>
      <c r="G648" s="923"/>
      <c r="H648" s="797">
        <v>0.21</v>
      </c>
      <c r="I648" s="799">
        <v>1</v>
      </c>
      <c r="J648" s="324"/>
      <c r="K648" s="782">
        <f t="shared" si="207"/>
        <v>0</v>
      </c>
      <c r="L648" s="365"/>
      <c r="M648" s="365"/>
      <c r="N648" s="469">
        <f t="shared" si="204"/>
        <v>0</v>
      </c>
      <c r="O648" s="365"/>
      <c r="P648" s="365"/>
      <c r="Q648" s="365"/>
      <c r="R648" s="365"/>
      <c r="S648" s="365"/>
      <c r="T648" s="365"/>
      <c r="U648" s="365"/>
      <c r="V648" s="365"/>
      <c r="W648" s="365"/>
      <c r="X648" s="365"/>
      <c r="Y648" s="365"/>
      <c r="Z648" s="365"/>
      <c r="AA648" s="365"/>
      <c r="AB648" s="365"/>
      <c r="AC648" s="365"/>
      <c r="AD648" s="365"/>
      <c r="AE648" s="365"/>
      <c r="AF648" s="365"/>
      <c r="AG648" s="365"/>
      <c r="AH648" s="365"/>
      <c r="AI648" s="365"/>
      <c r="AJ648" s="365"/>
      <c r="AK648" s="73">
        <f t="shared" si="205"/>
        <v>0</v>
      </c>
      <c r="AL648" s="74">
        <f t="shared" si="176"/>
        <v>0</v>
      </c>
      <c r="AM648" s="473">
        <f t="shared" si="208"/>
        <v>0</v>
      </c>
      <c r="AN648" s="473">
        <f t="shared" si="209"/>
        <v>0</v>
      </c>
      <c r="AO648" s="525">
        <f t="shared" si="206"/>
        <v>0</v>
      </c>
      <c r="AP648" s="599">
        <f t="shared" si="187"/>
        <v>0</v>
      </c>
      <c r="AQ648" s="609">
        <f t="shared" si="188"/>
        <v>0</v>
      </c>
      <c r="AR648" s="605"/>
      <c r="AS648" s="104"/>
      <c r="AT648" s="211"/>
      <c r="AU648" s="618"/>
    </row>
    <row r="649" spans="1:47" ht="15" hidden="1">
      <c r="A649" s="312"/>
      <c r="B649" s="361"/>
      <c r="C649" s="362"/>
      <c r="D649" s="921"/>
      <c r="E649" s="922"/>
      <c r="F649" s="922"/>
      <c r="G649" s="923"/>
      <c r="H649" s="797">
        <v>0.21</v>
      </c>
      <c r="I649" s="799">
        <v>1</v>
      </c>
      <c r="J649" s="320"/>
      <c r="K649" s="782">
        <f t="shared" si="207"/>
        <v>0</v>
      </c>
      <c r="L649" s="365"/>
      <c r="M649" s="365"/>
      <c r="N649" s="469">
        <f t="shared" si="204"/>
        <v>0</v>
      </c>
      <c r="O649" s="366"/>
      <c r="P649" s="366"/>
      <c r="Q649" s="366"/>
      <c r="R649" s="366"/>
      <c r="S649" s="366"/>
      <c r="T649" s="366"/>
      <c r="U649" s="366"/>
      <c r="V649" s="366"/>
      <c r="W649" s="366"/>
      <c r="X649" s="366"/>
      <c r="Y649" s="366"/>
      <c r="Z649" s="366"/>
      <c r="AA649" s="366"/>
      <c r="AB649" s="366"/>
      <c r="AC649" s="366"/>
      <c r="AD649" s="366"/>
      <c r="AE649" s="366"/>
      <c r="AF649" s="366"/>
      <c r="AG649" s="366"/>
      <c r="AH649" s="366"/>
      <c r="AI649" s="366"/>
      <c r="AJ649" s="366"/>
      <c r="AK649" s="73">
        <f t="shared" si="205"/>
        <v>0</v>
      </c>
      <c r="AL649" s="74">
        <f t="shared" si="176"/>
        <v>0</v>
      </c>
      <c r="AM649" s="473">
        <f>(J649+(J649*H649)-(J649*H649*I649))*L649</f>
        <v>0</v>
      </c>
      <c r="AN649" s="473">
        <f t="shared" si="209"/>
        <v>0</v>
      </c>
      <c r="AO649" s="525">
        <f t="shared" si="206"/>
        <v>0</v>
      </c>
      <c r="AP649" s="599">
        <f t="shared" si="187"/>
        <v>0</v>
      </c>
      <c r="AQ649" s="609">
        <f t="shared" si="188"/>
        <v>0</v>
      </c>
      <c r="AR649" s="605"/>
      <c r="AS649" s="104"/>
      <c r="AT649" s="211"/>
      <c r="AU649" s="618"/>
    </row>
    <row r="650" spans="1:47" ht="15.75" hidden="1" thickBot="1">
      <c r="A650" s="348"/>
      <c r="B650" s="349"/>
      <c r="C650" s="363"/>
      <c r="D650" s="939"/>
      <c r="E650" s="940"/>
      <c r="F650" s="940"/>
      <c r="G650" s="941"/>
      <c r="H650" s="797">
        <v>0.21</v>
      </c>
      <c r="I650" s="799">
        <v>1</v>
      </c>
      <c r="J650" s="344"/>
      <c r="K650" s="782">
        <f t="shared" si="207"/>
        <v>0</v>
      </c>
      <c r="L650" s="365"/>
      <c r="M650" s="365"/>
      <c r="N650" s="470"/>
      <c r="O650" s="367"/>
      <c r="P650" s="367"/>
      <c r="Q650" s="367"/>
      <c r="R650" s="367"/>
      <c r="S650" s="367"/>
      <c r="T650" s="367"/>
      <c r="U650" s="367"/>
      <c r="V650" s="367"/>
      <c r="W650" s="367"/>
      <c r="X650" s="367"/>
      <c r="Y650" s="367"/>
      <c r="Z650" s="367"/>
      <c r="AA650" s="367"/>
      <c r="AB650" s="367"/>
      <c r="AC650" s="367"/>
      <c r="AD650" s="367"/>
      <c r="AE650" s="367"/>
      <c r="AF650" s="367"/>
      <c r="AG650" s="367"/>
      <c r="AH650" s="367"/>
      <c r="AI650" s="367"/>
      <c r="AJ650" s="367"/>
      <c r="AK650" s="342">
        <f t="shared" si="205"/>
        <v>0</v>
      </c>
      <c r="AL650" s="74">
        <f t="shared" si="176"/>
        <v>0</v>
      </c>
      <c r="AM650" s="473">
        <f>(J650+(J650*H650)-(J650*H650*I650))*L650</f>
        <v>0</v>
      </c>
      <c r="AN650" s="473">
        <f t="shared" si="209"/>
        <v>0</v>
      </c>
      <c r="AO650" s="525">
        <f t="shared" si="206"/>
        <v>0</v>
      </c>
      <c r="AP650" s="599">
        <f t="shared" si="187"/>
        <v>0</v>
      </c>
      <c r="AQ650" s="609">
        <f t="shared" si="188"/>
        <v>0</v>
      </c>
      <c r="AR650" s="630"/>
      <c r="AS650" s="105"/>
      <c r="AT650" s="28"/>
      <c r="AU650" s="619"/>
    </row>
    <row r="651" spans="1:47" ht="13.5" thickBot="1">
      <c r="A651" s="1054" t="s">
        <v>118</v>
      </c>
      <c r="B651" s="1054"/>
      <c r="C651" s="1054"/>
      <c r="D651" s="1054"/>
      <c r="E651" s="1054"/>
      <c r="F651" s="1054"/>
      <c r="G651" s="1054"/>
      <c r="H651" s="1054"/>
      <c r="I651" s="1054"/>
      <c r="J651" s="1054"/>
      <c r="K651" s="1054"/>
      <c r="L651" s="1054"/>
      <c r="M651" s="1054"/>
      <c r="N651" s="1054"/>
      <c r="O651" s="1054"/>
      <c r="P651" s="1054"/>
      <c r="Q651" s="1054"/>
      <c r="R651" s="1054"/>
      <c r="S651" s="1054"/>
      <c r="T651" s="1054"/>
      <c r="U651" s="1054"/>
      <c r="V651" s="1054"/>
      <c r="W651" s="1054"/>
      <c r="X651" s="1054"/>
      <c r="Y651" s="1054"/>
      <c r="Z651" s="1054"/>
      <c r="AA651" s="1054"/>
      <c r="AB651" s="1054"/>
      <c r="AC651" s="1054"/>
      <c r="AD651" s="1054"/>
      <c r="AE651" s="1054"/>
      <c r="AF651" s="1054"/>
      <c r="AG651" s="1054"/>
      <c r="AH651" s="1054"/>
      <c r="AI651" s="1054"/>
      <c r="AJ651" s="1054"/>
      <c r="AK651" s="1054"/>
      <c r="AL651" s="1055"/>
      <c r="AM651" s="196">
        <f t="shared" ref="AM651:AN651" si="215">SUM(AM563:AM650)</f>
        <v>0</v>
      </c>
      <c r="AN651" s="196">
        <f t="shared" si="215"/>
        <v>0</v>
      </c>
      <c r="AO651" s="196">
        <f>SUM(AO563:AO650)</f>
        <v>0</v>
      </c>
      <c r="AP651" s="629">
        <f>SUM(AP563:AP650)</f>
        <v>0</v>
      </c>
      <c r="AQ651" s="631">
        <f>SUM(AQ563:AQ650)</f>
        <v>0</v>
      </c>
      <c r="AR651" s="608">
        <f>SUM(AR563:AR650)</f>
        <v>0</v>
      </c>
      <c r="AS651" s="441">
        <f>SUM(AS563:AS650)</f>
        <v>0</v>
      </c>
    </row>
    <row r="652" spans="1:47">
      <c r="J652" s="37"/>
      <c r="K652" s="38"/>
      <c r="L652" s="38"/>
      <c r="M652" s="38"/>
      <c r="AN652" s="1092" t="s">
        <v>106</v>
      </c>
      <c r="AO652" s="1092"/>
      <c r="AP652" s="597">
        <f>AP651+AR651</f>
        <v>0</v>
      </c>
      <c r="AQ652" s="597">
        <f>AQ651+AS651</f>
        <v>0</v>
      </c>
    </row>
    <row r="653" spans="1:47">
      <c r="J653" s="37"/>
      <c r="K653" s="38"/>
      <c r="L653" s="38"/>
      <c r="M653" s="38"/>
    </row>
    <row r="654" spans="1:47" ht="15.75">
      <c r="A654" s="171" t="s">
        <v>28</v>
      </c>
      <c r="B654" s="172"/>
      <c r="C654" s="173"/>
      <c r="D654" s="173"/>
      <c r="E654" s="174"/>
      <c r="F654" s="175"/>
      <c r="G654" s="175"/>
      <c r="H654" s="175"/>
      <c r="I654" s="175"/>
      <c r="J654" s="176"/>
      <c r="K654" s="177"/>
      <c r="L654" s="177"/>
      <c r="M654" s="177"/>
      <c r="N654" s="178"/>
      <c r="O654" s="178"/>
      <c r="P654" s="178"/>
      <c r="Q654" s="178"/>
      <c r="R654" s="178"/>
      <c r="S654" s="178"/>
      <c r="T654" s="178"/>
      <c r="U654" s="178"/>
      <c r="V654" s="178"/>
      <c r="W654" s="178"/>
      <c r="X654" s="178"/>
      <c r="Y654" s="178"/>
      <c r="Z654" s="178"/>
      <c r="AA654" s="178"/>
      <c r="AB654" s="178"/>
      <c r="AC654" s="178"/>
      <c r="AD654" s="178"/>
      <c r="AE654" s="178"/>
      <c r="AF654" s="178"/>
      <c r="AG654" s="178"/>
      <c r="AH654" s="178"/>
      <c r="AI654" s="178"/>
      <c r="AJ654" s="178"/>
      <c r="AK654" s="178"/>
      <c r="AL654" s="178"/>
      <c r="AM654" s="178"/>
      <c r="AN654" s="178"/>
      <c r="AO654" s="179"/>
      <c r="AP654" s="179"/>
      <c r="AQ654" s="179"/>
      <c r="AR654" s="179"/>
      <c r="AS654" s="179"/>
      <c r="AT654" s="173"/>
      <c r="AU654" s="173"/>
    </row>
    <row r="655" spans="1:47" ht="13.5" thickBot="1">
      <c r="A655" s="24"/>
      <c r="B655" s="6"/>
      <c r="C655" s="5"/>
      <c r="D655" s="5"/>
      <c r="E655" s="2"/>
      <c r="F655" s="7"/>
      <c r="G655" s="7"/>
      <c r="H655" s="7"/>
      <c r="I655" s="7"/>
      <c r="J655" s="39"/>
      <c r="K655" s="40"/>
      <c r="L655" s="40"/>
      <c r="M655" s="40"/>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36"/>
      <c r="AP655" s="36"/>
      <c r="AQ655" s="36"/>
      <c r="AR655" s="36"/>
      <c r="AS655" s="36"/>
      <c r="AT655" s="5"/>
      <c r="AU655" s="5"/>
    </row>
    <row r="656" spans="1:47" ht="38.25" customHeight="1">
      <c r="A656" s="1046" t="s">
        <v>59</v>
      </c>
      <c r="B656" s="931" t="s">
        <v>60</v>
      </c>
      <c r="C656" s="1056" t="s">
        <v>114</v>
      </c>
      <c r="D656" s="1048" t="s">
        <v>115</v>
      </c>
      <c r="E656" s="1049"/>
      <c r="F656" s="1049"/>
      <c r="G656" s="1050"/>
      <c r="H656" s="910" t="s">
        <v>405</v>
      </c>
      <c r="I656" s="910" t="s">
        <v>404</v>
      </c>
      <c r="J656" s="979" t="s">
        <v>108</v>
      </c>
      <c r="K656" s="981"/>
      <c r="L656" s="979" t="s">
        <v>67</v>
      </c>
      <c r="M656" s="980"/>
      <c r="N656" s="981"/>
      <c r="O656" s="1062" t="s">
        <v>68</v>
      </c>
      <c r="P656" s="1063"/>
      <c r="Q656" s="1063"/>
      <c r="R656" s="1063"/>
      <c r="S656" s="1063"/>
      <c r="T656" s="1063"/>
      <c r="U656" s="1063"/>
      <c r="V656" s="1063"/>
      <c r="W656" s="1063"/>
      <c r="X656" s="1063"/>
      <c r="Y656" s="1063"/>
      <c r="Z656" s="1063"/>
      <c r="AA656" s="1063"/>
      <c r="AB656" s="1063"/>
      <c r="AC656" s="1063"/>
      <c r="AD656" s="1063"/>
      <c r="AE656" s="1063"/>
      <c r="AF656" s="1063"/>
      <c r="AG656" s="1063"/>
      <c r="AH656" s="1063"/>
      <c r="AI656" s="1063"/>
      <c r="AJ656" s="1063"/>
      <c r="AK656" s="1104"/>
      <c r="AL656" s="180" t="s">
        <v>68</v>
      </c>
      <c r="AM656" s="1062" t="s">
        <v>69</v>
      </c>
      <c r="AN656" s="1063"/>
      <c r="AO656" s="1064"/>
      <c r="AP656" s="1010" t="s">
        <v>70</v>
      </c>
      <c r="AQ656" s="1011"/>
      <c r="AR656" s="1011"/>
      <c r="AS656" s="1011"/>
      <c r="AT656" s="1012"/>
      <c r="AU656" s="1099" t="s">
        <v>109</v>
      </c>
    </row>
    <row r="657" spans="1:47" ht="30.75" customHeight="1" thickBot="1">
      <c r="A657" s="1047"/>
      <c r="B657" s="932"/>
      <c r="C657" s="1057"/>
      <c r="D657" s="1051"/>
      <c r="E657" s="1052"/>
      <c r="F657" s="1052"/>
      <c r="G657" s="1053"/>
      <c r="H657" s="911" t="s">
        <v>403</v>
      </c>
      <c r="I657" s="911" t="s">
        <v>403</v>
      </c>
      <c r="J657" s="181" t="s">
        <v>110</v>
      </c>
      <c r="K657" s="181" t="s">
        <v>111</v>
      </c>
      <c r="L657" s="191" t="s">
        <v>74</v>
      </c>
      <c r="M657" s="191" t="s">
        <v>75</v>
      </c>
      <c r="N657" s="182" t="s">
        <v>76</v>
      </c>
      <c r="O657" s="182" t="s">
        <v>119</v>
      </c>
      <c r="P657" s="182" t="s">
        <v>120</v>
      </c>
      <c r="Q657" s="182" t="s">
        <v>121</v>
      </c>
      <c r="R657" s="182" t="s">
        <v>122</v>
      </c>
      <c r="S657" s="182" t="s">
        <v>123</v>
      </c>
      <c r="T657" s="182" t="s">
        <v>124</v>
      </c>
      <c r="U657" s="182" t="s">
        <v>125</v>
      </c>
      <c r="V657" s="182" t="s">
        <v>126</v>
      </c>
      <c r="W657" s="182" t="s">
        <v>127</v>
      </c>
      <c r="X657" s="182" t="s">
        <v>128</v>
      </c>
      <c r="Y657" s="182" t="s">
        <v>129</v>
      </c>
      <c r="Z657" s="182" t="s">
        <v>130</v>
      </c>
      <c r="AA657" s="182" t="s">
        <v>131</v>
      </c>
      <c r="AB657" s="182" t="s">
        <v>132</v>
      </c>
      <c r="AC657" s="182" t="s">
        <v>133</v>
      </c>
      <c r="AD657" s="182" t="s">
        <v>134</v>
      </c>
      <c r="AE657" s="182" t="s">
        <v>135</v>
      </c>
      <c r="AF657" s="182" t="s">
        <v>136</v>
      </c>
      <c r="AG657" s="182" t="s">
        <v>137</v>
      </c>
      <c r="AH657" s="182" t="s">
        <v>138</v>
      </c>
      <c r="AI657" s="182" t="s">
        <v>139</v>
      </c>
      <c r="AJ657" s="182" t="s">
        <v>98</v>
      </c>
      <c r="AK657" s="182" t="s">
        <v>99</v>
      </c>
      <c r="AL657" s="182" t="s">
        <v>100</v>
      </c>
      <c r="AM657" s="193" t="s">
        <v>74</v>
      </c>
      <c r="AN657" s="193" t="s">
        <v>75</v>
      </c>
      <c r="AO657" s="198" t="s">
        <v>76</v>
      </c>
      <c r="AP657" s="221" t="s">
        <v>101</v>
      </c>
      <c r="AQ657" s="221" t="s">
        <v>102</v>
      </c>
      <c r="AR657" s="222" t="s">
        <v>103</v>
      </c>
      <c r="AS657" s="222" t="s">
        <v>104</v>
      </c>
      <c r="AT657" s="223" t="s">
        <v>73</v>
      </c>
      <c r="AU657" s="1100"/>
    </row>
    <row r="658" spans="1:47" ht="15">
      <c r="A658" s="311"/>
      <c r="B658" s="345"/>
      <c r="C658" s="359"/>
      <c r="D658" s="964"/>
      <c r="E658" s="965"/>
      <c r="F658" s="965"/>
      <c r="G658" s="966"/>
      <c r="H658" s="797">
        <v>0.21</v>
      </c>
      <c r="I658" s="799">
        <v>1</v>
      </c>
      <c r="J658" s="318"/>
      <c r="K658" s="782">
        <f t="shared" ref="K658:K720" si="216">J658+(J658*H658)</f>
        <v>0</v>
      </c>
      <c r="L658" s="364">
        <v>1</v>
      </c>
      <c r="M658" s="364"/>
      <c r="N658" s="373">
        <f>L658+M658</f>
        <v>1</v>
      </c>
      <c r="O658" s="364"/>
      <c r="P658" s="364"/>
      <c r="Q658" s="364"/>
      <c r="R658" s="364"/>
      <c r="S658" s="364"/>
      <c r="T658" s="364"/>
      <c r="U658" s="364"/>
      <c r="V658" s="364"/>
      <c r="W658" s="364"/>
      <c r="X658" s="364"/>
      <c r="Y658" s="364"/>
      <c r="Z658" s="364"/>
      <c r="AA658" s="364"/>
      <c r="AB658" s="364"/>
      <c r="AC658" s="364"/>
      <c r="AD658" s="364"/>
      <c r="AE658" s="364"/>
      <c r="AF658" s="364"/>
      <c r="AG658" s="364"/>
      <c r="AH658" s="364"/>
      <c r="AI658" s="364"/>
      <c r="AJ658" s="364"/>
      <c r="AK658" s="72">
        <f>SUM(O658:AJ658)</f>
        <v>0</v>
      </c>
      <c r="AL658" s="72">
        <f t="shared" ref="AL658:AL720" si="217">N658+AK658</f>
        <v>1</v>
      </c>
      <c r="AM658" s="376">
        <f>(J658+(J658*H658)-(J658*H658*I658))*L658</f>
        <v>0</v>
      </c>
      <c r="AN658" s="378">
        <f>((J658+(J658*H658)-(J658*H658*I658))*M658)*50%</f>
        <v>0</v>
      </c>
      <c r="AO658" s="377">
        <f>AM658+AN658</f>
        <v>0</v>
      </c>
      <c r="AP658" s="209">
        <f t="shared" ref="AP658:AP720" si="218">AM658-AR658</f>
        <v>0</v>
      </c>
      <c r="AQ658" s="209">
        <f t="shared" ref="AQ658:AQ720" si="219">AN658-AS658</f>
        <v>0</v>
      </c>
      <c r="AR658" s="210"/>
      <c r="AS658" s="210"/>
      <c r="AT658" s="211"/>
      <c r="AU658" s="617"/>
    </row>
    <row r="659" spans="1:47" ht="15">
      <c r="A659" s="316"/>
      <c r="B659" s="346"/>
      <c r="C659" s="360"/>
      <c r="D659" s="921"/>
      <c r="E659" s="922"/>
      <c r="F659" s="922"/>
      <c r="G659" s="923"/>
      <c r="H659" s="797">
        <v>0.21</v>
      </c>
      <c r="I659" s="799">
        <v>1</v>
      </c>
      <c r="J659" s="324"/>
      <c r="K659" s="782">
        <f t="shared" si="216"/>
        <v>0</v>
      </c>
      <c r="L659" s="366">
        <v>1</v>
      </c>
      <c r="M659" s="365"/>
      <c r="N659" s="374">
        <f t="shared" ref="N659:N661" si="220">L659+M659</f>
        <v>1</v>
      </c>
      <c r="O659" s="365"/>
      <c r="P659" s="365"/>
      <c r="Q659" s="365"/>
      <c r="R659" s="365"/>
      <c r="S659" s="365"/>
      <c r="T659" s="365"/>
      <c r="U659" s="365"/>
      <c r="V659" s="365"/>
      <c r="W659" s="365"/>
      <c r="X659" s="365"/>
      <c r="Y659" s="365"/>
      <c r="Z659" s="365"/>
      <c r="AA659" s="365"/>
      <c r="AB659" s="365"/>
      <c r="AC659" s="365"/>
      <c r="AD659" s="365"/>
      <c r="AE659" s="365"/>
      <c r="AF659" s="365"/>
      <c r="AG659" s="365"/>
      <c r="AH659" s="365"/>
      <c r="AI659" s="365"/>
      <c r="AJ659" s="365"/>
      <c r="AK659" s="73">
        <f t="shared" ref="AK659:AK661" si="221">SUM(O659:AJ659)</f>
        <v>0</v>
      </c>
      <c r="AL659" s="74">
        <f t="shared" si="217"/>
        <v>1</v>
      </c>
      <c r="AM659" s="378">
        <f t="shared" ref="AM659:AM720" si="222">(J659+(J659*H659)-(J659*H659*I659))*L659</f>
        <v>0</v>
      </c>
      <c r="AN659" s="378">
        <f t="shared" ref="AN659:AN720" si="223">((J659+(J659*H659)-(J659*H659*I659))*M659)*50%</f>
        <v>0</v>
      </c>
      <c r="AO659" s="808">
        <f t="shared" ref="AO659:AO720" si="224">AM659+AN659</f>
        <v>0</v>
      </c>
      <c r="AP659" s="59">
        <f t="shared" si="218"/>
        <v>0</v>
      </c>
      <c r="AQ659" s="59">
        <f t="shared" si="219"/>
        <v>0</v>
      </c>
      <c r="AR659" s="104"/>
      <c r="AS659" s="104"/>
      <c r="AT659" s="27"/>
      <c r="AU659" s="618"/>
    </row>
    <row r="660" spans="1:47" ht="15">
      <c r="A660" s="316"/>
      <c r="B660" s="346"/>
      <c r="C660" s="360"/>
      <c r="D660" s="921"/>
      <c r="E660" s="922"/>
      <c r="F660" s="922"/>
      <c r="G660" s="923"/>
      <c r="H660" s="797">
        <v>0.21</v>
      </c>
      <c r="I660" s="799">
        <v>1</v>
      </c>
      <c r="J660" s="324"/>
      <c r="K660" s="782">
        <f t="shared" si="216"/>
        <v>0</v>
      </c>
      <c r="L660" s="366">
        <v>1</v>
      </c>
      <c r="M660" s="365"/>
      <c r="N660" s="374">
        <f t="shared" si="220"/>
        <v>1</v>
      </c>
      <c r="O660" s="365"/>
      <c r="P660" s="365"/>
      <c r="Q660" s="365"/>
      <c r="R660" s="365"/>
      <c r="S660" s="365"/>
      <c r="T660" s="365"/>
      <c r="U660" s="365"/>
      <c r="V660" s="365"/>
      <c r="W660" s="365"/>
      <c r="X660" s="365"/>
      <c r="Y660" s="365"/>
      <c r="Z660" s="365"/>
      <c r="AA660" s="365"/>
      <c r="AB660" s="365"/>
      <c r="AC660" s="365"/>
      <c r="AD660" s="365"/>
      <c r="AE660" s="365"/>
      <c r="AF660" s="365"/>
      <c r="AG660" s="365"/>
      <c r="AH660" s="365"/>
      <c r="AI660" s="365"/>
      <c r="AJ660" s="365"/>
      <c r="AK660" s="73">
        <f t="shared" si="221"/>
        <v>0</v>
      </c>
      <c r="AL660" s="74">
        <f t="shared" si="217"/>
        <v>1</v>
      </c>
      <c r="AM660" s="378">
        <f t="shared" si="222"/>
        <v>0</v>
      </c>
      <c r="AN660" s="378">
        <f t="shared" si="223"/>
        <v>0</v>
      </c>
      <c r="AO660" s="808">
        <f t="shared" si="224"/>
        <v>0</v>
      </c>
      <c r="AP660" s="59">
        <f t="shared" si="218"/>
        <v>0</v>
      </c>
      <c r="AQ660" s="59">
        <f t="shared" si="219"/>
        <v>0</v>
      </c>
      <c r="AR660" s="104"/>
      <c r="AS660" s="104"/>
      <c r="AT660" s="27"/>
      <c r="AU660" s="618"/>
    </row>
    <row r="661" spans="1:47" ht="15">
      <c r="A661" s="312"/>
      <c r="B661" s="361"/>
      <c r="C661" s="362"/>
      <c r="D661" s="921"/>
      <c r="E661" s="922"/>
      <c r="F661" s="922"/>
      <c r="G661" s="923"/>
      <c r="H661" s="797">
        <v>0.21</v>
      </c>
      <c r="I661" s="799">
        <v>1</v>
      </c>
      <c r="J661" s="320"/>
      <c r="K661" s="782">
        <f t="shared" si="216"/>
        <v>0</v>
      </c>
      <c r="L661" s="366">
        <v>1</v>
      </c>
      <c r="M661" s="365"/>
      <c r="N661" s="374">
        <f t="shared" si="220"/>
        <v>1</v>
      </c>
      <c r="O661" s="366"/>
      <c r="P661" s="366"/>
      <c r="Q661" s="366"/>
      <c r="R661" s="366"/>
      <c r="S661" s="366"/>
      <c r="T661" s="366"/>
      <c r="U661" s="366"/>
      <c r="V661" s="366"/>
      <c r="W661" s="366"/>
      <c r="X661" s="366"/>
      <c r="Y661" s="366"/>
      <c r="Z661" s="366"/>
      <c r="AA661" s="366"/>
      <c r="AB661" s="366"/>
      <c r="AC661" s="366"/>
      <c r="AD661" s="366"/>
      <c r="AE661" s="366"/>
      <c r="AF661" s="366"/>
      <c r="AG661" s="366"/>
      <c r="AH661" s="366"/>
      <c r="AI661" s="366"/>
      <c r="AJ661" s="366"/>
      <c r="AK661" s="73">
        <f t="shared" si="221"/>
        <v>0</v>
      </c>
      <c r="AL661" s="74">
        <f t="shared" si="217"/>
        <v>1</v>
      </c>
      <c r="AM661" s="378">
        <f t="shared" si="222"/>
        <v>0</v>
      </c>
      <c r="AN661" s="378">
        <f t="shared" si="223"/>
        <v>0</v>
      </c>
      <c r="AO661" s="808">
        <f t="shared" si="224"/>
        <v>0</v>
      </c>
      <c r="AP661" s="59">
        <f t="shared" si="218"/>
        <v>0</v>
      </c>
      <c r="AQ661" s="59">
        <f t="shared" si="219"/>
        <v>0</v>
      </c>
      <c r="AR661" s="104"/>
      <c r="AS661" s="104"/>
      <c r="AT661" s="27"/>
      <c r="AU661" s="618"/>
    </row>
    <row r="662" spans="1:47" ht="15">
      <c r="A662" s="316"/>
      <c r="B662" s="346"/>
      <c r="C662" s="360"/>
      <c r="D662" s="921"/>
      <c r="E662" s="922"/>
      <c r="F662" s="922"/>
      <c r="G662" s="923"/>
      <c r="H662" s="797">
        <v>0.21</v>
      </c>
      <c r="I662" s="799">
        <v>1</v>
      </c>
      <c r="J662" s="324"/>
      <c r="K662" s="782">
        <f t="shared" si="216"/>
        <v>0</v>
      </c>
      <c r="L662" s="366">
        <v>1</v>
      </c>
      <c r="M662" s="365"/>
      <c r="N662" s="374">
        <f t="shared" ref="N662:N693" si="225">L662+M662</f>
        <v>1</v>
      </c>
      <c r="O662" s="365"/>
      <c r="P662" s="365"/>
      <c r="Q662" s="365"/>
      <c r="R662" s="365"/>
      <c r="S662" s="365"/>
      <c r="T662" s="365"/>
      <c r="U662" s="365"/>
      <c r="V662" s="365"/>
      <c r="W662" s="365"/>
      <c r="X662" s="365"/>
      <c r="Y662" s="365"/>
      <c r="Z662" s="365"/>
      <c r="AA662" s="365"/>
      <c r="AB662" s="365"/>
      <c r="AC662" s="365"/>
      <c r="AD662" s="365"/>
      <c r="AE662" s="365"/>
      <c r="AF662" s="365"/>
      <c r="AG662" s="365"/>
      <c r="AH662" s="365"/>
      <c r="AI662" s="365"/>
      <c r="AJ662" s="365"/>
      <c r="AK662" s="73">
        <f t="shared" ref="AK662:AK693" si="226">SUM(O662:AJ662)</f>
        <v>0</v>
      </c>
      <c r="AL662" s="74">
        <f t="shared" si="217"/>
        <v>1</v>
      </c>
      <c r="AM662" s="378">
        <f t="shared" si="222"/>
        <v>0</v>
      </c>
      <c r="AN662" s="378">
        <f t="shared" si="223"/>
        <v>0</v>
      </c>
      <c r="AO662" s="808">
        <f t="shared" si="224"/>
        <v>0</v>
      </c>
      <c r="AP662" s="59">
        <f t="shared" ref="AP662:AP693" si="227">AM662-AR662</f>
        <v>0</v>
      </c>
      <c r="AQ662" s="59">
        <f t="shared" ref="AQ662:AQ693" si="228">AN662-AS662</f>
        <v>0</v>
      </c>
      <c r="AR662" s="104"/>
      <c r="AS662" s="104"/>
      <c r="AT662" s="27"/>
      <c r="AU662" s="618"/>
    </row>
    <row r="663" spans="1:47" ht="15">
      <c r="A663" s="316"/>
      <c r="B663" s="346"/>
      <c r="C663" s="360"/>
      <c r="D663" s="921"/>
      <c r="E663" s="922"/>
      <c r="F663" s="922"/>
      <c r="G663" s="923"/>
      <c r="H663" s="797">
        <v>0.21</v>
      </c>
      <c r="I663" s="799">
        <v>1</v>
      </c>
      <c r="J663" s="324"/>
      <c r="K663" s="782">
        <f t="shared" si="216"/>
        <v>0</v>
      </c>
      <c r="L663" s="366">
        <v>1</v>
      </c>
      <c r="M663" s="365"/>
      <c r="N663" s="374">
        <f t="shared" si="225"/>
        <v>1</v>
      </c>
      <c r="O663" s="365"/>
      <c r="P663" s="365"/>
      <c r="Q663" s="365"/>
      <c r="R663" s="365"/>
      <c r="S663" s="365"/>
      <c r="T663" s="365"/>
      <c r="U663" s="365"/>
      <c r="V663" s="365"/>
      <c r="W663" s="365"/>
      <c r="X663" s="365"/>
      <c r="Y663" s="365"/>
      <c r="Z663" s="365"/>
      <c r="AA663" s="365"/>
      <c r="AB663" s="365"/>
      <c r="AC663" s="365"/>
      <c r="AD663" s="365"/>
      <c r="AE663" s="365"/>
      <c r="AF663" s="365"/>
      <c r="AG663" s="365"/>
      <c r="AH663" s="365"/>
      <c r="AI663" s="365"/>
      <c r="AJ663" s="365"/>
      <c r="AK663" s="73">
        <f t="shared" si="226"/>
        <v>0</v>
      </c>
      <c r="AL663" s="74">
        <f t="shared" si="217"/>
        <v>1</v>
      </c>
      <c r="AM663" s="378">
        <f t="shared" si="222"/>
        <v>0</v>
      </c>
      <c r="AN663" s="378">
        <f t="shared" si="223"/>
        <v>0</v>
      </c>
      <c r="AO663" s="808">
        <f t="shared" si="224"/>
        <v>0</v>
      </c>
      <c r="AP663" s="59">
        <f t="shared" si="227"/>
        <v>0</v>
      </c>
      <c r="AQ663" s="59">
        <f t="shared" si="228"/>
        <v>0</v>
      </c>
      <c r="AR663" s="104"/>
      <c r="AS663" s="104"/>
      <c r="AT663" s="27"/>
      <c r="AU663" s="618"/>
    </row>
    <row r="664" spans="1:47" ht="15">
      <c r="A664" s="312"/>
      <c r="B664" s="361"/>
      <c r="C664" s="362"/>
      <c r="D664" s="921"/>
      <c r="E664" s="922"/>
      <c r="F664" s="922"/>
      <c r="G664" s="923"/>
      <c r="H664" s="797">
        <v>0.21</v>
      </c>
      <c r="I664" s="799">
        <v>1</v>
      </c>
      <c r="J664" s="320"/>
      <c r="K664" s="782">
        <f t="shared" si="216"/>
        <v>0</v>
      </c>
      <c r="L664" s="366">
        <v>1</v>
      </c>
      <c r="M664" s="365"/>
      <c r="N664" s="374">
        <f t="shared" si="225"/>
        <v>1</v>
      </c>
      <c r="O664" s="366"/>
      <c r="P664" s="366"/>
      <c r="Q664" s="366"/>
      <c r="R664" s="366"/>
      <c r="S664" s="366"/>
      <c r="T664" s="366"/>
      <c r="U664" s="366"/>
      <c r="V664" s="366"/>
      <c r="W664" s="366"/>
      <c r="X664" s="366"/>
      <c r="Y664" s="366"/>
      <c r="Z664" s="366"/>
      <c r="AA664" s="366"/>
      <c r="AB664" s="366"/>
      <c r="AC664" s="366"/>
      <c r="AD664" s="366"/>
      <c r="AE664" s="366"/>
      <c r="AF664" s="366"/>
      <c r="AG664" s="366"/>
      <c r="AH664" s="366"/>
      <c r="AI664" s="366"/>
      <c r="AJ664" s="366"/>
      <c r="AK664" s="73">
        <f t="shared" si="226"/>
        <v>0</v>
      </c>
      <c r="AL664" s="74">
        <f t="shared" si="217"/>
        <v>1</v>
      </c>
      <c r="AM664" s="378">
        <f t="shared" si="222"/>
        <v>0</v>
      </c>
      <c r="AN664" s="378">
        <f t="shared" si="223"/>
        <v>0</v>
      </c>
      <c r="AO664" s="808">
        <f t="shared" si="224"/>
        <v>0</v>
      </c>
      <c r="AP664" s="59">
        <f t="shared" si="227"/>
        <v>0</v>
      </c>
      <c r="AQ664" s="59">
        <f t="shared" si="228"/>
        <v>0</v>
      </c>
      <c r="AR664" s="104"/>
      <c r="AS664" s="104"/>
      <c r="AT664" s="27"/>
      <c r="AU664" s="618"/>
    </row>
    <row r="665" spans="1:47" ht="15">
      <c r="A665" s="316"/>
      <c r="B665" s="346"/>
      <c r="C665" s="360"/>
      <c r="D665" s="921"/>
      <c r="E665" s="922"/>
      <c r="F665" s="922"/>
      <c r="G665" s="923"/>
      <c r="H665" s="797">
        <v>0.21</v>
      </c>
      <c r="I665" s="799">
        <v>1</v>
      </c>
      <c r="J665" s="324"/>
      <c r="K665" s="782">
        <f t="shared" si="216"/>
        <v>0</v>
      </c>
      <c r="L665" s="366"/>
      <c r="M665" s="365"/>
      <c r="N665" s="374">
        <f t="shared" si="225"/>
        <v>0</v>
      </c>
      <c r="O665" s="365"/>
      <c r="P665" s="365"/>
      <c r="Q665" s="365"/>
      <c r="R665" s="365"/>
      <c r="S665" s="365"/>
      <c r="T665" s="365"/>
      <c r="U665" s="365"/>
      <c r="V665" s="365"/>
      <c r="W665" s="365"/>
      <c r="X665" s="365"/>
      <c r="Y665" s="365"/>
      <c r="Z665" s="365"/>
      <c r="AA665" s="365"/>
      <c r="AB665" s="365"/>
      <c r="AC665" s="365"/>
      <c r="AD665" s="365"/>
      <c r="AE665" s="365"/>
      <c r="AF665" s="365"/>
      <c r="AG665" s="365"/>
      <c r="AH665" s="365"/>
      <c r="AI665" s="365"/>
      <c r="AJ665" s="365"/>
      <c r="AK665" s="73">
        <f t="shared" si="226"/>
        <v>0</v>
      </c>
      <c r="AL665" s="74">
        <f t="shared" si="217"/>
        <v>0</v>
      </c>
      <c r="AM665" s="378">
        <f t="shared" si="222"/>
        <v>0</v>
      </c>
      <c r="AN665" s="378">
        <f t="shared" si="223"/>
        <v>0</v>
      </c>
      <c r="AO665" s="808">
        <f t="shared" si="224"/>
        <v>0</v>
      </c>
      <c r="AP665" s="59">
        <f t="shared" si="227"/>
        <v>0</v>
      </c>
      <c r="AQ665" s="59">
        <f t="shared" si="228"/>
        <v>0</v>
      </c>
      <c r="AR665" s="104"/>
      <c r="AS665" s="104"/>
      <c r="AT665" s="27"/>
      <c r="AU665" s="618"/>
    </row>
    <row r="666" spans="1:47" ht="15">
      <c r="A666" s="316"/>
      <c r="B666" s="346"/>
      <c r="C666" s="360"/>
      <c r="D666" s="921"/>
      <c r="E666" s="922"/>
      <c r="F666" s="922"/>
      <c r="G666" s="923"/>
      <c r="H666" s="797">
        <v>0.21</v>
      </c>
      <c r="I666" s="799">
        <v>1</v>
      </c>
      <c r="J666" s="324"/>
      <c r="K666" s="782">
        <f t="shared" si="216"/>
        <v>0</v>
      </c>
      <c r="L666" s="366"/>
      <c r="M666" s="365"/>
      <c r="N666" s="374">
        <f t="shared" si="225"/>
        <v>0</v>
      </c>
      <c r="O666" s="365"/>
      <c r="P666" s="365"/>
      <c r="Q666" s="365"/>
      <c r="R666" s="365"/>
      <c r="S666" s="365"/>
      <c r="T666" s="365"/>
      <c r="U666" s="365"/>
      <c r="V666" s="365"/>
      <c r="W666" s="365"/>
      <c r="X666" s="365"/>
      <c r="Y666" s="365"/>
      <c r="Z666" s="365"/>
      <c r="AA666" s="365"/>
      <c r="AB666" s="365"/>
      <c r="AC666" s="365"/>
      <c r="AD666" s="365"/>
      <c r="AE666" s="365"/>
      <c r="AF666" s="365"/>
      <c r="AG666" s="365"/>
      <c r="AH666" s="365"/>
      <c r="AI666" s="365"/>
      <c r="AJ666" s="365"/>
      <c r="AK666" s="73">
        <f t="shared" si="226"/>
        <v>0</v>
      </c>
      <c r="AL666" s="74">
        <f t="shared" si="217"/>
        <v>0</v>
      </c>
      <c r="AM666" s="378">
        <f t="shared" si="222"/>
        <v>0</v>
      </c>
      <c r="AN666" s="378">
        <f t="shared" si="223"/>
        <v>0</v>
      </c>
      <c r="AO666" s="808">
        <f t="shared" si="224"/>
        <v>0</v>
      </c>
      <c r="AP666" s="59">
        <f t="shared" si="227"/>
        <v>0</v>
      </c>
      <c r="AQ666" s="59">
        <f t="shared" si="228"/>
        <v>0</v>
      </c>
      <c r="AR666" s="104"/>
      <c r="AS666" s="104"/>
      <c r="AT666" s="27"/>
      <c r="AU666" s="618"/>
    </row>
    <row r="667" spans="1:47" ht="15">
      <c r="A667" s="312"/>
      <c r="B667" s="361"/>
      <c r="C667" s="362"/>
      <c r="D667" s="921"/>
      <c r="E667" s="922"/>
      <c r="F667" s="922"/>
      <c r="G667" s="923"/>
      <c r="H667" s="797">
        <v>0.21</v>
      </c>
      <c r="I667" s="799">
        <v>1</v>
      </c>
      <c r="J667" s="320"/>
      <c r="K667" s="782">
        <f t="shared" si="216"/>
        <v>0</v>
      </c>
      <c r="L667" s="366"/>
      <c r="M667" s="365"/>
      <c r="N667" s="374">
        <f t="shared" si="225"/>
        <v>0</v>
      </c>
      <c r="O667" s="366"/>
      <c r="P667" s="366"/>
      <c r="Q667" s="366"/>
      <c r="R667" s="366"/>
      <c r="S667" s="366"/>
      <c r="T667" s="366"/>
      <c r="U667" s="366"/>
      <c r="V667" s="366"/>
      <c r="W667" s="366"/>
      <c r="X667" s="366"/>
      <c r="Y667" s="366"/>
      <c r="Z667" s="366"/>
      <c r="AA667" s="366"/>
      <c r="AB667" s="366"/>
      <c r="AC667" s="366"/>
      <c r="AD667" s="366"/>
      <c r="AE667" s="366"/>
      <c r="AF667" s="366"/>
      <c r="AG667" s="366"/>
      <c r="AH667" s="366"/>
      <c r="AI667" s="366"/>
      <c r="AJ667" s="366"/>
      <c r="AK667" s="73">
        <f t="shared" si="226"/>
        <v>0</v>
      </c>
      <c r="AL667" s="74">
        <f t="shared" si="217"/>
        <v>0</v>
      </c>
      <c r="AM667" s="378">
        <f t="shared" si="222"/>
        <v>0</v>
      </c>
      <c r="AN667" s="378">
        <f t="shared" si="223"/>
        <v>0</v>
      </c>
      <c r="AO667" s="808">
        <f t="shared" si="224"/>
        <v>0</v>
      </c>
      <c r="AP667" s="59">
        <f t="shared" si="227"/>
        <v>0</v>
      </c>
      <c r="AQ667" s="59">
        <f t="shared" si="228"/>
        <v>0</v>
      </c>
      <c r="AR667" s="104"/>
      <c r="AS667" s="104"/>
      <c r="AT667" s="27"/>
      <c r="AU667" s="618"/>
    </row>
    <row r="668" spans="1:47" ht="15">
      <c r="A668" s="316"/>
      <c r="B668" s="346"/>
      <c r="C668" s="360"/>
      <c r="D668" s="921"/>
      <c r="E668" s="922"/>
      <c r="F668" s="922"/>
      <c r="G668" s="923"/>
      <c r="H668" s="797">
        <v>0.21</v>
      </c>
      <c r="I668" s="799">
        <v>1</v>
      </c>
      <c r="J668" s="324"/>
      <c r="K668" s="782">
        <f t="shared" si="216"/>
        <v>0</v>
      </c>
      <c r="L668" s="366"/>
      <c r="M668" s="365"/>
      <c r="N668" s="374">
        <f t="shared" ref="N668:N690" si="229">L668+M668</f>
        <v>0</v>
      </c>
      <c r="O668" s="365"/>
      <c r="P668" s="365"/>
      <c r="Q668" s="365"/>
      <c r="R668" s="365"/>
      <c r="S668" s="365"/>
      <c r="T668" s="365"/>
      <c r="U668" s="365"/>
      <c r="V668" s="365"/>
      <c r="W668" s="365"/>
      <c r="X668" s="365"/>
      <c r="Y668" s="365"/>
      <c r="Z668" s="365"/>
      <c r="AA668" s="365"/>
      <c r="AB668" s="365"/>
      <c r="AC668" s="365"/>
      <c r="AD668" s="365"/>
      <c r="AE668" s="365"/>
      <c r="AF668" s="365"/>
      <c r="AG668" s="365"/>
      <c r="AH668" s="365"/>
      <c r="AI668" s="365"/>
      <c r="AJ668" s="365"/>
      <c r="AK668" s="73">
        <f t="shared" ref="AK668:AK690" si="230">SUM(O668:AJ668)</f>
        <v>0</v>
      </c>
      <c r="AL668" s="74">
        <f t="shared" si="217"/>
        <v>0</v>
      </c>
      <c r="AM668" s="378">
        <f t="shared" si="222"/>
        <v>0</v>
      </c>
      <c r="AN668" s="378">
        <f t="shared" si="223"/>
        <v>0</v>
      </c>
      <c r="AO668" s="808">
        <f t="shared" si="224"/>
        <v>0</v>
      </c>
      <c r="AP668" s="59">
        <f t="shared" ref="AP668:AP690" si="231">AM668-AR668</f>
        <v>0</v>
      </c>
      <c r="AQ668" s="59">
        <f t="shared" ref="AQ668:AQ690" si="232">AN668-AS668</f>
        <v>0</v>
      </c>
      <c r="AR668" s="104"/>
      <c r="AS668" s="104"/>
      <c r="AT668" s="27"/>
      <c r="AU668" s="618"/>
    </row>
    <row r="669" spans="1:47" ht="15">
      <c r="A669" s="312"/>
      <c r="B669" s="361"/>
      <c r="C669" s="362"/>
      <c r="D669" s="921"/>
      <c r="E669" s="922"/>
      <c r="F669" s="922"/>
      <c r="G669" s="923"/>
      <c r="H669" s="797">
        <v>0.21</v>
      </c>
      <c r="I669" s="799">
        <v>1</v>
      </c>
      <c r="J669" s="320"/>
      <c r="K669" s="782">
        <f t="shared" si="216"/>
        <v>0</v>
      </c>
      <c r="L669" s="366"/>
      <c r="M669" s="365"/>
      <c r="N669" s="374">
        <f t="shared" ref="N669:N678" si="233">L669+M669</f>
        <v>0</v>
      </c>
      <c r="O669" s="366"/>
      <c r="P669" s="366"/>
      <c r="Q669" s="366"/>
      <c r="R669" s="366"/>
      <c r="S669" s="366"/>
      <c r="T669" s="366"/>
      <c r="U669" s="366"/>
      <c r="V669" s="366"/>
      <c r="W669" s="366"/>
      <c r="X669" s="366"/>
      <c r="Y669" s="366"/>
      <c r="Z669" s="366"/>
      <c r="AA669" s="366"/>
      <c r="AB669" s="366"/>
      <c r="AC669" s="366"/>
      <c r="AD669" s="366"/>
      <c r="AE669" s="366"/>
      <c r="AF669" s="366"/>
      <c r="AG669" s="366"/>
      <c r="AH669" s="366"/>
      <c r="AI669" s="366"/>
      <c r="AJ669" s="366"/>
      <c r="AK669" s="73">
        <f t="shared" ref="AK669:AK678" si="234">SUM(O669:AJ669)</f>
        <v>0</v>
      </c>
      <c r="AL669" s="74">
        <f t="shared" ref="AL669:AL678" si="235">N669+AK669</f>
        <v>0</v>
      </c>
      <c r="AM669" s="378">
        <f t="shared" si="222"/>
        <v>0</v>
      </c>
      <c r="AN669" s="378">
        <f t="shared" si="223"/>
        <v>0</v>
      </c>
      <c r="AO669" s="808">
        <f t="shared" si="224"/>
        <v>0</v>
      </c>
      <c r="AP669" s="59">
        <f t="shared" ref="AP669:AP678" si="236">AM669-AR669</f>
        <v>0</v>
      </c>
      <c r="AQ669" s="59">
        <f t="shared" ref="AQ669:AQ678" si="237">AN669-AS669</f>
        <v>0</v>
      </c>
      <c r="AR669" s="104"/>
      <c r="AS669" s="104"/>
      <c r="AT669" s="27"/>
      <c r="AU669" s="618"/>
    </row>
    <row r="670" spans="1:47" ht="15">
      <c r="A670" s="316"/>
      <c r="B670" s="346"/>
      <c r="C670" s="360"/>
      <c r="D670" s="921"/>
      <c r="E670" s="922"/>
      <c r="F670" s="922"/>
      <c r="G670" s="923"/>
      <c r="H670" s="797">
        <v>0.21</v>
      </c>
      <c r="I670" s="799">
        <v>1</v>
      </c>
      <c r="J670" s="324"/>
      <c r="K670" s="782">
        <f t="shared" si="216"/>
        <v>0</v>
      </c>
      <c r="L670" s="366"/>
      <c r="M670" s="365"/>
      <c r="N670" s="374">
        <f t="shared" si="233"/>
        <v>0</v>
      </c>
      <c r="O670" s="365"/>
      <c r="P670" s="365"/>
      <c r="Q670" s="365"/>
      <c r="R670" s="365"/>
      <c r="S670" s="365"/>
      <c r="T670" s="365"/>
      <c r="U670" s="365"/>
      <c r="V670" s="365"/>
      <c r="W670" s="365"/>
      <c r="X670" s="365"/>
      <c r="Y670" s="365"/>
      <c r="Z670" s="365"/>
      <c r="AA670" s="365"/>
      <c r="AB670" s="365"/>
      <c r="AC670" s="365"/>
      <c r="AD670" s="365"/>
      <c r="AE670" s="365"/>
      <c r="AF670" s="365"/>
      <c r="AG670" s="365"/>
      <c r="AH670" s="365"/>
      <c r="AI670" s="365"/>
      <c r="AJ670" s="365"/>
      <c r="AK670" s="73">
        <f t="shared" si="234"/>
        <v>0</v>
      </c>
      <c r="AL670" s="74">
        <f t="shared" si="235"/>
        <v>0</v>
      </c>
      <c r="AM670" s="378">
        <f t="shared" si="222"/>
        <v>0</v>
      </c>
      <c r="AN670" s="378">
        <f t="shared" si="223"/>
        <v>0</v>
      </c>
      <c r="AO670" s="808">
        <f t="shared" si="224"/>
        <v>0</v>
      </c>
      <c r="AP670" s="59">
        <f t="shared" si="236"/>
        <v>0</v>
      </c>
      <c r="AQ670" s="59">
        <f t="shared" si="237"/>
        <v>0</v>
      </c>
      <c r="AR670" s="104"/>
      <c r="AS670" s="104"/>
      <c r="AT670" s="27"/>
      <c r="AU670" s="618"/>
    </row>
    <row r="671" spans="1:47" ht="15">
      <c r="A671" s="316"/>
      <c r="B671" s="346"/>
      <c r="C671" s="360"/>
      <c r="D671" s="921"/>
      <c r="E671" s="922"/>
      <c r="F671" s="922"/>
      <c r="G671" s="923"/>
      <c r="H671" s="797">
        <v>0.21</v>
      </c>
      <c r="I671" s="799">
        <v>1</v>
      </c>
      <c r="J671" s="324"/>
      <c r="K671" s="782">
        <f t="shared" si="216"/>
        <v>0</v>
      </c>
      <c r="L671" s="366"/>
      <c r="M671" s="365"/>
      <c r="N671" s="374">
        <f t="shared" si="233"/>
        <v>0</v>
      </c>
      <c r="O671" s="365"/>
      <c r="P671" s="365"/>
      <c r="Q671" s="365"/>
      <c r="R671" s="365"/>
      <c r="S671" s="365"/>
      <c r="T671" s="365"/>
      <c r="U671" s="365"/>
      <c r="V671" s="365"/>
      <c r="W671" s="365"/>
      <c r="X671" s="365"/>
      <c r="Y671" s="365"/>
      <c r="Z671" s="365"/>
      <c r="AA671" s="365"/>
      <c r="AB671" s="365"/>
      <c r="AC671" s="365"/>
      <c r="AD671" s="365"/>
      <c r="AE671" s="365"/>
      <c r="AF671" s="365"/>
      <c r="AG671" s="365"/>
      <c r="AH671" s="365"/>
      <c r="AI671" s="365"/>
      <c r="AJ671" s="365"/>
      <c r="AK671" s="73">
        <f t="shared" si="234"/>
        <v>0</v>
      </c>
      <c r="AL671" s="74">
        <f t="shared" si="235"/>
        <v>0</v>
      </c>
      <c r="AM671" s="378">
        <f t="shared" si="222"/>
        <v>0</v>
      </c>
      <c r="AN671" s="378">
        <f t="shared" si="223"/>
        <v>0</v>
      </c>
      <c r="AO671" s="808">
        <f t="shared" si="224"/>
        <v>0</v>
      </c>
      <c r="AP671" s="59">
        <f t="shared" si="236"/>
        <v>0</v>
      </c>
      <c r="AQ671" s="59">
        <f t="shared" si="237"/>
        <v>0</v>
      </c>
      <c r="AR671" s="104"/>
      <c r="AS671" s="104"/>
      <c r="AT671" s="27"/>
      <c r="AU671" s="618"/>
    </row>
    <row r="672" spans="1:47" ht="15">
      <c r="A672" s="312"/>
      <c r="B672" s="361"/>
      <c r="C672" s="362"/>
      <c r="D672" s="921"/>
      <c r="E672" s="922"/>
      <c r="F672" s="922"/>
      <c r="G672" s="923"/>
      <c r="H672" s="797">
        <v>0.21</v>
      </c>
      <c r="I672" s="799">
        <v>1</v>
      </c>
      <c r="J672" s="320"/>
      <c r="K672" s="782">
        <f t="shared" si="216"/>
        <v>0</v>
      </c>
      <c r="L672" s="366"/>
      <c r="M672" s="365"/>
      <c r="N672" s="374">
        <f t="shared" si="233"/>
        <v>0</v>
      </c>
      <c r="O672" s="366"/>
      <c r="P672" s="366"/>
      <c r="Q672" s="366"/>
      <c r="R672" s="366"/>
      <c r="S672" s="366"/>
      <c r="T672" s="366"/>
      <c r="U672" s="366"/>
      <c r="V672" s="366"/>
      <c r="W672" s="366"/>
      <c r="X672" s="366"/>
      <c r="Y672" s="366"/>
      <c r="Z672" s="366"/>
      <c r="AA672" s="366"/>
      <c r="AB672" s="366"/>
      <c r="AC672" s="366"/>
      <c r="AD672" s="366"/>
      <c r="AE672" s="366"/>
      <c r="AF672" s="366"/>
      <c r="AG672" s="366"/>
      <c r="AH672" s="366"/>
      <c r="AI672" s="366"/>
      <c r="AJ672" s="366"/>
      <c r="AK672" s="73">
        <f t="shared" si="234"/>
        <v>0</v>
      </c>
      <c r="AL672" s="74">
        <f t="shared" si="235"/>
        <v>0</v>
      </c>
      <c r="AM672" s="378">
        <f t="shared" si="222"/>
        <v>0</v>
      </c>
      <c r="AN672" s="378">
        <f t="shared" si="223"/>
        <v>0</v>
      </c>
      <c r="AO672" s="808">
        <f t="shared" si="224"/>
        <v>0</v>
      </c>
      <c r="AP672" s="59">
        <f t="shared" si="236"/>
        <v>0</v>
      </c>
      <c r="AQ672" s="59">
        <f t="shared" si="237"/>
        <v>0</v>
      </c>
      <c r="AR672" s="104"/>
      <c r="AS672" s="104"/>
      <c r="AT672" s="27"/>
      <c r="AU672" s="618"/>
    </row>
    <row r="673" spans="1:47" ht="15">
      <c r="A673" s="316"/>
      <c r="B673" s="346"/>
      <c r="C673" s="360"/>
      <c r="D673" s="921"/>
      <c r="E673" s="922"/>
      <c r="F673" s="922"/>
      <c r="G673" s="923"/>
      <c r="H673" s="797">
        <v>0.21</v>
      </c>
      <c r="I673" s="799">
        <v>1</v>
      </c>
      <c r="J673" s="324"/>
      <c r="K673" s="782">
        <f t="shared" si="216"/>
        <v>0</v>
      </c>
      <c r="L673" s="366"/>
      <c r="M673" s="365"/>
      <c r="N673" s="374">
        <f t="shared" si="233"/>
        <v>0</v>
      </c>
      <c r="O673" s="365"/>
      <c r="P673" s="365"/>
      <c r="Q673" s="365"/>
      <c r="R673" s="365"/>
      <c r="S673" s="365"/>
      <c r="T673" s="365"/>
      <c r="U673" s="365"/>
      <c r="V673" s="365"/>
      <c r="W673" s="365"/>
      <c r="X673" s="365"/>
      <c r="Y673" s="365"/>
      <c r="Z673" s="365"/>
      <c r="AA673" s="365"/>
      <c r="AB673" s="365"/>
      <c r="AC673" s="365"/>
      <c r="AD673" s="365"/>
      <c r="AE673" s="365"/>
      <c r="AF673" s="365"/>
      <c r="AG673" s="365"/>
      <c r="AH673" s="365"/>
      <c r="AI673" s="365"/>
      <c r="AJ673" s="365"/>
      <c r="AK673" s="73">
        <f t="shared" si="234"/>
        <v>0</v>
      </c>
      <c r="AL673" s="74">
        <f t="shared" si="235"/>
        <v>0</v>
      </c>
      <c r="AM673" s="378">
        <f t="shared" si="222"/>
        <v>0</v>
      </c>
      <c r="AN673" s="378">
        <f t="shared" si="223"/>
        <v>0</v>
      </c>
      <c r="AO673" s="808">
        <f t="shared" si="224"/>
        <v>0</v>
      </c>
      <c r="AP673" s="59">
        <f t="shared" si="236"/>
        <v>0</v>
      </c>
      <c r="AQ673" s="59">
        <f t="shared" si="237"/>
        <v>0</v>
      </c>
      <c r="AR673" s="104"/>
      <c r="AS673" s="104"/>
      <c r="AT673" s="27"/>
      <c r="AU673" s="618"/>
    </row>
    <row r="674" spans="1:47" ht="15">
      <c r="A674" s="316"/>
      <c r="B674" s="346"/>
      <c r="C674" s="360"/>
      <c r="D674" s="921"/>
      <c r="E674" s="922"/>
      <c r="F674" s="922"/>
      <c r="G674" s="923"/>
      <c r="H674" s="797">
        <v>0.21</v>
      </c>
      <c r="I674" s="799">
        <v>1</v>
      </c>
      <c r="J674" s="324"/>
      <c r="K674" s="782">
        <f t="shared" si="216"/>
        <v>0</v>
      </c>
      <c r="L674" s="366"/>
      <c r="M674" s="365"/>
      <c r="N674" s="374">
        <f t="shared" si="233"/>
        <v>0</v>
      </c>
      <c r="O674" s="365"/>
      <c r="P674" s="365"/>
      <c r="Q674" s="365"/>
      <c r="R674" s="365"/>
      <c r="S674" s="365"/>
      <c r="T674" s="365"/>
      <c r="U674" s="365"/>
      <c r="V674" s="365"/>
      <c r="W674" s="365"/>
      <c r="X674" s="365"/>
      <c r="Y674" s="365"/>
      <c r="Z674" s="365"/>
      <c r="AA674" s="365"/>
      <c r="AB674" s="365"/>
      <c r="AC674" s="365"/>
      <c r="AD674" s="365"/>
      <c r="AE674" s="365"/>
      <c r="AF674" s="365"/>
      <c r="AG674" s="365"/>
      <c r="AH674" s="365"/>
      <c r="AI674" s="365"/>
      <c r="AJ674" s="365"/>
      <c r="AK674" s="73">
        <f t="shared" si="234"/>
        <v>0</v>
      </c>
      <c r="AL674" s="74">
        <f t="shared" si="235"/>
        <v>0</v>
      </c>
      <c r="AM674" s="378">
        <f t="shared" si="222"/>
        <v>0</v>
      </c>
      <c r="AN674" s="378">
        <f t="shared" si="223"/>
        <v>0</v>
      </c>
      <c r="AO674" s="808">
        <f t="shared" si="224"/>
        <v>0</v>
      </c>
      <c r="AP674" s="59">
        <f t="shared" si="236"/>
        <v>0</v>
      </c>
      <c r="AQ674" s="59">
        <f t="shared" si="237"/>
        <v>0</v>
      </c>
      <c r="AR674" s="104"/>
      <c r="AS674" s="104"/>
      <c r="AT674" s="27"/>
      <c r="AU674" s="618"/>
    </row>
    <row r="675" spans="1:47" ht="15">
      <c r="A675" s="312"/>
      <c r="B675" s="361"/>
      <c r="C675" s="362"/>
      <c r="D675" s="921"/>
      <c r="E675" s="922"/>
      <c r="F675" s="922"/>
      <c r="G675" s="923"/>
      <c r="H675" s="797">
        <v>0.21</v>
      </c>
      <c r="I675" s="799">
        <v>1</v>
      </c>
      <c r="J675" s="320"/>
      <c r="K675" s="782">
        <f t="shared" si="216"/>
        <v>0</v>
      </c>
      <c r="L675" s="366"/>
      <c r="M675" s="365"/>
      <c r="N675" s="374">
        <f t="shared" si="233"/>
        <v>0</v>
      </c>
      <c r="O675" s="366"/>
      <c r="P675" s="366"/>
      <c r="Q675" s="366"/>
      <c r="R675" s="366"/>
      <c r="S675" s="366"/>
      <c r="T675" s="366"/>
      <c r="U675" s="366"/>
      <c r="V675" s="366"/>
      <c r="W675" s="366"/>
      <c r="X675" s="366"/>
      <c r="Y675" s="366"/>
      <c r="Z675" s="366"/>
      <c r="AA675" s="366"/>
      <c r="AB675" s="366"/>
      <c r="AC675" s="366"/>
      <c r="AD675" s="366"/>
      <c r="AE675" s="366"/>
      <c r="AF675" s="366"/>
      <c r="AG675" s="366"/>
      <c r="AH675" s="366"/>
      <c r="AI675" s="366"/>
      <c r="AJ675" s="366"/>
      <c r="AK675" s="73">
        <f t="shared" si="234"/>
        <v>0</v>
      </c>
      <c r="AL675" s="74">
        <f t="shared" si="235"/>
        <v>0</v>
      </c>
      <c r="AM675" s="378">
        <f t="shared" si="222"/>
        <v>0</v>
      </c>
      <c r="AN675" s="378">
        <f t="shared" si="223"/>
        <v>0</v>
      </c>
      <c r="AO675" s="808">
        <f t="shared" si="224"/>
        <v>0</v>
      </c>
      <c r="AP675" s="59">
        <f t="shared" si="236"/>
        <v>0</v>
      </c>
      <c r="AQ675" s="59">
        <f t="shared" si="237"/>
        <v>0</v>
      </c>
      <c r="AR675" s="104"/>
      <c r="AS675" s="104"/>
      <c r="AT675" s="27"/>
      <c r="AU675" s="618"/>
    </row>
    <row r="676" spans="1:47" ht="15">
      <c r="A676" s="316"/>
      <c r="B676" s="346"/>
      <c r="C676" s="360"/>
      <c r="D676" s="921"/>
      <c r="E676" s="922"/>
      <c r="F676" s="922"/>
      <c r="G676" s="923"/>
      <c r="H676" s="797">
        <v>0.21</v>
      </c>
      <c r="I676" s="799">
        <v>1</v>
      </c>
      <c r="J676" s="324"/>
      <c r="K676" s="782">
        <f t="shared" si="216"/>
        <v>0</v>
      </c>
      <c r="L676" s="366"/>
      <c r="M676" s="365"/>
      <c r="N676" s="374">
        <f t="shared" si="233"/>
        <v>0</v>
      </c>
      <c r="O676" s="365"/>
      <c r="P676" s="365"/>
      <c r="Q676" s="365"/>
      <c r="R676" s="365"/>
      <c r="S676" s="365"/>
      <c r="T676" s="365"/>
      <c r="U676" s="365"/>
      <c r="V676" s="365"/>
      <c r="W676" s="365"/>
      <c r="X676" s="365"/>
      <c r="Y676" s="365"/>
      <c r="Z676" s="365"/>
      <c r="AA676" s="365"/>
      <c r="AB676" s="365"/>
      <c r="AC676" s="365"/>
      <c r="AD676" s="365"/>
      <c r="AE676" s="365"/>
      <c r="AF676" s="365"/>
      <c r="AG676" s="365"/>
      <c r="AH676" s="365"/>
      <c r="AI676" s="365"/>
      <c r="AJ676" s="365"/>
      <c r="AK676" s="73">
        <f t="shared" si="234"/>
        <v>0</v>
      </c>
      <c r="AL676" s="74">
        <f t="shared" si="235"/>
        <v>0</v>
      </c>
      <c r="AM676" s="378">
        <f t="shared" si="222"/>
        <v>0</v>
      </c>
      <c r="AN676" s="378">
        <f t="shared" si="223"/>
        <v>0</v>
      </c>
      <c r="AO676" s="808">
        <f t="shared" si="224"/>
        <v>0</v>
      </c>
      <c r="AP676" s="59">
        <f t="shared" si="236"/>
        <v>0</v>
      </c>
      <c r="AQ676" s="59">
        <f t="shared" si="237"/>
        <v>0</v>
      </c>
      <c r="AR676" s="104"/>
      <c r="AS676" s="104"/>
      <c r="AT676" s="27"/>
      <c r="AU676" s="618"/>
    </row>
    <row r="677" spans="1:47" ht="15">
      <c r="A677" s="316"/>
      <c r="B677" s="346"/>
      <c r="C677" s="360"/>
      <c r="D677" s="921"/>
      <c r="E677" s="922"/>
      <c r="F677" s="922"/>
      <c r="G677" s="923"/>
      <c r="H677" s="797">
        <v>0.21</v>
      </c>
      <c r="I677" s="799">
        <v>1</v>
      </c>
      <c r="J677" s="324"/>
      <c r="K677" s="782">
        <f t="shared" si="216"/>
        <v>0</v>
      </c>
      <c r="L677" s="366"/>
      <c r="M677" s="365"/>
      <c r="N677" s="374">
        <f t="shared" si="233"/>
        <v>0</v>
      </c>
      <c r="O677" s="365"/>
      <c r="P677" s="365"/>
      <c r="Q677" s="365"/>
      <c r="R677" s="365"/>
      <c r="S677" s="365"/>
      <c r="T677" s="365"/>
      <c r="U677" s="365"/>
      <c r="V677" s="365"/>
      <c r="W677" s="365"/>
      <c r="X677" s="365"/>
      <c r="Y677" s="365"/>
      <c r="Z677" s="365"/>
      <c r="AA677" s="365"/>
      <c r="AB677" s="365"/>
      <c r="AC677" s="365"/>
      <c r="AD677" s="365"/>
      <c r="AE677" s="365"/>
      <c r="AF677" s="365"/>
      <c r="AG677" s="365"/>
      <c r="AH677" s="365"/>
      <c r="AI677" s="365"/>
      <c r="AJ677" s="365"/>
      <c r="AK677" s="73">
        <f t="shared" si="234"/>
        <v>0</v>
      </c>
      <c r="AL677" s="74">
        <f t="shared" si="235"/>
        <v>0</v>
      </c>
      <c r="AM677" s="378">
        <f t="shared" si="222"/>
        <v>0</v>
      </c>
      <c r="AN677" s="378">
        <f t="shared" si="223"/>
        <v>0</v>
      </c>
      <c r="AO677" s="808">
        <f t="shared" si="224"/>
        <v>0</v>
      </c>
      <c r="AP677" s="59">
        <f t="shared" si="236"/>
        <v>0</v>
      </c>
      <c r="AQ677" s="59">
        <f t="shared" si="237"/>
        <v>0</v>
      </c>
      <c r="AR677" s="104"/>
      <c r="AS677" s="104"/>
      <c r="AT677" s="27"/>
      <c r="AU677" s="618"/>
    </row>
    <row r="678" spans="1:47" ht="15">
      <c r="A678" s="312"/>
      <c r="B678" s="361"/>
      <c r="C678" s="362"/>
      <c r="D678" s="921"/>
      <c r="E678" s="922"/>
      <c r="F678" s="922"/>
      <c r="G678" s="923"/>
      <c r="H678" s="797">
        <v>0.21</v>
      </c>
      <c r="I678" s="799">
        <v>1</v>
      </c>
      <c r="J678" s="320"/>
      <c r="K678" s="782">
        <f t="shared" si="216"/>
        <v>0</v>
      </c>
      <c r="L678" s="366"/>
      <c r="M678" s="365"/>
      <c r="N678" s="374">
        <f t="shared" si="233"/>
        <v>0</v>
      </c>
      <c r="O678" s="366"/>
      <c r="P678" s="366"/>
      <c r="Q678" s="366"/>
      <c r="R678" s="366"/>
      <c r="S678" s="366"/>
      <c r="T678" s="366"/>
      <c r="U678" s="366"/>
      <c r="V678" s="366"/>
      <c r="W678" s="366"/>
      <c r="X678" s="366"/>
      <c r="Y678" s="366"/>
      <c r="Z678" s="366"/>
      <c r="AA678" s="366"/>
      <c r="AB678" s="366"/>
      <c r="AC678" s="366"/>
      <c r="AD678" s="366"/>
      <c r="AE678" s="366"/>
      <c r="AF678" s="366"/>
      <c r="AG678" s="366"/>
      <c r="AH678" s="366"/>
      <c r="AI678" s="366"/>
      <c r="AJ678" s="366"/>
      <c r="AK678" s="73">
        <f t="shared" si="234"/>
        <v>0</v>
      </c>
      <c r="AL678" s="74">
        <f t="shared" si="235"/>
        <v>0</v>
      </c>
      <c r="AM678" s="378">
        <f t="shared" si="222"/>
        <v>0</v>
      </c>
      <c r="AN678" s="378">
        <f t="shared" si="223"/>
        <v>0</v>
      </c>
      <c r="AO678" s="808">
        <f t="shared" si="224"/>
        <v>0</v>
      </c>
      <c r="AP678" s="59">
        <f t="shared" si="236"/>
        <v>0</v>
      </c>
      <c r="AQ678" s="59">
        <f t="shared" si="237"/>
        <v>0</v>
      </c>
      <c r="AR678" s="104"/>
      <c r="AS678" s="104"/>
      <c r="AT678" s="27"/>
      <c r="AU678" s="618"/>
    </row>
    <row r="679" spans="1:47" ht="15">
      <c r="A679" s="316"/>
      <c r="B679" s="346"/>
      <c r="C679" s="360"/>
      <c r="D679" s="921"/>
      <c r="E679" s="922"/>
      <c r="F679" s="922"/>
      <c r="G679" s="923"/>
      <c r="H679" s="797">
        <v>0.21</v>
      </c>
      <c r="I679" s="799">
        <v>1</v>
      </c>
      <c r="J679" s="324"/>
      <c r="K679" s="782">
        <f t="shared" si="216"/>
        <v>0</v>
      </c>
      <c r="L679" s="366"/>
      <c r="M679" s="365"/>
      <c r="N679" s="374">
        <f t="shared" si="229"/>
        <v>0</v>
      </c>
      <c r="O679" s="365"/>
      <c r="P679" s="365"/>
      <c r="Q679" s="365"/>
      <c r="R679" s="365"/>
      <c r="S679" s="365"/>
      <c r="T679" s="365"/>
      <c r="U679" s="365"/>
      <c r="V679" s="365"/>
      <c r="W679" s="365"/>
      <c r="X679" s="365"/>
      <c r="Y679" s="365"/>
      <c r="Z679" s="365"/>
      <c r="AA679" s="365"/>
      <c r="AB679" s="365"/>
      <c r="AC679" s="365"/>
      <c r="AD679" s="365"/>
      <c r="AE679" s="365"/>
      <c r="AF679" s="365"/>
      <c r="AG679" s="365"/>
      <c r="AH679" s="365"/>
      <c r="AI679" s="365"/>
      <c r="AJ679" s="365"/>
      <c r="AK679" s="73">
        <f t="shared" si="230"/>
        <v>0</v>
      </c>
      <c r="AL679" s="74">
        <f t="shared" si="217"/>
        <v>0</v>
      </c>
      <c r="AM679" s="378">
        <f t="shared" si="222"/>
        <v>0</v>
      </c>
      <c r="AN679" s="378">
        <f t="shared" si="223"/>
        <v>0</v>
      </c>
      <c r="AO679" s="808">
        <f t="shared" si="224"/>
        <v>0</v>
      </c>
      <c r="AP679" s="59">
        <f t="shared" si="231"/>
        <v>0</v>
      </c>
      <c r="AQ679" s="59">
        <f t="shared" si="232"/>
        <v>0</v>
      </c>
      <c r="AR679" s="104"/>
      <c r="AS679" s="104"/>
      <c r="AT679" s="27"/>
      <c r="AU679" s="618"/>
    </row>
    <row r="680" spans="1:47" ht="15">
      <c r="A680" s="312"/>
      <c r="B680" s="361"/>
      <c r="C680" s="362"/>
      <c r="D680" s="921"/>
      <c r="E680" s="922"/>
      <c r="F680" s="922"/>
      <c r="G680" s="923"/>
      <c r="H680" s="797">
        <v>0.21</v>
      </c>
      <c r="I680" s="799">
        <v>1</v>
      </c>
      <c r="J680" s="320"/>
      <c r="K680" s="782">
        <f t="shared" si="216"/>
        <v>0</v>
      </c>
      <c r="L680" s="366"/>
      <c r="M680" s="365"/>
      <c r="N680" s="374">
        <f t="shared" si="229"/>
        <v>0</v>
      </c>
      <c r="O680" s="366"/>
      <c r="P680" s="366"/>
      <c r="Q680" s="366"/>
      <c r="R680" s="366"/>
      <c r="S680" s="366"/>
      <c r="T680" s="366"/>
      <c r="U680" s="366"/>
      <c r="V680" s="366"/>
      <c r="W680" s="366"/>
      <c r="X680" s="366"/>
      <c r="Y680" s="366"/>
      <c r="Z680" s="366"/>
      <c r="AA680" s="366"/>
      <c r="AB680" s="366"/>
      <c r="AC680" s="366"/>
      <c r="AD680" s="366"/>
      <c r="AE680" s="366"/>
      <c r="AF680" s="366"/>
      <c r="AG680" s="366"/>
      <c r="AH680" s="366"/>
      <c r="AI680" s="366"/>
      <c r="AJ680" s="366"/>
      <c r="AK680" s="73">
        <f t="shared" si="230"/>
        <v>0</v>
      </c>
      <c r="AL680" s="74">
        <f t="shared" si="217"/>
        <v>0</v>
      </c>
      <c r="AM680" s="378">
        <f t="shared" si="222"/>
        <v>0</v>
      </c>
      <c r="AN680" s="378">
        <f t="shared" si="223"/>
        <v>0</v>
      </c>
      <c r="AO680" s="808">
        <f t="shared" si="224"/>
        <v>0</v>
      </c>
      <c r="AP680" s="59">
        <f t="shared" si="231"/>
        <v>0</v>
      </c>
      <c r="AQ680" s="59">
        <f t="shared" si="232"/>
        <v>0</v>
      </c>
      <c r="AR680" s="104"/>
      <c r="AS680" s="104"/>
      <c r="AT680" s="27"/>
      <c r="AU680" s="618"/>
    </row>
    <row r="681" spans="1:47" ht="15">
      <c r="A681" s="316"/>
      <c r="B681" s="346"/>
      <c r="C681" s="360"/>
      <c r="D681" s="921"/>
      <c r="E681" s="922"/>
      <c r="F681" s="922"/>
      <c r="G681" s="923"/>
      <c r="H681" s="797">
        <v>0.21</v>
      </c>
      <c r="I681" s="799">
        <v>1</v>
      </c>
      <c r="J681" s="324"/>
      <c r="K681" s="782">
        <f t="shared" si="216"/>
        <v>0</v>
      </c>
      <c r="L681" s="366"/>
      <c r="M681" s="365"/>
      <c r="N681" s="374">
        <f t="shared" si="229"/>
        <v>0</v>
      </c>
      <c r="O681" s="365"/>
      <c r="P681" s="365"/>
      <c r="Q681" s="365"/>
      <c r="R681" s="365"/>
      <c r="S681" s="365"/>
      <c r="T681" s="365"/>
      <c r="U681" s="365"/>
      <c r="V681" s="365"/>
      <c r="W681" s="365"/>
      <c r="X681" s="365"/>
      <c r="Y681" s="365"/>
      <c r="Z681" s="365"/>
      <c r="AA681" s="365"/>
      <c r="AB681" s="365"/>
      <c r="AC681" s="365"/>
      <c r="AD681" s="365"/>
      <c r="AE681" s="365"/>
      <c r="AF681" s="365"/>
      <c r="AG681" s="365"/>
      <c r="AH681" s="365"/>
      <c r="AI681" s="365"/>
      <c r="AJ681" s="365"/>
      <c r="AK681" s="73">
        <f t="shared" si="230"/>
        <v>0</v>
      </c>
      <c r="AL681" s="74">
        <f t="shared" si="217"/>
        <v>0</v>
      </c>
      <c r="AM681" s="378">
        <f t="shared" si="222"/>
        <v>0</v>
      </c>
      <c r="AN681" s="378">
        <f t="shared" si="223"/>
        <v>0</v>
      </c>
      <c r="AO681" s="808">
        <f t="shared" si="224"/>
        <v>0</v>
      </c>
      <c r="AP681" s="59">
        <f t="shared" si="231"/>
        <v>0</v>
      </c>
      <c r="AQ681" s="59">
        <f t="shared" si="232"/>
        <v>0</v>
      </c>
      <c r="AR681" s="104"/>
      <c r="AS681" s="104"/>
      <c r="AT681" s="27"/>
      <c r="AU681" s="618"/>
    </row>
    <row r="682" spans="1:47" ht="15">
      <c r="A682" s="316"/>
      <c r="B682" s="346"/>
      <c r="C682" s="360"/>
      <c r="D682" s="921"/>
      <c r="E682" s="922"/>
      <c r="F682" s="922"/>
      <c r="G682" s="923"/>
      <c r="H682" s="797">
        <v>0.21</v>
      </c>
      <c r="I682" s="799">
        <v>1</v>
      </c>
      <c r="J682" s="324"/>
      <c r="K682" s="782">
        <f t="shared" si="216"/>
        <v>0</v>
      </c>
      <c r="L682" s="366"/>
      <c r="M682" s="365"/>
      <c r="N682" s="374">
        <f t="shared" si="229"/>
        <v>0</v>
      </c>
      <c r="O682" s="365"/>
      <c r="P682" s="365"/>
      <c r="Q682" s="365"/>
      <c r="R682" s="365"/>
      <c r="S682" s="365"/>
      <c r="T682" s="365"/>
      <c r="U682" s="365"/>
      <c r="V682" s="365"/>
      <c r="W682" s="365"/>
      <c r="X682" s="365"/>
      <c r="Y682" s="365"/>
      <c r="Z682" s="365"/>
      <c r="AA682" s="365"/>
      <c r="AB682" s="365"/>
      <c r="AC682" s="365"/>
      <c r="AD682" s="365"/>
      <c r="AE682" s="365"/>
      <c r="AF682" s="365"/>
      <c r="AG682" s="365"/>
      <c r="AH682" s="365"/>
      <c r="AI682" s="365"/>
      <c r="AJ682" s="365"/>
      <c r="AK682" s="73">
        <f t="shared" si="230"/>
        <v>0</v>
      </c>
      <c r="AL682" s="74">
        <f t="shared" si="217"/>
        <v>0</v>
      </c>
      <c r="AM682" s="378">
        <f t="shared" si="222"/>
        <v>0</v>
      </c>
      <c r="AN682" s="378">
        <f t="shared" si="223"/>
        <v>0</v>
      </c>
      <c r="AO682" s="808">
        <f t="shared" si="224"/>
        <v>0</v>
      </c>
      <c r="AP682" s="59">
        <f t="shared" si="231"/>
        <v>0</v>
      </c>
      <c r="AQ682" s="59">
        <f t="shared" si="232"/>
        <v>0</v>
      </c>
      <c r="AR682" s="104"/>
      <c r="AS682" s="104"/>
      <c r="AT682" s="27"/>
      <c r="AU682" s="618"/>
    </row>
    <row r="683" spans="1:47" ht="15">
      <c r="A683" s="312"/>
      <c r="B683" s="361"/>
      <c r="C683" s="362"/>
      <c r="D683" s="921"/>
      <c r="E683" s="922"/>
      <c r="F683" s="922"/>
      <c r="G683" s="923"/>
      <c r="H683" s="797">
        <v>0.21</v>
      </c>
      <c r="I683" s="799">
        <v>1</v>
      </c>
      <c r="J683" s="320"/>
      <c r="K683" s="782">
        <f t="shared" si="216"/>
        <v>0</v>
      </c>
      <c r="L683" s="366"/>
      <c r="M683" s="365"/>
      <c r="N683" s="374">
        <f t="shared" si="229"/>
        <v>0</v>
      </c>
      <c r="O683" s="366"/>
      <c r="P683" s="366"/>
      <c r="Q683" s="366"/>
      <c r="R683" s="366"/>
      <c r="S683" s="366"/>
      <c r="T683" s="366"/>
      <c r="U683" s="366"/>
      <c r="V683" s="366"/>
      <c r="W683" s="366"/>
      <c r="X683" s="366"/>
      <c r="Y683" s="366"/>
      <c r="Z683" s="366"/>
      <c r="AA683" s="366"/>
      <c r="AB683" s="366"/>
      <c r="AC683" s="366"/>
      <c r="AD683" s="366"/>
      <c r="AE683" s="366"/>
      <c r="AF683" s="366"/>
      <c r="AG683" s="366"/>
      <c r="AH683" s="366"/>
      <c r="AI683" s="366"/>
      <c r="AJ683" s="366"/>
      <c r="AK683" s="73">
        <f t="shared" si="230"/>
        <v>0</v>
      </c>
      <c r="AL683" s="74">
        <f t="shared" si="217"/>
        <v>0</v>
      </c>
      <c r="AM683" s="378">
        <f t="shared" si="222"/>
        <v>0</v>
      </c>
      <c r="AN683" s="378">
        <f t="shared" si="223"/>
        <v>0</v>
      </c>
      <c r="AO683" s="808">
        <f t="shared" si="224"/>
        <v>0</v>
      </c>
      <c r="AP683" s="59">
        <f t="shared" si="231"/>
        <v>0</v>
      </c>
      <c r="AQ683" s="59">
        <f t="shared" si="232"/>
        <v>0</v>
      </c>
      <c r="AR683" s="104"/>
      <c r="AS683" s="104"/>
      <c r="AT683" s="27"/>
      <c r="AU683" s="618"/>
    </row>
    <row r="684" spans="1:47" ht="15">
      <c r="A684" s="316"/>
      <c r="B684" s="346"/>
      <c r="C684" s="360"/>
      <c r="D684" s="921"/>
      <c r="E684" s="922"/>
      <c r="F684" s="922"/>
      <c r="G684" s="923"/>
      <c r="H684" s="797">
        <v>0.21</v>
      </c>
      <c r="I684" s="799">
        <v>1</v>
      </c>
      <c r="J684" s="324"/>
      <c r="K684" s="782">
        <f t="shared" si="216"/>
        <v>0</v>
      </c>
      <c r="L684" s="366"/>
      <c r="M684" s="365"/>
      <c r="N684" s="374">
        <f t="shared" si="229"/>
        <v>0</v>
      </c>
      <c r="O684" s="365"/>
      <c r="P684" s="365"/>
      <c r="Q684" s="365"/>
      <c r="R684" s="365"/>
      <c r="S684" s="365"/>
      <c r="T684" s="365"/>
      <c r="U684" s="365"/>
      <c r="V684" s="365"/>
      <c r="W684" s="365"/>
      <c r="X684" s="365"/>
      <c r="Y684" s="365"/>
      <c r="Z684" s="365"/>
      <c r="AA684" s="365"/>
      <c r="AB684" s="365"/>
      <c r="AC684" s="365"/>
      <c r="AD684" s="365"/>
      <c r="AE684" s="365"/>
      <c r="AF684" s="365"/>
      <c r="AG684" s="365"/>
      <c r="AH684" s="365"/>
      <c r="AI684" s="365"/>
      <c r="AJ684" s="365"/>
      <c r="AK684" s="73">
        <f t="shared" si="230"/>
        <v>0</v>
      </c>
      <c r="AL684" s="74">
        <f t="shared" si="217"/>
        <v>0</v>
      </c>
      <c r="AM684" s="378">
        <f t="shared" si="222"/>
        <v>0</v>
      </c>
      <c r="AN684" s="378">
        <f t="shared" si="223"/>
        <v>0</v>
      </c>
      <c r="AO684" s="808">
        <f t="shared" si="224"/>
        <v>0</v>
      </c>
      <c r="AP684" s="59">
        <f t="shared" si="231"/>
        <v>0</v>
      </c>
      <c r="AQ684" s="59">
        <f t="shared" si="232"/>
        <v>0</v>
      </c>
      <c r="AR684" s="104"/>
      <c r="AS684" s="104"/>
      <c r="AT684" s="27"/>
      <c r="AU684" s="618"/>
    </row>
    <row r="685" spans="1:47" ht="15">
      <c r="A685" s="316"/>
      <c r="B685" s="346"/>
      <c r="C685" s="360"/>
      <c r="D685" s="921"/>
      <c r="E685" s="922"/>
      <c r="F685" s="922"/>
      <c r="G685" s="923"/>
      <c r="H685" s="797">
        <v>0.21</v>
      </c>
      <c r="I685" s="799">
        <v>1</v>
      </c>
      <c r="J685" s="324"/>
      <c r="K685" s="782">
        <f t="shared" si="216"/>
        <v>0</v>
      </c>
      <c r="L685" s="366"/>
      <c r="M685" s="365"/>
      <c r="N685" s="374">
        <f t="shared" si="229"/>
        <v>0</v>
      </c>
      <c r="O685" s="365"/>
      <c r="P685" s="365"/>
      <c r="Q685" s="365"/>
      <c r="R685" s="365"/>
      <c r="S685" s="365"/>
      <c r="T685" s="365"/>
      <c r="U685" s="365"/>
      <c r="V685" s="365"/>
      <c r="W685" s="365"/>
      <c r="X685" s="365"/>
      <c r="Y685" s="365"/>
      <c r="Z685" s="365"/>
      <c r="AA685" s="365"/>
      <c r="AB685" s="365"/>
      <c r="AC685" s="365"/>
      <c r="AD685" s="365"/>
      <c r="AE685" s="365"/>
      <c r="AF685" s="365"/>
      <c r="AG685" s="365"/>
      <c r="AH685" s="365"/>
      <c r="AI685" s="365"/>
      <c r="AJ685" s="365"/>
      <c r="AK685" s="73">
        <f t="shared" si="230"/>
        <v>0</v>
      </c>
      <c r="AL685" s="74">
        <f t="shared" si="217"/>
        <v>0</v>
      </c>
      <c r="AM685" s="378">
        <f t="shared" si="222"/>
        <v>0</v>
      </c>
      <c r="AN685" s="378">
        <f t="shared" si="223"/>
        <v>0</v>
      </c>
      <c r="AO685" s="808">
        <f t="shared" si="224"/>
        <v>0</v>
      </c>
      <c r="AP685" s="59">
        <f t="shared" si="231"/>
        <v>0</v>
      </c>
      <c r="AQ685" s="59">
        <f t="shared" si="232"/>
        <v>0</v>
      </c>
      <c r="AR685" s="104"/>
      <c r="AS685" s="104"/>
      <c r="AT685" s="27"/>
      <c r="AU685" s="618"/>
    </row>
    <row r="686" spans="1:47" ht="15">
      <c r="A686" s="312"/>
      <c r="B686" s="361"/>
      <c r="C686" s="362"/>
      <c r="D686" s="921"/>
      <c r="E686" s="922"/>
      <c r="F686" s="922"/>
      <c r="G686" s="923"/>
      <c r="H686" s="797">
        <v>0.21</v>
      </c>
      <c r="I686" s="799">
        <v>1</v>
      </c>
      <c r="J686" s="320"/>
      <c r="K686" s="782">
        <f t="shared" si="216"/>
        <v>0</v>
      </c>
      <c r="L686" s="366"/>
      <c r="M686" s="365"/>
      <c r="N686" s="374">
        <f t="shared" si="229"/>
        <v>0</v>
      </c>
      <c r="O686" s="366"/>
      <c r="P686" s="366"/>
      <c r="Q686" s="366"/>
      <c r="R686" s="366"/>
      <c r="S686" s="366"/>
      <c r="T686" s="366"/>
      <c r="U686" s="366"/>
      <c r="V686" s="366"/>
      <c r="W686" s="366"/>
      <c r="X686" s="366"/>
      <c r="Y686" s="366"/>
      <c r="Z686" s="366"/>
      <c r="AA686" s="366"/>
      <c r="AB686" s="366"/>
      <c r="AC686" s="366"/>
      <c r="AD686" s="366"/>
      <c r="AE686" s="366"/>
      <c r="AF686" s="366"/>
      <c r="AG686" s="366"/>
      <c r="AH686" s="366"/>
      <c r="AI686" s="366"/>
      <c r="AJ686" s="366"/>
      <c r="AK686" s="73">
        <f t="shared" si="230"/>
        <v>0</v>
      </c>
      <c r="AL686" s="74">
        <f t="shared" si="217"/>
        <v>0</v>
      </c>
      <c r="AM686" s="378">
        <f t="shared" si="222"/>
        <v>0</v>
      </c>
      <c r="AN686" s="378">
        <f t="shared" si="223"/>
        <v>0</v>
      </c>
      <c r="AO686" s="808">
        <f t="shared" si="224"/>
        <v>0</v>
      </c>
      <c r="AP686" s="59">
        <f t="shared" si="231"/>
        <v>0</v>
      </c>
      <c r="AQ686" s="59">
        <f t="shared" si="232"/>
        <v>0</v>
      </c>
      <c r="AR686" s="104"/>
      <c r="AS686" s="104"/>
      <c r="AT686" s="27"/>
      <c r="AU686" s="618"/>
    </row>
    <row r="687" spans="1:47" ht="15">
      <c r="A687" s="316"/>
      <c r="B687" s="346"/>
      <c r="C687" s="360"/>
      <c r="D687" s="921"/>
      <c r="E687" s="922"/>
      <c r="F687" s="922"/>
      <c r="G687" s="923"/>
      <c r="H687" s="797">
        <v>0.21</v>
      </c>
      <c r="I687" s="799">
        <v>1</v>
      </c>
      <c r="J687" s="324"/>
      <c r="K687" s="782">
        <f t="shared" si="216"/>
        <v>0</v>
      </c>
      <c r="L687" s="366"/>
      <c r="M687" s="365"/>
      <c r="N687" s="374">
        <f t="shared" si="229"/>
        <v>0</v>
      </c>
      <c r="O687" s="365"/>
      <c r="P687" s="365"/>
      <c r="Q687" s="365"/>
      <c r="R687" s="365"/>
      <c r="S687" s="365"/>
      <c r="T687" s="365"/>
      <c r="U687" s="365"/>
      <c r="V687" s="365"/>
      <c r="W687" s="365"/>
      <c r="X687" s="365"/>
      <c r="Y687" s="365"/>
      <c r="Z687" s="365"/>
      <c r="AA687" s="365"/>
      <c r="AB687" s="365"/>
      <c r="AC687" s="365"/>
      <c r="AD687" s="365"/>
      <c r="AE687" s="365"/>
      <c r="AF687" s="365"/>
      <c r="AG687" s="365"/>
      <c r="AH687" s="365"/>
      <c r="AI687" s="365"/>
      <c r="AJ687" s="365"/>
      <c r="AK687" s="73">
        <f t="shared" si="230"/>
        <v>0</v>
      </c>
      <c r="AL687" s="74">
        <f t="shared" si="217"/>
        <v>0</v>
      </c>
      <c r="AM687" s="378">
        <f t="shared" si="222"/>
        <v>0</v>
      </c>
      <c r="AN687" s="378">
        <f t="shared" si="223"/>
        <v>0</v>
      </c>
      <c r="AO687" s="808">
        <f t="shared" si="224"/>
        <v>0</v>
      </c>
      <c r="AP687" s="59">
        <f t="shared" si="231"/>
        <v>0</v>
      </c>
      <c r="AQ687" s="59">
        <f t="shared" si="232"/>
        <v>0</v>
      </c>
      <c r="AR687" s="104"/>
      <c r="AS687" s="104"/>
      <c r="AT687" s="27"/>
      <c r="AU687" s="618"/>
    </row>
    <row r="688" spans="1:47" ht="15">
      <c r="A688" s="316"/>
      <c r="B688" s="346"/>
      <c r="C688" s="360"/>
      <c r="D688" s="921"/>
      <c r="E688" s="922"/>
      <c r="F688" s="922"/>
      <c r="G688" s="923"/>
      <c r="H688" s="797">
        <v>0.21</v>
      </c>
      <c r="I688" s="799">
        <v>1</v>
      </c>
      <c r="J688" s="324"/>
      <c r="K688" s="782">
        <f t="shared" si="216"/>
        <v>0</v>
      </c>
      <c r="L688" s="366"/>
      <c r="M688" s="365"/>
      <c r="N688" s="374">
        <f t="shared" si="229"/>
        <v>0</v>
      </c>
      <c r="O688" s="365"/>
      <c r="P688" s="365"/>
      <c r="Q688" s="365"/>
      <c r="R688" s="365"/>
      <c r="S688" s="365"/>
      <c r="T688" s="365"/>
      <c r="U688" s="365"/>
      <c r="V688" s="365"/>
      <c r="W688" s="365"/>
      <c r="X688" s="365"/>
      <c r="Y688" s="365"/>
      <c r="Z688" s="365"/>
      <c r="AA688" s="365"/>
      <c r="AB688" s="365"/>
      <c r="AC688" s="365"/>
      <c r="AD688" s="365"/>
      <c r="AE688" s="365"/>
      <c r="AF688" s="365"/>
      <c r="AG688" s="365"/>
      <c r="AH688" s="365"/>
      <c r="AI688" s="365"/>
      <c r="AJ688" s="365"/>
      <c r="AK688" s="73">
        <f t="shared" si="230"/>
        <v>0</v>
      </c>
      <c r="AL688" s="74">
        <f t="shared" si="217"/>
        <v>0</v>
      </c>
      <c r="AM688" s="378">
        <f t="shared" si="222"/>
        <v>0</v>
      </c>
      <c r="AN688" s="378">
        <f t="shared" si="223"/>
        <v>0</v>
      </c>
      <c r="AO688" s="808">
        <f t="shared" si="224"/>
        <v>0</v>
      </c>
      <c r="AP688" s="59">
        <f t="shared" si="231"/>
        <v>0</v>
      </c>
      <c r="AQ688" s="59">
        <f t="shared" si="232"/>
        <v>0</v>
      </c>
      <c r="AR688" s="104"/>
      <c r="AS688" s="104"/>
      <c r="AT688" s="27"/>
      <c r="AU688" s="618"/>
    </row>
    <row r="689" spans="1:47" ht="15">
      <c r="A689" s="312"/>
      <c r="B689" s="361"/>
      <c r="C689" s="362"/>
      <c r="D689" s="921"/>
      <c r="E689" s="922"/>
      <c r="F689" s="922"/>
      <c r="G689" s="923"/>
      <c r="H689" s="797">
        <v>0.21</v>
      </c>
      <c r="I689" s="799">
        <v>1</v>
      </c>
      <c r="J689" s="320"/>
      <c r="K689" s="782">
        <f t="shared" si="216"/>
        <v>0</v>
      </c>
      <c r="L689" s="366"/>
      <c r="M689" s="365"/>
      <c r="N689" s="374">
        <f t="shared" si="229"/>
        <v>0</v>
      </c>
      <c r="O689" s="366"/>
      <c r="P689" s="366"/>
      <c r="Q689" s="366"/>
      <c r="R689" s="366"/>
      <c r="S689" s="366"/>
      <c r="T689" s="366"/>
      <c r="U689" s="366"/>
      <c r="V689" s="366"/>
      <c r="W689" s="366"/>
      <c r="X689" s="366"/>
      <c r="Y689" s="366"/>
      <c r="Z689" s="366"/>
      <c r="AA689" s="366"/>
      <c r="AB689" s="366"/>
      <c r="AC689" s="366"/>
      <c r="AD689" s="366"/>
      <c r="AE689" s="366"/>
      <c r="AF689" s="366"/>
      <c r="AG689" s="366"/>
      <c r="AH689" s="366"/>
      <c r="AI689" s="366"/>
      <c r="AJ689" s="366"/>
      <c r="AK689" s="73">
        <f t="shared" si="230"/>
        <v>0</v>
      </c>
      <c r="AL689" s="74">
        <f t="shared" si="217"/>
        <v>0</v>
      </c>
      <c r="AM689" s="378">
        <f t="shared" si="222"/>
        <v>0</v>
      </c>
      <c r="AN689" s="378">
        <f t="shared" si="223"/>
        <v>0</v>
      </c>
      <c r="AO689" s="808">
        <f t="shared" si="224"/>
        <v>0</v>
      </c>
      <c r="AP689" s="59">
        <f t="shared" si="231"/>
        <v>0</v>
      </c>
      <c r="AQ689" s="59">
        <f t="shared" si="232"/>
        <v>0</v>
      </c>
      <c r="AR689" s="104"/>
      <c r="AS689" s="104"/>
      <c r="AT689" s="27"/>
      <c r="AU689" s="618"/>
    </row>
    <row r="690" spans="1:47" ht="15.75" thickBot="1">
      <c r="A690" s="312"/>
      <c r="B690" s="361"/>
      <c r="C690" s="362"/>
      <c r="D690" s="921"/>
      <c r="E690" s="922"/>
      <c r="F690" s="922"/>
      <c r="G690" s="923"/>
      <c r="H690" s="797">
        <v>0.21</v>
      </c>
      <c r="I690" s="799">
        <v>1</v>
      </c>
      <c r="J690" s="320"/>
      <c r="K690" s="782">
        <f t="shared" si="216"/>
        <v>0</v>
      </c>
      <c r="L690" s="366"/>
      <c r="M690" s="365"/>
      <c r="N690" s="374">
        <f t="shared" si="229"/>
        <v>0</v>
      </c>
      <c r="O690" s="366"/>
      <c r="P690" s="366"/>
      <c r="Q690" s="366"/>
      <c r="R690" s="366"/>
      <c r="S690" s="366"/>
      <c r="T690" s="366"/>
      <c r="U690" s="366"/>
      <c r="V690" s="366"/>
      <c r="W690" s="366"/>
      <c r="X690" s="366"/>
      <c r="Y690" s="366"/>
      <c r="Z690" s="366"/>
      <c r="AA690" s="366"/>
      <c r="AB690" s="366"/>
      <c r="AC690" s="366"/>
      <c r="AD690" s="366"/>
      <c r="AE690" s="366"/>
      <c r="AF690" s="366"/>
      <c r="AG690" s="366"/>
      <c r="AH690" s="366"/>
      <c r="AI690" s="366"/>
      <c r="AJ690" s="366"/>
      <c r="AK690" s="73">
        <f t="shared" si="230"/>
        <v>0</v>
      </c>
      <c r="AL690" s="74">
        <f t="shared" si="217"/>
        <v>0</v>
      </c>
      <c r="AM690" s="378">
        <f t="shared" si="222"/>
        <v>0</v>
      </c>
      <c r="AN690" s="378">
        <f t="shared" si="223"/>
        <v>0</v>
      </c>
      <c r="AO690" s="808">
        <f t="shared" si="224"/>
        <v>0</v>
      </c>
      <c r="AP690" s="59">
        <f t="shared" si="231"/>
        <v>0</v>
      </c>
      <c r="AQ690" s="59">
        <f t="shared" si="232"/>
        <v>0</v>
      </c>
      <c r="AR690" s="104"/>
      <c r="AS690" s="104"/>
      <c r="AT690" s="27"/>
      <c r="AU690" s="618"/>
    </row>
    <row r="691" spans="1:47" ht="15" hidden="1">
      <c r="A691" s="316"/>
      <c r="B691" s="346"/>
      <c r="C691" s="360"/>
      <c r="D691" s="921"/>
      <c r="E691" s="922"/>
      <c r="F691" s="922"/>
      <c r="G691" s="923"/>
      <c r="H691" s="797">
        <v>0.21</v>
      </c>
      <c r="I691" s="799">
        <v>1</v>
      </c>
      <c r="J691" s="324"/>
      <c r="K691" s="782">
        <f t="shared" si="216"/>
        <v>0</v>
      </c>
      <c r="L691" s="366"/>
      <c r="M691" s="365"/>
      <c r="N691" s="374">
        <f t="shared" si="225"/>
        <v>0</v>
      </c>
      <c r="O691" s="365"/>
      <c r="P691" s="365"/>
      <c r="Q691" s="365"/>
      <c r="R691" s="365"/>
      <c r="S691" s="365"/>
      <c r="T691" s="365"/>
      <c r="U691" s="365"/>
      <c r="V691" s="365"/>
      <c r="W691" s="365"/>
      <c r="X691" s="365"/>
      <c r="Y691" s="365"/>
      <c r="Z691" s="365"/>
      <c r="AA691" s="365"/>
      <c r="AB691" s="365"/>
      <c r="AC691" s="365"/>
      <c r="AD691" s="365"/>
      <c r="AE691" s="365"/>
      <c r="AF691" s="365"/>
      <c r="AG691" s="365"/>
      <c r="AH691" s="365"/>
      <c r="AI691" s="365"/>
      <c r="AJ691" s="365"/>
      <c r="AK691" s="73">
        <f t="shared" si="226"/>
        <v>0</v>
      </c>
      <c r="AL691" s="74">
        <f t="shared" si="217"/>
        <v>0</v>
      </c>
      <c r="AM691" s="378">
        <f t="shared" si="222"/>
        <v>0</v>
      </c>
      <c r="AN691" s="378">
        <f t="shared" si="223"/>
        <v>0</v>
      </c>
      <c r="AO691" s="808">
        <f t="shared" si="224"/>
        <v>0</v>
      </c>
      <c r="AP691" s="59">
        <f t="shared" si="227"/>
        <v>0</v>
      </c>
      <c r="AQ691" s="59">
        <f t="shared" si="228"/>
        <v>0</v>
      </c>
      <c r="AR691" s="104"/>
      <c r="AS691" s="104"/>
      <c r="AT691" s="27"/>
      <c r="AU691" s="618"/>
    </row>
    <row r="692" spans="1:47" ht="15" hidden="1">
      <c r="A692" s="316"/>
      <c r="B692" s="346"/>
      <c r="C692" s="360"/>
      <c r="D692" s="921"/>
      <c r="E692" s="922"/>
      <c r="F692" s="922"/>
      <c r="G692" s="923"/>
      <c r="H692" s="797">
        <v>0.21</v>
      </c>
      <c r="I692" s="799">
        <v>1</v>
      </c>
      <c r="J692" s="324"/>
      <c r="K692" s="782">
        <f t="shared" si="216"/>
        <v>0</v>
      </c>
      <c r="L692" s="366"/>
      <c r="M692" s="365"/>
      <c r="N692" s="374">
        <f t="shared" si="225"/>
        <v>0</v>
      </c>
      <c r="O692" s="365"/>
      <c r="P692" s="365"/>
      <c r="Q692" s="365"/>
      <c r="R692" s="365"/>
      <c r="S692" s="365"/>
      <c r="T692" s="365"/>
      <c r="U692" s="365"/>
      <c r="V692" s="365"/>
      <c r="W692" s="365"/>
      <c r="X692" s="365"/>
      <c r="Y692" s="365"/>
      <c r="Z692" s="365"/>
      <c r="AA692" s="365"/>
      <c r="AB692" s="365"/>
      <c r="AC692" s="365"/>
      <c r="AD692" s="365"/>
      <c r="AE692" s="365"/>
      <c r="AF692" s="365"/>
      <c r="AG692" s="365"/>
      <c r="AH692" s="365"/>
      <c r="AI692" s="365"/>
      <c r="AJ692" s="365"/>
      <c r="AK692" s="73">
        <f t="shared" si="226"/>
        <v>0</v>
      </c>
      <c r="AL692" s="74">
        <f t="shared" si="217"/>
        <v>0</v>
      </c>
      <c r="AM692" s="378">
        <f t="shared" si="222"/>
        <v>0</v>
      </c>
      <c r="AN692" s="378">
        <f t="shared" si="223"/>
        <v>0</v>
      </c>
      <c r="AO692" s="808">
        <f t="shared" si="224"/>
        <v>0</v>
      </c>
      <c r="AP692" s="59">
        <f t="shared" si="227"/>
        <v>0</v>
      </c>
      <c r="AQ692" s="59">
        <f t="shared" si="228"/>
        <v>0</v>
      </c>
      <c r="AR692" s="104"/>
      <c r="AS692" s="104"/>
      <c r="AT692" s="27"/>
      <c r="AU692" s="618"/>
    </row>
    <row r="693" spans="1:47" ht="15" hidden="1">
      <c r="A693" s="312"/>
      <c r="B693" s="361"/>
      <c r="C693" s="362"/>
      <c r="D693" s="921"/>
      <c r="E693" s="922"/>
      <c r="F693" s="922"/>
      <c r="G693" s="923"/>
      <c r="H693" s="797">
        <v>0.21</v>
      </c>
      <c r="I693" s="799">
        <v>1</v>
      </c>
      <c r="J693" s="320"/>
      <c r="K693" s="782">
        <f t="shared" si="216"/>
        <v>0</v>
      </c>
      <c r="L693" s="366"/>
      <c r="M693" s="365"/>
      <c r="N693" s="374">
        <f t="shared" si="225"/>
        <v>0</v>
      </c>
      <c r="O693" s="366"/>
      <c r="P693" s="366"/>
      <c r="Q693" s="366"/>
      <c r="R693" s="366"/>
      <c r="S693" s="366"/>
      <c r="T693" s="366"/>
      <c r="U693" s="366"/>
      <c r="V693" s="366"/>
      <c r="W693" s="366"/>
      <c r="X693" s="366"/>
      <c r="Y693" s="366"/>
      <c r="Z693" s="366"/>
      <c r="AA693" s="366"/>
      <c r="AB693" s="366"/>
      <c r="AC693" s="366"/>
      <c r="AD693" s="366"/>
      <c r="AE693" s="366"/>
      <c r="AF693" s="366"/>
      <c r="AG693" s="366"/>
      <c r="AH693" s="366"/>
      <c r="AI693" s="366"/>
      <c r="AJ693" s="366"/>
      <c r="AK693" s="73">
        <f t="shared" si="226"/>
        <v>0</v>
      </c>
      <c r="AL693" s="74">
        <f t="shared" si="217"/>
        <v>0</v>
      </c>
      <c r="AM693" s="378">
        <f t="shared" si="222"/>
        <v>0</v>
      </c>
      <c r="AN693" s="378">
        <f t="shared" si="223"/>
        <v>0</v>
      </c>
      <c r="AO693" s="808">
        <f t="shared" si="224"/>
        <v>0</v>
      </c>
      <c r="AP693" s="59">
        <f t="shared" si="227"/>
        <v>0</v>
      </c>
      <c r="AQ693" s="59">
        <f t="shared" si="228"/>
        <v>0</v>
      </c>
      <c r="AR693" s="104"/>
      <c r="AS693" s="104"/>
      <c r="AT693" s="27"/>
      <c r="AU693" s="618"/>
    </row>
    <row r="694" spans="1:47" ht="15" hidden="1">
      <c r="A694" s="316"/>
      <c r="B694" s="346"/>
      <c r="C694" s="360"/>
      <c r="D694" s="921"/>
      <c r="E694" s="922"/>
      <c r="F694" s="922"/>
      <c r="G694" s="923"/>
      <c r="H694" s="797">
        <v>0.21</v>
      </c>
      <c r="I694" s="799">
        <v>1</v>
      </c>
      <c r="J694" s="324"/>
      <c r="K694" s="782">
        <f t="shared" si="216"/>
        <v>0</v>
      </c>
      <c r="L694" s="366"/>
      <c r="M694" s="365"/>
      <c r="N694" s="374">
        <f t="shared" ref="N694:N716" si="238">L694+M694</f>
        <v>0</v>
      </c>
      <c r="O694" s="365"/>
      <c r="P694" s="365"/>
      <c r="Q694" s="365"/>
      <c r="R694" s="365"/>
      <c r="S694" s="365"/>
      <c r="T694" s="365"/>
      <c r="U694" s="365"/>
      <c r="V694" s="365"/>
      <c r="W694" s="365"/>
      <c r="X694" s="365"/>
      <c r="Y694" s="365"/>
      <c r="Z694" s="365"/>
      <c r="AA694" s="365"/>
      <c r="AB694" s="365"/>
      <c r="AC694" s="365"/>
      <c r="AD694" s="365"/>
      <c r="AE694" s="365"/>
      <c r="AF694" s="365"/>
      <c r="AG694" s="365"/>
      <c r="AH694" s="365"/>
      <c r="AI694" s="365"/>
      <c r="AJ694" s="365"/>
      <c r="AK694" s="73">
        <f t="shared" ref="AK694:AK713" si="239">SUM(O694:AJ694)</f>
        <v>0</v>
      </c>
      <c r="AL694" s="74">
        <f t="shared" si="217"/>
        <v>0</v>
      </c>
      <c r="AM694" s="378">
        <f t="shared" si="222"/>
        <v>0</v>
      </c>
      <c r="AN694" s="378">
        <f t="shared" si="223"/>
        <v>0</v>
      </c>
      <c r="AO694" s="808">
        <f t="shared" si="224"/>
        <v>0</v>
      </c>
      <c r="AP694" s="59">
        <f t="shared" ref="AP694:AP716" si="240">AM694-AR694</f>
        <v>0</v>
      </c>
      <c r="AQ694" s="59">
        <f t="shared" ref="AQ694:AQ716" si="241">AN694-AS694</f>
        <v>0</v>
      </c>
      <c r="AR694" s="104"/>
      <c r="AS694" s="104"/>
      <c r="AT694" s="27"/>
      <c r="AU694" s="618"/>
    </row>
    <row r="695" spans="1:47" ht="15" hidden="1">
      <c r="A695" s="316"/>
      <c r="B695" s="346"/>
      <c r="C695" s="360"/>
      <c r="D695" s="921"/>
      <c r="E695" s="922"/>
      <c r="F695" s="922"/>
      <c r="G695" s="923"/>
      <c r="H695" s="797">
        <v>0.21</v>
      </c>
      <c r="I695" s="799">
        <v>1</v>
      </c>
      <c r="J695" s="324"/>
      <c r="K695" s="782">
        <f t="shared" si="216"/>
        <v>0</v>
      </c>
      <c r="L695" s="366"/>
      <c r="M695" s="365"/>
      <c r="N695" s="374">
        <f t="shared" si="238"/>
        <v>0</v>
      </c>
      <c r="O695" s="365"/>
      <c r="P695" s="365"/>
      <c r="Q695" s="365"/>
      <c r="R695" s="365"/>
      <c r="S695" s="365"/>
      <c r="T695" s="365"/>
      <c r="U695" s="365"/>
      <c r="V695" s="365"/>
      <c r="W695" s="365"/>
      <c r="X695" s="365"/>
      <c r="Y695" s="365"/>
      <c r="Z695" s="365"/>
      <c r="AA695" s="365"/>
      <c r="AB695" s="365"/>
      <c r="AC695" s="365"/>
      <c r="AD695" s="365"/>
      <c r="AE695" s="365"/>
      <c r="AF695" s="365"/>
      <c r="AG695" s="365"/>
      <c r="AH695" s="365"/>
      <c r="AI695" s="365"/>
      <c r="AJ695" s="365"/>
      <c r="AK695" s="73">
        <f t="shared" si="239"/>
        <v>0</v>
      </c>
      <c r="AL695" s="74">
        <f t="shared" si="217"/>
        <v>0</v>
      </c>
      <c r="AM695" s="378">
        <f t="shared" si="222"/>
        <v>0</v>
      </c>
      <c r="AN695" s="378">
        <f t="shared" si="223"/>
        <v>0</v>
      </c>
      <c r="AO695" s="808">
        <f t="shared" si="224"/>
        <v>0</v>
      </c>
      <c r="AP695" s="59">
        <f t="shared" si="240"/>
        <v>0</v>
      </c>
      <c r="AQ695" s="59">
        <f t="shared" si="241"/>
        <v>0</v>
      </c>
      <c r="AR695" s="104"/>
      <c r="AS695" s="104"/>
      <c r="AT695" s="27"/>
      <c r="AU695" s="618"/>
    </row>
    <row r="696" spans="1:47" ht="15" hidden="1">
      <c r="A696" s="312"/>
      <c r="B696" s="361"/>
      <c r="C696" s="362"/>
      <c r="D696" s="921"/>
      <c r="E696" s="922"/>
      <c r="F696" s="922"/>
      <c r="G696" s="923"/>
      <c r="H696" s="797">
        <v>0.21</v>
      </c>
      <c r="I696" s="799">
        <v>1</v>
      </c>
      <c r="J696" s="320"/>
      <c r="K696" s="782">
        <f t="shared" si="216"/>
        <v>0</v>
      </c>
      <c r="L696" s="366"/>
      <c r="M696" s="365"/>
      <c r="N696" s="374">
        <f t="shared" si="238"/>
        <v>0</v>
      </c>
      <c r="O696" s="366"/>
      <c r="P696" s="366"/>
      <c r="Q696" s="366"/>
      <c r="R696" s="366"/>
      <c r="S696" s="366"/>
      <c r="T696" s="366"/>
      <c r="U696" s="366"/>
      <c r="V696" s="366"/>
      <c r="W696" s="366"/>
      <c r="X696" s="366"/>
      <c r="Y696" s="366"/>
      <c r="Z696" s="366"/>
      <c r="AA696" s="366"/>
      <c r="AB696" s="366"/>
      <c r="AC696" s="366"/>
      <c r="AD696" s="366"/>
      <c r="AE696" s="366"/>
      <c r="AF696" s="366"/>
      <c r="AG696" s="366"/>
      <c r="AH696" s="366"/>
      <c r="AI696" s="366"/>
      <c r="AJ696" s="366"/>
      <c r="AK696" s="73">
        <f t="shared" si="239"/>
        <v>0</v>
      </c>
      <c r="AL696" s="74">
        <f t="shared" ref="AL696:AL715" si="242">N696+AK696</f>
        <v>0</v>
      </c>
      <c r="AM696" s="378">
        <f t="shared" si="222"/>
        <v>0</v>
      </c>
      <c r="AN696" s="378">
        <f t="shared" si="223"/>
        <v>0</v>
      </c>
      <c r="AO696" s="808">
        <f t="shared" si="224"/>
        <v>0</v>
      </c>
      <c r="AP696" s="59">
        <f t="shared" si="240"/>
        <v>0</v>
      </c>
      <c r="AQ696" s="59">
        <f t="shared" si="241"/>
        <v>0</v>
      </c>
      <c r="AR696" s="104"/>
      <c r="AS696" s="104"/>
      <c r="AT696" s="27"/>
      <c r="AU696" s="618"/>
    </row>
    <row r="697" spans="1:47" ht="15" hidden="1">
      <c r="A697" s="312"/>
      <c r="B697" s="361"/>
      <c r="C697" s="362"/>
      <c r="D697" s="921"/>
      <c r="E697" s="922"/>
      <c r="F697" s="922"/>
      <c r="G697" s="923"/>
      <c r="H697" s="797">
        <v>0.21</v>
      </c>
      <c r="I697" s="799">
        <v>1</v>
      </c>
      <c r="J697" s="320"/>
      <c r="K697" s="782">
        <f t="shared" si="216"/>
        <v>0</v>
      </c>
      <c r="L697" s="366"/>
      <c r="M697" s="365"/>
      <c r="N697" s="374">
        <f t="shared" si="238"/>
        <v>0</v>
      </c>
      <c r="O697" s="366"/>
      <c r="P697" s="366"/>
      <c r="Q697" s="366"/>
      <c r="R697" s="366"/>
      <c r="S697" s="366"/>
      <c r="T697" s="366"/>
      <c r="U697" s="366"/>
      <c r="V697" s="366"/>
      <c r="W697" s="366"/>
      <c r="X697" s="366"/>
      <c r="Y697" s="366"/>
      <c r="Z697" s="366"/>
      <c r="AA697" s="366"/>
      <c r="AB697" s="366"/>
      <c r="AC697" s="366"/>
      <c r="AD697" s="366"/>
      <c r="AE697" s="366"/>
      <c r="AF697" s="366"/>
      <c r="AG697" s="366"/>
      <c r="AH697" s="366"/>
      <c r="AI697" s="366"/>
      <c r="AJ697" s="366"/>
      <c r="AK697" s="73">
        <f t="shared" si="239"/>
        <v>0</v>
      </c>
      <c r="AL697" s="74">
        <f t="shared" si="242"/>
        <v>0</v>
      </c>
      <c r="AM697" s="378">
        <f t="shared" si="222"/>
        <v>0</v>
      </c>
      <c r="AN697" s="378">
        <f t="shared" si="223"/>
        <v>0</v>
      </c>
      <c r="AO697" s="808">
        <f t="shared" si="224"/>
        <v>0</v>
      </c>
      <c r="AP697" s="59">
        <f t="shared" si="240"/>
        <v>0</v>
      </c>
      <c r="AQ697" s="59">
        <f t="shared" si="241"/>
        <v>0</v>
      </c>
      <c r="AR697" s="104"/>
      <c r="AS697" s="104"/>
      <c r="AT697" s="27"/>
      <c r="AU697" s="618"/>
    </row>
    <row r="698" spans="1:47" ht="15" hidden="1">
      <c r="A698" s="316"/>
      <c r="B698" s="346"/>
      <c r="C698" s="360"/>
      <c r="D698" s="921"/>
      <c r="E698" s="922"/>
      <c r="F698" s="922"/>
      <c r="G698" s="923"/>
      <c r="H698" s="797">
        <v>0.21</v>
      </c>
      <c r="I698" s="799">
        <v>1</v>
      </c>
      <c r="J698" s="324"/>
      <c r="K698" s="782">
        <f t="shared" si="216"/>
        <v>0</v>
      </c>
      <c r="L698" s="366"/>
      <c r="M698" s="365"/>
      <c r="N698" s="374">
        <f t="shared" si="238"/>
        <v>0</v>
      </c>
      <c r="O698" s="365"/>
      <c r="P698" s="365"/>
      <c r="Q698" s="365"/>
      <c r="R698" s="365"/>
      <c r="S698" s="365"/>
      <c r="T698" s="365"/>
      <c r="U698" s="365"/>
      <c r="V698" s="365"/>
      <c r="W698" s="365"/>
      <c r="X698" s="365"/>
      <c r="Y698" s="365"/>
      <c r="Z698" s="365"/>
      <c r="AA698" s="365"/>
      <c r="AB698" s="365"/>
      <c r="AC698" s="365"/>
      <c r="AD698" s="365"/>
      <c r="AE698" s="365"/>
      <c r="AF698" s="365"/>
      <c r="AG698" s="365"/>
      <c r="AH698" s="365"/>
      <c r="AI698" s="365"/>
      <c r="AJ698" s="365"/>
      <c r="AK698" s="73">
        <f t="shared" si="239"/>
        <v>0</v>
      </c>
      <c r="AL698" s="74">
        <f t="shared" si="242"/>
        <v>0</v>
      </c>
      <c r="AM698" s="378">
        <f t="shared" si="222"/>
        <v>0</v>
      </c>
      <c r="AN698" s="378">
        <f t="shared" si="223"/>
        <v>0</v>
      </c>
      <c r="AO698" s="808">
        <f t="shared" si="224"/>
        <v>0</v>
      </c>
      <c r="AP698" s="59">
        <f t="shared" si="240"/>
        <v>0</v>
      </c>
      <c r="AQ698" s="59">
        <f t="shared" si="241"/>
        <v>0</v>
      </c>
      <c r="AR698" s="104"/>
      <c r="AS698" s="104"/>
      <c r="AT698" s="27"/>
      <c r="AU698" s="618"/>
    </row>
    <row r="699" spans="1:47" ht="15" hidden="1">
      <c r="A699" s="316"/>
      <c r="B699" s="346"/>
      <c r="C699" s="360"/>
      <c r="D699" s="921"/>
      <c r="E699" s="922"/>
      <c r="F699" s="922"/>
      <c r="G699" s="923"/>
      <c r="H699" s="797">
        <v>0.21</v>
      </c>
      <c r="I699" s="799">
        <v>1</v>
      </c>
      <c r="J699" s="324"/>
      <c r="K699" s="782">
        <f t="shared" si="216"/>
        <v>0</v>
      </c>
      <c r="L699" s="366"/>
      <c r="M699" s="365"/>
      <c r="N699" s="374">
        <f t="shared" si="238"/>
        <v>0</v>
      </c>
      <c r="O699" s="365"/>
      <c r="P699" s="365"/>
      <c r="Q699" s="365"/>
      <c r="R699" s="365"/>
      <c r="S699" s="365"/>
      <c r="T699" s="365"/>
      <c r="U699" s="365"/>
      <c r="V699" s="365"/>
      <c r="W699" s="365"/>
      <c r="X699" s="365"/>
      <c r="Y699" s="365"/>
      <c r="Z699" s="365"/>
      <c r="AA699" s="365"/>
      <c r="AB699" s="365"/>
      <c r="AC699" s="365"/>
      <c r="AD699" s="365"/>
      <c r="AE699" s="365"/>
      <c r="AF699" s="365"/>
      <c r="AG699" s="365"/>
      <c r="AH699" s="365"/>
      <c r="AI699" s="365"/>
      <c r="AJ699" s="365"/>
      <c r="AK699" s="73">
        <f t="shared" si="239"/>
        <v>0</v>
      </c>
      <c r="AL699" s="74">
        <f t="shared" si="242"/>
        <v>0</v>
      </c>
      <c r="AM699" s="378">
        <f t="shared" si="222"/>
        <v>0</v>
      </c>
      <c r="AN699" s="378">
        <f t="shared" si="223"/>
        <v>0</v>
      </c>
      <c r="AO699" s="808">
        <f t="shared" si="224"/>
        <v>0</v>
      </c>
      <c r="AP699" s="59">
        <f t="shared" si="240"/>
        <v>0</v>
      </c>
      <c r="AQ699" s="59">
        <f t="shared" si="241"/>
        <v>0</v>
      </c>
      <c r="AR699" s="104"/>
      <c r="AS699" s="104"/>
      <c r="AT699" s="27"/>
      <c r="AU699" s="618"/>
    </row>
    <row r="700" spans="1:47" ht="15" hidden="1">
      <c r="A700" s="312"/>
      <c r="B700" s="361"/>
      <c r="C700" s="362"/>
      <c r="D700" s="921"/>
      <c r="E700" s="922"/>
      <c r="F700" s="922"/>
      <c r="G700" s="923"/>
      <c r="H700" s="797">
        <v>0.21</v>
      </c>
      <c r="I700" s="799">
        <v>1</v>
      </c>
      <c r="J700" s="320"/>
      <c r="K700" s="782">
        <f t="shared" si="216"/>
        <v>0</v>
      </c>
      <c r="L700" s="366"/>
      <c r="M700" s="365"/>
      <c r="N700" s="374">
        <f t="shared" si="238"/>
        <v>0</v>
      </c>
      <c r="O700" s="366"/>
      <c r="P700" s="366"/>
      <c r="Q700" s="366"/>
      <c r="R700" s="366"/>
      <c r="S700" s="366"/>
      <c r="T700" s="366"/>
      <c r="U700" s="366"/>
      <c r="V700" s="366"/>
      <c r="W700" s="366"/>
      <c r="X700" s="366"/>
      <c r="Y700" s="366"/>
      <c r="Z700" s="366"/>
      <c r="AA700" s="366"/>
      <c r="AB700" s="366"/>
      <c r="AC700" s="366"/>
      <c r="AD700" s="366"/>
      <c r="AE700" s="366"/>
      <c r="AF700" s="366"/>
      <c r="AG700" s="366"/>
      <c r="AH700" s="366"/>
      <c r="AI700" s="366"/>
      <c r="AJ700" s="366"/>
      <c r="AK700" s="73">
        <f t="shared" si="239"/>
        <v>0</v>
      </c>
      <c r="AL700" s="74">
        <f t="shared" si="242"/>
        <v>0</v>
      </c>
      <c r="AM700" s="378">
        <f t="shared" si="222"/>
        <v>0</v>
      </c>
      <c r="AN700" s="378">
        <f t="shared" si="223"/>
        <v>0</v>
      </c>
      <c r="AO700" s="808">
        <f t="shared" si="224"/>
        <v>0</v>
      </c>
      <c r="AP700" s="59">
        <f t="shared" si="240"/>
        <v>0</v>
      </c>
      <c r="AQ700" s="59">
        <f t="shared" si="241"/>
        <v>0</v>
      </c>
      <c r="AR700" s="104"/>
      <c r="AS700" s="104"/>
      <c r="AT700" s="27"/>
      <c r="AU700" s="618"/>
    </row>
    <row r="701" spans="1:47" ht="15" hidden="1">
      <c r="A701" s="312"/>
      <c r="B701" s="361"/>
      <c r="C701" s="362"/>
      <c r="D701" s="921"/>
      <c r="E701" s="922"/>
      <c r="F701" s="922"/>
      <c r="G701" s="923"/>
      <c r="H701" s="797">
        <v>0.21</v>
      </c>
      <c r="I701" s="799">
        <v>1</v>
      </c>
      <c r="J701" s="320"/>
      <c r="K701" s="782">
        <f t="shared" si="216"/>
        <v>0</v>
      </c>
      <c r="L701" s="366"/>
      <c r="M701" s="365"/>
      <c r="N701" s="374">
        <f t="shared" si="238"/>
        <v>0</v>
      </c>
      <c r="O701" s="366"/>
      <c r="P701" s="366"/>
      <c r="Q701" s="366"/>
      <c r="R701" s="366"/>
      <c r="S701" s="366"/>
      <c r="T701" s="366"/>
      <c r="U701" s="366"/>
      <c r="V701" s="366"/>
      <c r="W701" s="366"/>
      <c r="X701" s="366"/>
      <c r="Y701" s="366"/>
      <c r="Z701" s="366"/>
      <c r="AA701" s="366"/>
      <c r="AB701" s="366"/>
      <c r="AC701" s="366"/>
      <c r="AD701" s="366"/>
      <c r="AE701" s="366"/>
      <c r="AF701" s="366"/>
      <c r="AG701" s="366"/>
      <c r="AH701" s="366"/>
      <c r="AI701" s="366"/>
      <c r="AJ701" s="366"/>
      <c r="AK701" s="73">
        <f t="shared" si="239"/>
        <v>0</v>
      </c>
      <c r="AL701" s="74">
        <f t="shared" si="242"/>
        <v>0</v>
      </c>
      <c r="AM701" s="378">
        <f t="shared" si="222"/>
        <v>0</v>
      </c>
      <c r="AN701" s="378">
        <f t="shared" si="223"/>
        <v>0</v>
      </c>
      <c r="AO701" s="808">
        <f t="shared" si="224"/>
        <v>0</v>
      </c>
      <c r="AP701" s="59">
        <f t="shared" si="240"/>
        <v>0</v>
      </c>
      <c r="AQ701" s="59">
        <f t="shared" si="241"/>
        <v>0</v>
      </c>
      <c r="AR701" s="104"/>
      <c r="AS701" s="104"/>
      <c r="AT701" s="27"/>
      <c r="AU701" s="618"/>
    </row>
    <row r="702" spans="1:47" ht="15" hidden="1">
      <c r="A702" s="316"/>
      <c r="B702" s="346"/>
      <c r="C702" s="360"/>
      <c r="D702" s="921"/>
      <c r="E702" s="922"/>
      <c r="F702" s="922"/>
      <c r="G702" s="923"/>
      <c r="H702" s="797">
        <v>0.21</v>
      </c>
      <c r="I702" s="799">
        <v>1</v>
      </c>
      <c r="J702" s="324"/>
      <c r="K702" s="782">
        <f t="shared" si="216"/>
        <v>0</v>
      </c>
      <c r="L702" s="366"/>
      <c r="M702" s="365"/>
      <c r="N702" s="374">
        <f t="shared" si="238"/>
        <v>0</v>
      </c>
      <c r="O702" s="365"/>
      <c r="P702" s="365"/>
      <c r="Q702" s="365"/>
      <c r="R702" s="365"/>
      <c r="S702" s="365"/>
      <c r="T702" s="365"/>
      <c r="U702" s="365"/>
      <c r="V702" s="365"/>
      <c r="W702" s="365"/>
      <c r="X702" s="365"/>
      <c r="Y702" s="365"/>
      <c r="Z702" s="365"/>
      <c r="AA702" s="365"/>
      <c r="AB702" s="365"/>
      <c r="AC702" s="365"/>
      <c r="AD702" s="365"/>
      <c r="AE702" s="365"/>
      <c r="AF702" s="365"/>
      <c r="AG702" s="365"/>
      <c r="AH702" s="365"/>
      <c r="AI702" s="365"/>
      <c r="AJ702" s="365"/>
      <c r="AK702" s="73">
        <f t="shared" si="239"/>
        <v>0</v>
      </c>
      <c r="AL702" s="74">
        <f t="shared" si="242"/>
        <v>0</v>
      </c>
      <c r="AM702" s="378">
        <f t="shared" si="222"/>
        <v>0</v>
      </c>
      <c r="AN702" s="378">
        <f t="shared" si="223"/>
        <v>0</v>
      </c>
      <c r="AO702" s="808">
        <f t="shared" si="224"/>
        <v>0</v>
      </c>
      <c r="AP702" s="59">
        <f t="shared" si="240"/>
        <v>0</v>
      </c>
      <c r="AQ702" s="59">
        <f t="shared" si="241"/>
        <v>0</v>
      </c>
      <c r="AR702" s="104"/>
      <c r="AS702" s="104"/>
      <c r="AT702" s="27"/>
      <c r="AU702" s="618"/>
    </row>
    <row r="703" spans="1:47" ht="15" hidden="1">
      <c r="A703" s="316"/>
      <c r="B703" s="346"/>
      <c r="C703" s="360"/>
      <c r="D703" s="921"/>
      <c r="E703" s="922"/>
      <c r="F703" s="922"/>
      <c r="G703" s="923"/>
      <c r="H703" s="797">
        <v>0.21</v>
      </c>
      <c r="I703" s="799">
        <v>1</v>
      </c>
      <c r="J703" s="324"/>
      <c r="K703" s="782">
        <f t="shared" si="216"/>
        <v>0</v>
      </c>
      <c r="L703" s="366"/>
      <c r="M703" s="365"/>
      <c r="N703" s="374">
        <f t="shared" si="238"/>
        <v>0</v>
      </c>
      <c r="O703" s="365"/>
      <c r="P703" s="365"/>
      <c r="Q703" s="365"/>
      <c r="R703" s="365"/>
      <c r="S703" s="365"/>
      <c r="T703" s="365"/>
      <c r="U703" s="365"/>
      <c r="V703" s="365"/>
      <c r="W703" s="365"/>
      <c r="X703" s="365"/>
      <c r="Y703" s="365"/>
      <c r="Z703" s="365"/>
      <c r="AA703" s="365"/>
      <c r="AB703" s="365"/>
      <c r="AC703" s="365"/>
      <c r="AD703" s="365"/>
      <c r="AE703" s="365"/>
      <c r="AF703" s="365"/>
      <c r="AG703" s="365"/>
      <c r="AH703" s="365"/>
      <c r="AI703" s="365"/>
      <c r="AJ703" s="365"/>
      <c r="AK703" s="73">
        <f t="shared" si="239"/>
        <v>0</v>
      </c>
      <c r="AL703" s="74">
        <f t="shared" si="242"/>
        <v>0</v>
      </c>
      <c r="AM703" s="378">
        <f t="shared" si="222"/>
        <v>0</v>
      </c>
      <c r="AN703" s="378">
        <f t="shared" si="223"/>
        <v>0</v>
      </c>
      <c r="AO703" s="808">
        <f t="shared" si="224"/>
        <v>0</v>
      </c>
      <c r="AP703" s="59">
        <f t="shared" si="240"/>
        <v>0</v>
      </c>
      <c r="AQ703" s="59">
        <f t="shared" si="241"/>
        <v>0</v>
      </c>
      <c r="AR703" s="104"/>
      <c r="AS703" s="104"/>
      <c r="AT703" s="27"/>
      <c r="AU703" s="618"/>
    </row>
    <row r="704" spans="1:47" ht="15" hidden="1">
      <c r="A704" s="312"/>
      <c r="B704" s="361"/>
      <c r="C704" s="362"/>
      <c r="D704" s="921"/>
      <c r="E704" s="922"/>
      <c r="F704" s="922"/>
      <c r="G704" s="923"/>
      <c r="H704" s="797">
        <v>0.21</v>
      </c>
      <c r="I704" s="799">
        <v>1</v>
      </c>
      <c r="J704" s="320"/>
      <c r="K704" s="782">
        <f t="shared" si="216"/>
        <v>0</v>
      </c>
      <c r="L704" s="366"/>
      <c r="M704" s="365"/>
      <c r="N704" s="374">
        <f t="shared" si="238"/>
        <v>0</v>
      </c>
      <c r="O704" s="366"/>
      <c r="P704" s="366"/>
      <c r="Q704" s="366"/>
      <c r="R704" s="366"/>
      <c r="S704" s="366"/>
      <c r="T704" s="366"/>
      <c r="U704" s="366"/>
      <c r="V704" s="366"/>
      <c r="W704" s="366"/>
      <c r="X704" s="366"/>
      <c r="Y704" s="366"/>
      <c r="Z704" s="366"/>
      <c r="AA704" s="366"/>
      <c r="AB704" s="366"/>
      <c r="AC704" s="366"/>
      <c r="AD704" s="366"/>
      <c r="AE704" s="366"/>
      <c r="AF704" s="366"/>
      <c r="AG704" s="366"/>
      <c r="AH704" s="366"/>
      <c r="AI704" s="366"/>
      <c r="AJ704" s="366"/>
      <c r="AK704" s="73">
        <f t="shared" si="239"/>
        <v>0</v>
      </c>
      <c r="AL704" s="74">
        <f t="shared" si="242"/>
        <v>0</v>
      </c>
      <c r="AM704" s="378">
        <f t="shared" si="222"/>
        <v>0</v>
      </c>
      <c r="AN704" s="378">
        <f t="shared" si="223"/>
        <v>0</v>
      </c>
      <c r="AO704" s="808">
        <f t="shared" si="224"/>
        <v>0</v>
      </c>
      <c r="AP704" s="59">
        <f t="shared" si="240"/>
        <v>0</v>
      </c>
      <c r="AQ704" s="59">
        <f t="shared" si="241"/>
        <v>0</v>
      </c>
      <c r="AR704" s="104"/>
      <c r="AS704" s="104"/>
      <c r="AT704" s="27"/>
      <c r="AU704" s="618"/>
    </row>
    <row r="705" spans="1:47" ht="15" hidden="1">
      <c r="A705" s="316"/>
      <c r="B705" s="346"/>
      <c r="C705" s="360"/>
      <c r="D705" s="921"/>
      <c r="E705" s="922"/>
      <c r="F705" s="922"/>
      <c r="G705" s="923"/>
      <c r="H705" s="797">
        <v>0.21</v>
      </c>
      <c r="I705" s="799">
        <v>1</v>
      </c>
      <c r="J705" s="324"/>
      <c r="K705" s="782">
        <f t="shared" si="216"/>
        <v>0</v>
      </c>
      <c r="L705" s="366"/>
      <c r="M705" s="365"/>
      <c r="N705" s="374">
        <f t="shared" ref="N705:N706" si="243">L705+M705</f>
        <v>0</v>
      </c>
      <c r="O705" s="365"/>
      <c r="P705" s="365"/>
      <c r="Q705" s="365"/>
      <c r="R705" s="365"/>
      <c r="S705" s="365"/>
      <c r="T705" s="365"/>
      <c r="U705" s="365"/>
      <c r="V705" s="365"/>
      <c r="W705" s="365"/>
      <c r="X705" s="365"/>
      <c r="Y705" s="365"/>
      <c r="Z705" s="365"/>
      <c r="AA705" s="365"/>
      <c r="AB705" s="365"/>
      <c r="AC705" s="365"/>
      <c r="AD705" s="365"/>
      <c r="AE705" s="365"/>
      <c r="AF705" s="365"/>
      <c r="AG705" s="365"/>
      <c r="AH705" s="365"/>
      <c r="AI705" s="365"/>
      <c r="AJ705" s="365"/>
      <c r="AK705" s="73">
        <f t="shared" ref="AK705:AK706" si="244">SUM(O705:AJ705)</f>
        <v>0</v>
      </c>
      <c r="AL705" s="74">
        <f t="shared" si="242"/>
        <v>0</v>
      </c>
      <c r="AM705" s="378">
        <f t="shared" si="222"/>
        <v>0</v>
      </c>
      <c r="AN705" s="378">
        <f t="shared" si="223"/>
        <v>0</v>
      </c>
      <c r="AO705" s="808">
        <f t="shared" si="224"/>
        <v>0</v>
      </c>
      <c r="AP705" s="59">
        <f t="shared" ref="AP705:AP706" si="245">AM705-AR705</f>
        <v>0</v>
      </c>
      <c r="AQ705" s="59">
        <f t="shared" ref="AQ705:AQ706" si="246">AN705-AS705</f>
        <v>0</v>
      </c>
      <c r="AR705" s="104"/>
      <c r="AS705" s="104"/>
      <c r="AT705" s="27"/>
      <c r="AU705" s="618"/>
    </row>
    <row r="706" spans="1:47" ht="15" hidden="1">
      <c r="A706" s="316"/>
      <c r="B706" s="346"/>
      <c r="C706" s="360"/>
      <c r="D706" s="921"/>
      <c r="E706" s="922"/>
      <c r="F706" s="922"/>
      <c r="G706" s="923"/>
      <c r="H706" s="797">
        <v>0.21</v>
      </c>
      <c r="I706" s="799">
        <v>1</v>
      </c>
      <c r="J706" s="324"/>
      <c r="K706" s="782">
        <f t="shared" si="216"/>
        <v>0</v>
      </c>
      <c r="L706" s="366"/>
      <c r="M706" s="365"/>
      <c r="N706" s="374">
        <f t="shared" si="243"/>
        <v>0</v>
      </c>
      <c r="O706" s="365"/>
      <c r="P706" s="365"/>
      <c r="Q706" s="365"/>
      <c r="R706" s="365"/>
      <c r="S706" s="365"/>
      <c r="T706" s="365"/>
      <c r="U706" s="365"/>
      <c r="V706" s="365"/>
      <c r="W706" s="365"/>
      <c r="X706" s="365"/>
      <c r="Y706" s="365"/>
      <c r="Z706" s="365"/>
      <c r="AA706" s="365"/>
      <c r="AB706" s="365"/>
      <c r="AC706" s="365"/>
      <c r="AD706" s="365"/>
      <c r="AE706" s="365"/>
      <c r="AF706" s="365"/>
      <c r="AG706" s="365"/>
      <c r="AH706" s="365"/>
      <c r="AI706" s="365"/>
      <c r="AJ706" s="365"/>
      <c r="AK706" s="73">
        <f t="shared" si="244"/>
        <v>0</v>
      </c>
      <c r="AL706" s="74">
        <f t="shared" si="242"/>
        <v>0</v>
      </c>
      <c r="AM706" s="378">
        <f t="shared" si="222"/>
        <v>0</v>
      </c>
      <c r="AN706" s="378">
        <f t="shared" si="223"/>
        <v>0</v>
      </c>
      <c r="AO706" s="808">
        <f t="shared" si="224"/>
        <v>0</v>
      </c>
      <c r="AP706" s="59">
        <f t="shared" si="245"/>
        <v>0</v>
      </c>
      <c r="AQ706" s="59">
        <f t="shared" si="246"/>
        <v>0</v>
      </c>
      <c r="AR706" s="104"/>
      <c r="AS706" s="104"/>
      <c r="AT706" s="27"/>
      <c r="AU706" s="618"/>
    </row>
    <row r="707" spans="1:47" ht="15" hidden="1">
      <c r="A707" s="316"/>
      <c r="B707" s="346"/>
      <c r="C707" s="360"/>
      <c r="D707" s="921"/>
      <c r="E707" s="922"/>
      <c r="F707" s="922"/>
      <c r="G707" s="923"/>
      <c r="H707" s="797">
        <v>0.21</v>
      </c>
      <c r="I707" s="799">
        <v>1</v>
      </c>
      <c r="J707" s="324"/>
      <c r="K707" s="782">
        <f t="shared" si="216"/>
        <v>0</v>
      </c>
      <c r="L707" s="366"/>
      <c r="M707" s="365"/>
      <c r="N707" s="374">
        <f t="shared" si="238"/>
        <v>0</v>
      </c>
      <c r="O707" s="365"/>
      <c r="P707" s="365"/>
      <c r="Q707" s="365"/>
      <c r="R707" s="365"/>
      <c r="S707" s="365"/>
      <c r="T707" s="365"/>
      <c r="U707" s="365"/>
      <c r="V707" s="365"/>
      <c r="W707" s="365"/>
      <c r="X707" s="365"/>
      <c r="Y707" s="365"/>
      <c r="Z707" s="365"/>
      <c r="AA707" s="365"/>
      <c r="AB707" s="365"/>
      <c r="AC707" s="365"/>
      <c r="AD707" s="365"/>
      <c r="AE707" s="365"/>
      <c r="AF707" s="365"/>
      <c r="AG707" s="365"/>
      <c r="AH707" s="365"/>
      <c r="AI707" s="365"/>
      <c r="AJ707" s="365"/>
      <c r="AK707" s="73">
        <f t="shared" si="239"/>
        <v>0</v>
      </c>
      <c r="AL707" s="74">
        <f t="shared" si="242"/>
        <v>0</v>
      </c>
      <c r="AM707" s="378">
        <f t="shared" si="222"/>
        <v>0</v>
      </c>
      <c r="AN707" s="378">
        <f t="shared" si="223"/>
        <v>0</v>
      </c>
      <c r="AO707" s="808">
        <f t="shared" si="224"/>
        <v>0</v>
      </c>
      <c r="AP707" s="59">
        <f t="shared" si="240"/>
        <v>0</v>
      </c>
      <c r="AQ707" s="59">
        <f t="shared" si="241"/>
        <v>0</v>
      </c>
      <c r="AR707" s="104"/>
      <c r="AS707" s="104"/>
      <c r="AT707" s="27"/>
      <c r="AU707" s="618"/>
    </row>
    <row r="708" spans="1:47" ht="15" hidden="1">
      <c r="A708" s="316"/>
      <c r="B708" s="346"/>
      <c r="C708" s="360"/>
      <c r="D708" s="921"/>
      <c r="E708" s="922"/>
      <c r="F708" s="922"/>
      <c r="G708" s="923"/>
      <c r="H708" s="797">
        <v>0.21</v>
      </c>
      <c r="I708" s="799">
        <v>1</v>
      </c>
      <c r="J708" s="324"/>
      <c r="K708" s="782">
        <f t="shared" si="216"/>
        <v>0</v>
      </c>
      <c r="L708" s="366"/>
      <c r="M708" s="365"/>
      <c r="N708" s="374">
        <f t="shared" si="238"/>
        <v>0</v>
      </c>
      <c r="O708" s="365"/>
      <c r="P708" s="365"/>
      <c r="Q708" s="365"/>
      <c r="R708" s="365"/>
      <c r="S708" s="365"/>
      <c r="T708" s="365"/>
      <c r="U708" s="365"/>
      <c r="V708" s="365"/>
      <c r="W708" s="365"/>
      <c r="X708" s="365"/>
      <c r="Y708" s="365"/>
      <c r="Z708" s="365"/>
      <c r="AA708" s="365"/>
      <c r="AB708" s="365"/>
      <c r="AC708" s="365"/>
      <c r="AD708" s="365"/>
      <c r="AE708" s="365"/>
      <c r="AF708" s="365"/>
      <c r="AG708" s="365"/>
      <c r="AH708" s="365"/>
      <c r="AI708" s="365"/>
      <c r="AJ708" s="365"/>
      <c r="AK708" s="73">
        <f t="shared" si="239"/>
        <v>0</v>
      </c>
      <c r="AL708" s="74">
        <f t="shared" si="242"/>
        <v>0</v>
      </c>
      <c r="AM708" s="378">
        <f t="shared" si="222"/>
        <v>0</v>
      </c>
      <c r="AN708" s="378">
        <f t="shared" si="223"/>
        <v>0</v>
      </c>
      <c r="AO708" s="808">
        <f t="shared" si="224"/>
        <v>0</v>
      </c>
      <c r="AP708" s="59">
        <f t="shared" si="240"/>
        <v>0</v>
      </c>
      <c r="AQ708" s="59">
        <f t="shared" si="241"/>
        <v>0</v>
      </c>
      <c r="AR708" s="104"/>
      <c r="AS708" s="104"/>
      <c r="AT708" s="27"/>
      <c r="AU708" s="618"/>
    </row>
    <row r="709" spans="1:47" ht="15" hidden="1">
      <c r="A709" s="312"/>
      <c r="B709" s="361"/>
      <c r="C709" s="362"/>
      <c r="D709" s="921"/>
      <c r="E709" s="922"/>
      <c r="F709" s="922"/>
      <c r="G709" s="923"/>
      <c r="H709" s="797">
        <v>0.21</v>
      </c>
      <c r="I709" s="799">
        <v>1</v>
      </c>
      <c r="J709" s="320"/>
      <c r="K709" s="782">
        <f t="shared" si="216"/>
        <v>0</v>
      </c>
      <c r="L709" s="366"/>
      <c r="M709" s="365"/>
      <c r="N709" s="374">
        <f t="shared" si="238"/>
        <v>0</v>
      </c>
      <c r="O709" s="366"/>
      <c r="P709" s="366"/>
      <c r="Q709" s="366"/>
      <c r="R709" s="366"/>
      <c r="S709" s="366"/>
      <c r="T709" s="366"/>
      <c r="U709" s="366"/>
      <c r="V709" s="366"/>
      <c r="W709" s="366"/>
      <c r="X709" s="366"/>
      <c r="Y709" s="366"/>
      <c r="Z709" s="366"/>
      <c r="AA709" s="366"/>
      <c r="AB709" s="366"/>
      <c r="AC709" s="366"/>
      <c r="AD709" s="366"/>
      <c r="AE709" s="366"/>
      <c r="AF709" s="366"/>
      <c r="AG709" s="366"/>
      <c r="AH709" s="366"/>
      <c r="AI709" s="366"/>
      <c r="AJ709" s="366"/>
      <c r="AK709" s="73">
        <f t="shared" si="239"/>
        <v>0</v>
      </c>
      <c r="AL709" s="74">
        <f t="shared" si="242"/>
        <v>0</v>
      </c>
      <c r="AM709" s="378">
        <f t="shared" si="222"/>
        <v>0</v>
      </c>
      <c r="AN709" s="378">
        <f t="shared" si="223"/>
        <v>0</v>
      </c>
      <c r="AO709" s="808">
        <f t="shared" si="224"/>
        <v>0</v>
      </c>
      <c r="AP709" s="59">
        <f t="shared" si="240"/>
        <v>0</v>
      </c>
      <c r="AQ709" s="59">
        <f t="shared" si="241"/>
        <v>0</v>
      </c>
      <c r="AR709" s="104"/>
      <c r="AS709" s="104"/>
      <c r="AT709" s="27"/>
      <c r="AU709" s="618"/>
    </row>
    <row r="710" spans="1:47" ht="15" hidden="1">
      <c r="A710" s="312"/>
      <c r="B710" s="361"/>
      <c r="C710" s="362"/>
      <c r="D710" s="921"/>
      <c r="E710" s="922"/>
      <c r="F710" s="922"/>
      <c r="G710" s="923"/>
      <c r="H710" s="797">
        <v>0.21</v>
      </c>
      <c r="I710" s="799">
        <v>1</v>
      </c>
      <c r="J710" s="320"/>
      <c r="K710" s="782">
        <f t="shared" si="216"/>
        <v>0</v>
      </c>
      <c r="L710" s="366"/>
      <c r="M710" s="365"/>
      <c r="N710" s="374">
        <f t="shared" si="238"/>
        <v>0</v>
      </c>
      <c r="O710" s="366"/>
      <c r="P710" s="366"/>
      <c r="Q710" s="366"/>
      <c r="R710" s="366"/>
      <c r="S710" s="366"/>
      <c r="T710" s="366"/>
      <c r="U710" s="366"/>
      <c r="V710" s="366"/>
      <c r="W710" s="366"/>
      <c r="X710" s="366"/>
      <c r="Y710" s="366"/>
      <c r="Z710" s="366"/>
      <c r="AA710" s="366"/>
      <c r="AB710" s="366"/>
      <c r="AC710" s="366"/>
      <c r="AD710" s="366"/>
      <c r="AE710" s="366"/>
      <c r="AF710" s="366"/>
      <c r="AG710" s="366"/>
      <c r="AH710" s="366"/>
      <c r="AI710" s="366"/>
      <c r="AJ710" s="366"/>
      <c r="AK710" s="73">
        <f t="shared" si="239"/>
        <v>0</v>
      </c>
      <c r="AL710" s="74">
        <f t="shared" si="242"/>
        <v>0</v>
      </c>
      <c r="AM710" s="378">
        <f t="shared" si="222"/>
        <v>0</v>
      </c>
      <c r="AN710" s="378">
        <f t="shared" si="223"/>
        <v>0</v>
      </c>
      <c r="AO710" s="808">
        <f t="shared" si="224"/>
        <v>0</v>
      </c>
      <c r="AP710" s="59">
        <f t="shared" si="240"/>
        <v>0</v>
      </c>
      <c r="AQ710" s="59">
        <f t="shared" si="241"/>
        <v>0</v>
      </c>
      <c r="AR710" s="104"/>
      <c r="AS710" s="104"/>
      <c r="AT710" s="27"/>
      <c r="AU710" s="618"/>
    </row>
    <row r="711" spans="1:47" ht="15" hidden="1">
      <c r="A711" s="316"/>
      <c r="B711" s="346"/>
      <c r="C711" s="360"/>
      <c r="D711" s="921"/>
      <c r="E711" s="922"/>
      <c r="F711" s="922"/>
      <c r="G711" s="923"/>
      <c r="H711" s="797">
        <v>0.21</v>
      </c>
      <c r="I711" s="799">
        <v>1</v>
      </c>
      <c r="J711" s="324"/>
      <c r="K711" s="782">
        <f t="shared" si="216"/>
        <v>0</v>
      </c>
      <c r="L711" s="366"/>
      <c r="M711" s="365"/>
      <c r="N711" s="374">
        <f t="shared" si="238"/>
        <v>0</v>
      </c>
      <c r="O711" s="365"/>
      <c r="P711" s="365"/>
      <c r="Q711" s="365"/>
      <c r="R711" s="365"/>
      <c r="S711" s="365"/>
      <c r="T711" s="365"/>
      <c r="U711" s="365"/>
      <c r="V711" s="365"/>
      <c r="W711" s="365"/>
      <c r="X711" s="365"/>
      <c r="Y711" s="365"/>
      <c r="Z711" s="365"/>
      <c r="AA711" s="365"/>
      <c r="AB711" s="365"/>
      <c r="AC711" s="365"/>
      <c r="AD711" s="365"/>
      <c r="AE711" s="365"/>
      <c r="AF711" s="365"/>
      <c r="AG711" s="365"/>
      <c r="AH711" s="365"/>
      <c r="AI711" s="365"/>
      <c r="AJ711" s="365"/>
      <c r="AK711" s="73">
        <f t="shared" si="239"/>
        <v>0</v>
      </c>
      <c r="AL711" s="74">
        <f t="shared" si="242"/>
        <v>0</v>
      </c>
      <c r="AM711" s="378">
        <f t="shared" si="222"/>
        <v>0</v>
      </c>
      <c r="AN711" s="378">
        <f t="shared" si="223"/>
        <v>0</v>
      </c>
      <c r="AO711" s="808">
        <f t="shared" si="224"/>
        <v>0</v>
      </c>
      <c r="AP711" s="59">
        <f t="shared" si="240"/>
        <v>0</v>
      </c>
      <c r="AQ711" s="59">
        <f t="shared" si="241"/>
        <v>0</v>
      </c>
      <c r="AR711" s="104"/>
      <c r="AS711" s="104"/>
      <c r="AT711" s="27"/>
      <c r="AU711" s="618"/>
    </row>
    <row r="712" spans="1:47" ht="15" hidden="1">
      <c r="A712" s="316"/>
      <c r="B712" s="346"/>
      <c r="C712" s="360"/>
      <c r="D712" s="921"/>
      <c r="E712" s="922"/>
      <c r="F712" s="922"/>
      <c r="G712" s="923"/>
      <c r="H712" s="797">
        <v>0.21</v>
      </c>
      <c r="I712" s="799">
        <v>1</v>
      </c>
      <c r="J712" s="324"/>
      <c r="K712" s="782">
        <f t="shared" si="216"/>
        <v>0</v>
      </c>
      <c r="L712" s="366"/>
      <c r="M712" s="365"/>
      <c r="N712" s="374">
        <f t="shared" si="238"/>
        <v>0</v>
      </c>
      <c r="O712" s="365"/>
      <c r="P712" s="365"/>
      <c r="Q712" s="365"/>
      <c r="R712" s="365"/>
      <c r="S712" s="365"/>
      <c r="T712" s="365"/>
      <c r="U712" s="365"/>
      <c r="V712" s="365"/>
      <c r="W712" s="365"/>
      <c r="X712" s="365"/>
      <c r="Y712" s="365"/>
      <c r="Z712" s="365"/>
      <c r="AA712" s="365"/>
      <c r="AB712" s="365"/>
      <c r="AC712" s="365"/>
      <c r="AD712" s="365"/>
      <c r="AE712" s="365"/>
      <c r="AF712" s="365"/>
      <c r="AG712" s="365"/>
      <c r="AH712" s="365"/>
      <c r="AI712" s="365"/>
      <c r="AJ712" s="365"/>
      <c r="AK712" s="73">
        <f t="shared" si="239"/>
        <v>0</v>
      </c>
      <c r="AL712" s="74">
        <f t="shared" si="242"/>
        <v>0</v>
      </c>
      <c r="AM712" s="378">
        <f t="shared" si="222"/>
        <v>0</v>
      </c>
      <c r="AN712" s="378">
        <f t="shared" si="223"/>
        <v>0</v>
      </c>
      <c r="AO712" s="808">
        <f t="shared" si="224"/>
        <v>0</v>
      </c>
      <c r="AP712" s="59">
        <f t="shared" si="240"/>
        <v>0</v>
      </c>
      <c r="AQ712" s="59">
        <f t="shared" si="241"/>
        <v>0</v>
      </c>
      <c r="AR712" s="104"/>
      <c r="AS712" s="104"/>
      <c r="AT712" s="27"/>
      <c r="AU712" s="618"/>
    </row>
    <row r="713" spans="1:47" ht="15" hidden="1">
      <c r="A713" s="312"/>
      <c r="B713" s="361"/>
      <c r="C713" s="362"/>
      <c r="D713" s="921"/>
      <c r="E713" s="922"/>
      <c r="F713" s="922"/>
      <c r="G713" s="923"/>
      <c r="H713" s="797">
        <v>0.21</v>
      </c>
      <c r="I713" s="799">
        <v>1</v>
      </c>
      <c r="J713" s="320"/>
      <c r="K713" s="782">
        <f t="shared" si="216"/>
        <v>0</v>
      </c>
      <c r="L713" s="366"/>
      <c r="M713" s="365"/>
      <c r="N713" s="374">
        <f t="shared" si="238"/>
        <v>0</v>
      </c>
      <c r="O713" s="366"/>
      <c r="P713" s="366"/>
      <c r="Q713" s="366"/>
      <c r="R713" s="366"/>
      <c r="S713" s="366"/>
      <c r="T713" s="366"/>
      <c r="U713" s="366"/>
      <c r="V713" s="366"/>
      <c r="W713" s="366"/>
      <c r="X713" s="366"/>
      <c r="Y713" s="366"/>
      <c r="Z713" s="366"/>
      <c r="AA713" s="366"/>
      <c r="AB713" s="366"/>
      <c r="AC713" s="366"/>
      <c r="AD713" s="366"/>
      <c r="AE713" s="366"/>
      <c r="AF713" s="366"/>
      <c r="AG713" s="366"/>
      <c r="AH713" s="366"/>
      <c r="AI713" s="366"/>
      <c r="AJ713" s="366"/>
      <c r="AK713" s="73">
        <f t="shared" si="239"/>
        <v>0</v>
      </c>
      <c r="AL713" s="74">
        <f t="shared" si="242"/>
        <v>0</v>
      </c>
      <c r="AM713" s="378">
        <f t="shared" si="222"/>
        <v>0</v>
      </c>
      <c r="AN713" s="378">
        <f t="shared" si="223"/>
        <v>0</v>
      </c>
      <c r="AO713" s="808">
        <f t="shared" si="224"/>
        <v>0</v>
      </c>
      <c r="AP713" s="59">
        <f t="shared" si="240"/>
        <v>0</v>
      </c>
      <c r="AQ713" s="59">
        <f t="shared" si="241"/>
        <v>0</v>
      </c>
      <c r="AR713" s="104"/>
      <c r="AS713" s="104"/>
      <c r="AT713" s="27"/>
      <c r="AU713" s="618"/>
    </row>
    <row r="714" spans="1:47" ht="15" hidden="1">
      <c r="A714" s="316"/>
      <c r="B714" s="346"/>
      <c r="C714" s="360"/>
      <c r="D714" s="921"/>
      <c r="E714" s="922"/>
      <c r="F714" s="922"/>
      <c r="G714" s="923"/>
      <c r="H714" s="797">
        <v>0.21</v>
      </c>
      <c r="I714" s="799">
        <v>1</v>
      </c>
      <c r="J714" s="324"/>
      <c r="K714" s="782">
        <f t="shared" si="216"/>
        <v>0</v>
      </c>
      <c r="L714" s="366"/>
      <c r="M714" s="365"/>
      <c r="N714" s="374">
        <f t="shared" ref="N714:N715" si="247">L714+M714</f>
        <v>0</v>
      </c>
      <c r="O714" s="365"/>
      <c r="P714" s="365"/>
      <c r="Q714" s="365"/>
      <c r="R714" s="365"/>
      <c r="S714" s="365"/>
      <c r="T714" s="365"/>
      <c r="U714" s="365"/>
      <c r="V714" s="365"/>
      <c r="W714" s="365"/>
      <c r="X714" s="365"/>
      <c r="Y714" s="365"/>
      <c r="Z714" s="365"/>
      <c r="AA714" s="365"/>
      <c r="AB714" s="365"/>
      <c r="AC714" s="365"/>
      <c r="AD714" s="365"/>
      <c r="AE714" s="365"/>
      <c r="AF714" s="365"/>
      <c r="AG714" s="365"/>
      <c r="AH714" s="365"/>
      <c r="AI714" s="365"/>
      <c r="AJ714" s="365"/>
      <c r="AK714" s="73">
        <f t="shared" ref="AK714:AK716" si="248">SUM(O714:AJ714)</f>
        <v>0</v>
      </c>
      <c r="AL714" s="74">
        <f t="shared" si="242"/>
        <v>0</v>
      </c>
      <c r="AM714" s="378">
        <f t="shared" si="222"/>
        <v>0</v>
      </c>
      <c r="AN714" s="378">
        <f t="shared" si="223"/>
        <v>0</v>
      </c>
      <c r="AO714" s="808">
        <f t="shared" si="224"/>
        <v>0</v>
      </c>
      <c r="AP714" s="59">
        <f t="shared" ref="AP714:AP715" si="249">AM714-AR714</f>
        <v>0</v>
      </c>
      <c r="AQ714" s="59">
        <f t="shared" ref="AQ714:AQ715" si="250">AN714-AS714</f>
        <v>0</v>
      </c>
      <c r="AR714" s="104"/>
      <c r="AS714" s="104"/>
      <c r="AT714" s="27"/>
      <c r="AU714" s="618"/>
    </row>
    <row r="715" spans="1:47" ht="15" hidden="1">
      <c r="A715" s="316"/>
      <c r="B715" s="346"/>
      <c r="C715" s="360"/>
      <c r="D715" s="921"/>
      <c r="E715" s="922"/>
      <c r="F715" s="922"/>
      <c r="G715" s="923"/>
      <c r="H715" s="797">
        <v>0.21</v>
      </c>
      <c r="I715" s="799">
        <v>1</v>
      </c>
      <c r="J715" s="324"/>
      <c r="K715" s="782">
        <f t="shared" si="216"/>
        <v>0</v>
      </c>
      <c r="L715" s="366"/>
      <c r="M715" s="365"/>
      <c r="N715" s="374">
        <f t="shared" si="247"/>
        <v>0</v>
      </c>
      <c r="O715" s="365"/>
      <c r="P715" s="365"/>
      <c r="Q715" s="365"/>
      <c r="R715" s="365"/>
      <c r="S715" s="365"/>
      <c r="T715" s="365"/>
      <c r="U715" s="365"/>
      <c r="V715" s="365"/>
      <c r="W715" s="365"/>
      <c r="X715" s="365"/>
      <c r="Y715" s="365"/>
      <c r="Z715" s="365"/>
      <c r="AA715" s="365"/>
      <c r="AB715" s="365"/>
      <c r="AC715" s="365"/>
      <c r="AD715" s="365"/>
      <c r="AE715" s="365"/>
      <c r="AF715" s="365"/>
      <c r="AG715" s="365"/>
      <c r="AH715" s="365"/>
      <c r="AI715" s="365"/>
      <c r="AJ715" s="365"/>
      <c r="AK715" s="73">
        <f t="shared" si="248"/>
        <v>0</v>
      </c>
      <c r="AL715" s="74">
        <f t="shared" si="242"/>
        <v>0</v>
      </c>
      <c r="AM715" s="378">
        <f t="shared" si="222"/>
        <v>0</v>
      </c>
      <c r="AN715" s="378">
        <f t="shared" si="223"/>
        <v>0</v>
      </c>
      <c r="AO715" s="808">
        <f t="shared" si="224"/>
        <v>0</v>
      </c>
      <c r="AP715" s="59">
        <f t="shared" si="249"/>
        <v>0</v>
      </c>
      <c r="AQ715" s="59">
        <f t="shared" si="250"/>
        <v>0</v>
      </c>
      <c r="AR715" s="104"/>
      <c r="AS715" s="104"/>
      <c r="AT715" s="27"/>
      <c r="AU715" s="618"/>
    </row>
    <row r="716" spans="1:47" ht="15" hidden="1">
      <c r="A716" s="312"/>
      <c r="B716" s="361"/>
      <c r="C716" s="362"/>
      <c r="D716" s="921"/>
      <c r="E716" s="922"/>
      <c r="F716" s="922"/>
      <c r="G716" s="923"/>
      <c r="H716" s="797">
        <v>0.21</v>
      </c>
      <c r="I716" s="799">
        <v>1</v>
      </c>
      <c r="J716" s="320"/>
      <c r="K716" s="782">
        <f t="shared" si="216"/>
        <v>0</v>
      </c>
      <c r="L716" s="366"/>
      <c r="M716" s="365"/>
      <c r="N716" s="374">
        <f t="shared" si="238"/>
        <v>0</v>
      </c>
      <c r="O716" s="366"/>
      <c r="P716" s="366"/>
      <c r="Q716" s="366"/>
      <c r="R716" s="366"/>
      <c r="S716" s="366"/>
      <c r="T716" s="366"/>
      <c r="U716" s="366"/>
      <c r="V716" s="366"/>
      <c r="W716" s="366"/>
      <c r="X716" s="366"/>
      <c r="Y716" s="366"/>
      <c r="Z716" s="366"/>
      <c r="AA716" s="366"/>
      <c r="AB716" s="366"/>
      <c r="AC716" s="366"/>
      <c r="AD716" s="366"/>
      <c r="AE716" s="366"/>
      <c r="AF716" s="366"/>
      <c r="AG716" s="366"/>
      <c r="AH716" s="366"/>
      <c r="AI716" s="366"/>
      <c r="AJ716" s="366"/>
      <c r="AK716" s="73">
        <f t="shared" si="248"/>
        <v>0</v>
      </c>
      <c r="AL716" s="74">
        <f t="shared" si="217"/>
        <v>0</v>
      </c>
      <c r="AM716" s="378">
        <f t="shared" si="222"/>
        <v>0</v>
      </c>
      <c r="AN716" s="378">
        <f t="shared" si="223"/>
        <v>0</v>
      </c>
      <c r="AO716" s="808">
        <f t="shared" si="224"/>
        <v>0</v>
      </c>
      <c r="AP716" s="59">
        <f t="shared" si="240"/>
        <v>0</v>
      </c>
      <c r="AQ716" s="59">
        <f t="shared" si="241"/>
        <v>0</v>
      </c>
      <c r="AR716" s="104"/>
      <c r="AS716" s="104"/>
      <c r="AT716" s="27"/>
      <c r="AU716" s="618"/>
    </row>
    <row r="717" spans="1:47" ht="15" hidden="1">
      <c r="A717" s="316"/>
      <c r="B717" s="346"/>
      <c r="C717" s="360"/>
      <c r="D717" s="921"/>
      <c r="E717" s="922"/>
      <c r="F717" s="922"/>
      <c r="G717" s="923"/>
      <c r="H717" s="797">
        <v>0.21</v>
      </c>
      <c r="I717" s="799">
        <v>1</v>
      </c>
      <c r="J717" s="324"/>
      <c r="K717" s="782">
        <f t="shared" si="216"/>
        <v>0</v>
      </c>
      <c r="L717" s="366"/>
      <c r="M717" s="365"/>
      <c r="N717" s="374">
        <f t="shared" ref="N717:N720" si="251">L717+M717</f>
        <v>0</v>
      </c>
      <c r="O717" s="365"/>
      <c r="P717" s="365"/>
      <c r="Q717" s="365"/>
      <c r="R717" s="365"/>
      <c r="S717" s="365"/>
      <c r="T717" s="365"/>
      <c r="U717" s="365"/>
      <c r="V717" s="365"/>
      <c r="W717" s="365"/>
      <c r="X717" s="365"/>
      <c r="Y717" s="365"/>
      <c r="Z717" s="365"/>
      <c r="AA717" s="365"/>
      <c r="AB717" s="365"/>
      <c r="AC717" s="365"/>
      <c r="AD717" s="365"/>
      <c r="AE717" s="365"/>
      <c r="AF717" s="365"/>
      <c r="AG717" s="365"/>
      <c r="AH717" s="365"/>
      <c r="AI717" s="365"/>
      <c r="AJ717" s="365"/>
      <c r="AK717" s="73">
        <f t="shared" ref="AK717:AK720" si="252">SUM(O717:AJ717)</f>
        <v>0</v>
      </c>
      <c r="AL717" s="74">
        <f t="shared" si="217"/>
        <v>0</v>
      </c>
      <c r="AM717" s="378">
        <f t="shared" si="222"/>
        <v>0</v>
      </c>
      <c r="AN717" s="378">
        <f t="shared" si="223"/>
        <v>0</v>
      </c>
      <c r="AO717" s="808">
        <f t="shared" si="224"/>
        <v>0</v>
      </c>
      <c r="AP717" s="59">
        <f t="shared" si="218"/>
        <v>0</v>
      </c>
      <c r="AQ717" s="59">
        <f t="shared" si="219"/>
        <v>0</v>
      </c>
      <c r="AR717" s="104"/>
      <c r="AS717" s="104"/>
      <c r="AT717" s="27"/>
      <c r="AU717" s="618"/>
    </row>
    <row r="718" spans="1:47" ht="15" hidden="1">
      <c r="A718" s="316"/>
      <c r="B718" s="346"/>
      <c r="C718" s="360"/>
      <c r="D718" s="921"/>
      <c r="E718" s="922"/>
      <c r="F718" s="922"/>
      <c r="G718" s="923"/>
      <c r="H718" s="797">
        <v>0.21</v>
      </c>
      <c r="I718" s="799">
        <v>1</v>
      </c>
      <c r="J718" s="324"/>
      <c r="K718" s="782">
        <f t="shared" si="216"/>
        <v>0</v>
      </c>
      <c r="L718" s="366"/>
      <c r="M718" s="365"/>
      <c r="N718" s="374">
        <f t="shared" si="251"/>
        <v>0</v>
      </c>
      <c r="O718" s="365"/>
      <c r="P718" s="365"/>
      <c r="Q718" s="365"/>
      <c r="R718" s="365"/>
      <c r="S718" s="365"/>
      <c r="T718" s="365"/>
      <c r="U718" s="365"/>
      <c r="V718" s="365"/>
      <c r="W718" s="365"/>
      <c r="X718" s="365"/>
      <c r="Y718" s="365"/>
      <c r="Z718" s="365"/>
      <c r="AA718" s="365"/>
      <c r="AB718" s="365"/>
      <c r="AC718" s="365"/>
      <c r="AD718" s="365"/>
      <c r="AE718" s="365"/>
      <c r="AF718" s="365"/>
      <c r="AG718" s="365"/>
      <c r="AH718" s="365"/>
      <c r="AI718" s="365"/>
      <c r="AJ718" s="365"/>
      <c r="AK718" s="73">
        <f t="shared" si="252"/>
        <v>0</v>
      </c>
      <c r="AL718" s="74">
        <f t="shared" si="217"/>
        <v>0</v>
      </c>
      <c r="AM718" s="378">
        <f t="shared" si="222"/>
        <v>0</v>
      </c>
      <c r="AN718" s="378">
        <f t="shared" si="223"/>
        <v>0</v>
      </c>
      <c r="AO718" s="808">
        <f t="shared" si="224"/>
        <v>0</v>
      </c>
      <c r="AP718" s="59">
        <f t="shared" si="218"/>
        <v>0</v>
      </c>
      <c r="AQ718" s="59">
        <f t="shared" si="219"/>
        <v>0</v>
      </c>
      <c r="AR718" s="104"/>
      <c r="AS718" s="104"/>
      <c r="AT718" s="27"/>
      <c r="AU718" s="618"/>
    </row>
    <row r="719" spans="1:47" ht="15" hidden="1">
      <c r="A719" s="312"/>
      <c r="B719" s="361"/>
      <c r="C719" s="362"/>
      <c r="D719" s="921"/>
      <c r="E719" s="922"/>
      <c r="F719" s="922"/>
      <c r="G719" s="923"/>
      <c r="H719" s="797">
        <v>0.21</v>
      </c>
      <c r="I719" s="799">
        <v>1</v>
      </c>
      <c r="J719" s="320"/>
      <c r="K719" s="782">
        <f t="shared" si="216"/>
        <v>0</v>
      </c>
      <c r="L719" s="366"/>
      <c r="M719" s="365"/>
      <c r="N719" s="374">
        <f t="shared" si="251"/>
        <v>0</v>
      </c>
      <c r="O719" s="366"/>
      <c r="P719" s="366"/>
      <c r="Q719" s="366"/>
      <c r="R719" s="366"/>
      <c r="S719" s="366"/>
      <c r="T719" s="366"/>
      <c r="U719" s="366"/>
      <c r="V719" s="366"/>
      <c r="W719" s="366"/>
      <c r="X719" s="366"/>
      <c r="Y719" s="366"/>
      <c r="Z719" s="366"/>
      <c r="AA719" s="366"/>
      <c r="AB719" s="366"/>
      <c r="AC719" s="366"/>
      <c r="AD719" s="366"/>
      <c r="AE719" s="366"/>
      <c r="AF719" s="366"/>
      <c r="AG719" s="366"/>
      <c r="AH719" s="366"/>
      <c r="AI719" s="366"/>
      <c r="AJ719" s="366"/>
      <c r="AK719" s="73">
        <f t="shared" si="252"/>
        <v>0</v>
      </c>
      <c r="AL719" s="74">
        <f t="shared" si="217"/>
        <v>0</v>
      </c>
      <c r="AM719" s="378">
        <f t="shared" si="222"/>
        <v>0</v>
      </c>
      <c r="AN719" s="378">
        <f t="shared" si="223"/>
        <v>0</v>
      </c>
      <c r="AO719" s="808">
        <f t="shared" si="224"/>
        <v>0</v>
      </c>
      <c r="AP719" s="59">
        <f t="shared" si="218"/>
        <v>0</v>
      </c>
      <c r="AQ719" s="59">
        <f t="shared" si="219"/>
        <v>0</v>
      </c>
      <c r="AR719" s="104"/>
      <c r="AS719" s="104"/>
      <c r="AT719" s="27"/>
      <c r="AU719" s="618"/>
    </row>
    <row r="720" spans="1:47" ht="15.75" hidden="1" thickBot="1">
      <c r="A720" s="348"/>
      <c r="B720" s="349"/>
      <c r="C720" s="363"/>
      <c r="D720" s="939"/>
      <c r="E720" s="940"/>
      <c r="F720" s="940"/>
      <c r="G720" s="941"/>
      <c r="H720" s="797">
        <v>0.21</v>
      </c>
      <c r="I720" s="799">
        <v>1</v>
      </c>
      <c r="J720" s="344"/>
      <c r="K720" s="782">
        <f t="shared" si="216"/>
        <v>0</v>
      </c>
      <c r="L720" s="365"/>
      <c r="M720" s="365"/>
      <c r="N720" s="375">
        <f t="shared" si="251"/>
        <v>0</v>
      </c>
      <c r="O720" s="367"/>
      <c r="P720" s="367"/>
      <c r="Q720" s="367"/>
      <c r="R720" s="367"/>
      <c r="S720" s="367"/>
      <c r="T720" s="367"/>
      <c r="U720" s="367"/>
      <c r="V720" s="367"/>
      <c r="W720" s="367"/>
      <c r="X720" s="367"/>
      <c r="Y720" s="367"/>
      <c r="Z720" s="367"/>
      <c r="AA720" s="367"/>
      <c r="AB720" s="367"/>
      <c r="AC720" s="367"/>
      <c r="AD720" s="367"/>
      <c r="AE720" s="367"/>
      <c r="AF720" s="367"/>
      <c r="AG720" s="367"/>
      <c r="AH720" s="367"/>
      <c r="AI720" s="367"/>
      <c r="AJ720" s="367"/>
      <c r="AK720" s="342">
        <f t="shared" si="252"/>
        <v>0</v>
      </c>
      <c r="AL720" s="74">
        <f t="shared" si="217"/>
        <v>0</v>
      </c>
      <c r="AM720" s="378">
        <f t="shared" si="222"/>
        <v>0</v>
      </c>
      <c r="AN720" s="378">
        <f t="shared" si="223"/>
        <v>0</v>
      </c>
      <c r="AO720" s="809">
        <f t="shared" si="224"/>
        <v>0</v>
      </c>
      <c r="AP720" s="59">
        <f t="shared" si="218"/>
        <v>0</v>
      </c>
      <c r="AQ720" s="59">
        <f t="shared" si="219"/>
        <v>0</v>
      </c>
      <c r="AR720" s="105"/>
      <c r="AS720" s="105"/>
      <c r="AT720" s="28"/>
      <c r="AU720" s="619"/>
    </row>
    <row r="721" spans="1:47" ht="13.5" thickBot="1">
      <c r="A721" s="1127" t="s">
        <v>140</v>
      </c>
      <c r="B721" s="1127"/>
      <c r="C721" s="1127"/>
      <c r="D721" s="1127"/>
      <c r="E721" s="1127"/>
      <c r="F721" s="1127"/>
      <c r="G721" s="1127"/>
      <c r="H721" s="1127"/>
      <c r="I721" s="1127"/>
      <c r="J721" s="1127"/>
      <c r="K721" s="1127"/>
      <c r="L721" s="1127"/>
      <c r="M721" s="1127"/>
      <c r="N721" s="1127"/>
      <c r="O721" s="1127"/>
      <c r="P721" s="1127"/>
      <c r="Q721" s="1127"/>
      <c r="R721" s="1127"/>
      <c r="S721" s="1127"/>
      <c r="T721" s="1127"/>
      <c r="U721" s="1127"/>
      <c r="V721" s="1127"/>
      <c r="W721" s="1127"/>
      <c r="X721" s="1127"/>
      <c r="Y721" s="1127"/>
      <c r="Z721" s="1127"/>
      <c r="AA721" s="1127"/>
      <c r="AB721" s="1127"/>
      <c r="AC721" s="1127"/>
      <c r="AD721" s="1127"/>
      <c r="AE721" s="1127"/>
      <c r="AF721" s="1127"/>
      <c r="AG721" s="1127"/>
      <c r="AH721" s="1127"/>
      <c r="AI721" s="1127"/>
      <c r="AJ721" s="1127"/>
      <c r="AK721" s="1127"/>
      <c r="AL721" s="1128"/>
      <c r="AM721" s="199">
        <f t="shared" ref="AM721:AN721" si="253">SUM(AM658:AM720)</f>
        <v>0</v>
      </c>
      <c r="AN721" s="199">
        <f t="shared" si="253"/>
        <v>0</v>
      </c>
      <c r="AO721" s="199">
        <f>SUM(AO658:AO720)</f>
        <v>0</v>
      </c>
      <c r="AP721" s="200">
        <f>SUM(AP658:AP720)</f>
        <v>0</v>
      </c>
      <c r="AQ721" s="200">
        <f>SUM(AQ658:AQ720)</f>
        <v>0</v>
      </c>
      <c r="AR721" s="441">
        <f>SUM(AR658:AR720)</f>
        <v>0</v>
      </c>
      <c r="AS721" s="441">
        <f>SUM(AS658:AS720)</f>
        <v>0</v>
      </c>
    </row>
    <row r="722" spans="1:47">
      <c r="AN722" s="1092" t="s">
        <v>106</v>
      </c>
      <c r="AO722" s="1092"/>
      <c r="AP722" s="597">
        <f>AP721+AR721</f>
        <v>0</v>
      </c>
      <c r="AQ722" s="597">
        <f>AQ721+AS721</f>
        <v>0</v>
      </c>
    </row>
    <row r="724" spans="1:47" ht="15.75">
      <c r="A724" s="183" t="s">
        <v>30</v>
      </c>
      <c r="B724" s="184"/>
      <c r="C724" s="185"/>
      <c r="D724" s="185"/>
      <c r="E724" s="186"/>
      <c r="F724" s="187"/>
      <c r="G724" s="187"/>
      <c r="H724" s="187"/>
      <c r="I724" s="187"/>
      <c r="J724" s="186"/>
      <c r="K724" s="188"/>
      <c r="L724" s="188"/>
      <c r="M724" s="188"/>
      <c r="N724" s="189"/>
      <c r="O724" s="189"/>
      <c r="P724" s="189"/>
      <c r="Q724" s="189"/>
      <c r="R724" s="189"/>
      <c r="S724" s="189"/>
      <c r="T724" s="189"/>
      <c r="U724" s="189"/>
      <c r="V724" s="189"/>
      <c r="W724" s="189"/>
      <c r="X724" s="189"/>
      <c r="Y724" s="189"/>
      <c r="Z724" s="189"/>
      <c r="AA724" s="189"/>
      <c r="AB724" s="189"/>
      <c r="AC724" s="189"/>
      <c r="AD724" s="189"/>
      <c r="AE724" s="189"/>
      <c r="AF724" s="189"/>
      <c r="AG724" s="189"/>
      <c r="AH724" s="189"/>
      <c r="AI724" s="189"/>
      <c r="AJ724" s="189"/>
      <c r="AK724" s="189"/>
      <c r="AL724" s="189"/>
      <c r="AM724" s="189"/>
      <c r="AN724" s="189"/>
      <c r="AO724" s="189"/>
      <c r="AP724" s="189"/>
      <c r="AQ724" s="189"/>
      <c r="AR724" s="189"/>
      <c r="AS724" s="189"/>
      <c r="AT724" s="185"/>
      <c r="AU724" s="185"/>
    </row>
    <row r="725" spans="1:47" ht="13.5" thickBot="1">
      <c r="A725" s="24"/>
      <c r="B725" s="6"/>
      <c r="C725" s="5"/>
      <c r="D725" s="5"/>
      <c r="E725" s="2"/>
      <c r="F725" s="7"/>
      <c r="G725" s="7"/>
      <c r="H725" s="7"/>
      <c r="I725" s="7"/>
      <c r="J725" s="2"/>
      <c r="K725" s="13"/>
      <c r="L725" s="13"/>
      <c r="M725" s="13"/>
      <c r="N725" s="16"/>
      <c r="O725" s="16"/>
      <c r="P725" s="16"/>
      <c r="Q725" s="16"/>
      <c r="R725" s="16"/>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36"/>
      <c r="AP725" s="36"/>
      <c r="AQ725" s="36"/>
      <c r="AR725" s="36"/>
      <c r="AS725" s="36"/>
      <c r="AT725" s="5"/>
      <c r="AU725" s="5"/>
    </row>
    <row r="726" spans="1:47" ht="27.6" customHeight="1">
      <c r="A726" s="952"/>
      <c r="B726" s="954" t="s">
        <v>141</v>
      </c>
      <c r="C726" s="954"/>
      <c r="D726" s="954"/>
      <c r="E726" s="954"/>
      <c r="F726" s="954"/>
      <c r="G726" s="954"/>
      <c r="H726" s="954"/>
      <c r="I726" s="954"/>
      <c r="J726" s="954"/>
      <c r="K726" s="954"/>
      <c r="L726" s="954"/>
      <c r="M726" s="954"/>
      <c r="N726" s="203"/>
      <c r="O726" s="203"/>
      <c r="P726" s="203"/>
      <c r="Q726" s="203"/>
      <c r="R726" s="203"/>
      <c r="S726" s="203"/>
      <c r="T726" s="203"/>
      <c r="U726" s="203"/>
      <c r="V726" s="203"/>
      <c r="W726" s="203"/>
      <c r="X726" s="203"/>
      <c r="Y726" s="203"/>
      <c r="Z726" s="203"/>
      <c r="AA726" s="203"/>
      <c r="AB726" s="203"/>
      <c r="AC726" s="203"/>
      <c r="AD726" s="203"/>
      <c r="AE726" s="203"/>
      <c r="AF726" s="203"/>
      <c r="AG726" s="203"/>
      <c r="AH726" s="203"/>
      <c r="AI726" s="203"/>
      <c r="AJ726" s="203"/>
      <c r="AK726" s="203"/>
      <c r="AL726" s="244"/>
      <c r="AM726" s="975" t="s">
        <v>142</v>
      </c>
      <c r="AN726" s="969"/>
      <c r="AO726" s="1058" t="s">
        <v>69</v>
      </c>
      <c r="AP726" s="1010" t="s">
        <v>70</v>
      </c>
      <c r="AQ726" s="1011"/>
      <c r="AR726" s="1011"/>
      <c r="AS726" s="1011"/>
      <c r="AT726" s="1012"/>
      <c r="AU726" s="595"/>
    </row>
    <row r="727" spans="1:47" ht="26.25" customHeight="1" thickBot="1">
      <c r="A727" s="953"/>
      <c r="B727" s="955"/>
      <c r="C727" s="955"/>
      <c r="D727" s="955"/>
      <c r="E727" s="955"/>
      <c r="F727" s="955"/>
      <c r="G727" s="955"/>
      <c r="H727" s="955"/>
      <c r="I727" s="955"/>
      <c r="J727" s="955"/>
      <c r="K727" s="955"/>
      <c r="L727" s="955"/>
      <c r="M727" s="955"/>
      <c r="N727" s="204"/>
      <c r="O727" s="204"/>
      <c r="P727" s="204"/>
      <c r="Q727" s="204"/>
      <c r="R727" s="204"/>
      <c r="S727" s="204"/>
      <c r="T727" s="204"/>
      <c r="U727" s="204"/>
      <c r="V727" s="204"/>
      <c r="W727" s="204"/>
      <c r="X727" s="204"/>
      <c r="Y727" s="204"/>
      <c r="Z727" s="204"/>
      <c r="AA727" s="204"/>
      <c r="AB727" s="204"/>
      <c r="AC727" s="204"/>
      <c r="AD727" s="204"/>
      <c r="AE727" s="204"/>
      <c r="AF727" s="204"/>
      <c r="AG727" s="204"/>
      <c r="AH727" s="204"/>
      <c r="AI727" s="204"/>
      <c r="AJ727" s="204"/>
      <c r="AK727" s="204"/>
      <c r="AL727" s="245"/>
      <c r="AM727" s="976"/>
      <c r="AN727" s="971"/>
      <c r="AO727" s="1059"/>
      <c r="AP727" s="195" t="s">
        <v>143</v>
      </c>
      <c r="AQ727" s="195"/>
      <c r="AR727" s="194" t="s">
        <v>144</v>
      </c>
      <c r="AS727" s="194"/>
      <c r="AT727" s="126" t="s">
        <v>73</v>
      </c>
      <c r="AU727" s="596"/>
    </row>
    <row r="728" spans="1:47" ht="36" customHeight="1" thickBot="1">
      <c r="A728" s="984" t="s">
        <v>145</v>
      </c>
      <c r="B728" s="985"/>
      <c r="C728" s="985"/>
      <c r="D728" s="985"/>
      <c r="E728" s="985"/>
      <c r="F728" s="985"/>
      <c r="G728" s="985"/>
      <c r="H728" s="985"/>
      <c r="I728" s="985"/>
      <c r="J728" s="985"/>
      <c r="K728" s="985"/>
      <c r="L728" s="985"/>
      <c r="M728" s="985"/>
      <c r="N728" s="201"/>
      <c r="O728" s="201"/>
      <c r="P728" s="201"/>
      <c r="Q728" s="201"/>
      <c r="R728" s="201"/>
      <c r="S728" s="201"/>
      <c r="T728" s="201"/>
      <c r="U728" s="201"/>
      <c r="V728" s="201"/>
      <c r="W728" s="201"/>
      <c r="X728" s="201"/>
      <c r="Y728" s="201"/>
      <c r="Z728" s="201"/>
      <c r="AA728" s="201"/>
      <c r="AB728" s="201"/>
      <c r="AC728" s="201"/>
      <c r="AD728" s="201"/>
      <c r="AE728" s="201"/>
      <c r="AF728" s="201"/>
      <c r="AG728" s="201"/>
      <c r="AH728" s="201"/>
      <c r="AI728" s="201"/>
      <c r="AJ728" s="201"/>
      <c r="AK728" s="201"/>
      <c r="AL728" s="202"/>
      <c r="AM728" s="1060" t="s">
        <v>146</v>
      </c>
      <c r="AN728" s="1061"/>
      <c r="AO728" s="381">
        <f>AO167*0.15</f>
        <v>0</v>
      </c>
      <c r="AP728" s="59">
        <f>AO728-AR728</f>
        <v>0</v>
      </c>
      <c r="AQ728" s="59"/>
      <c r="AR728" s="104"/>
      <c r="AS728" s="104"/>
      <c r="AT728" s="27"/>
    </row>
    <row r="729" spans="1:47" ht="27.6" customHeight="1">
      <c r="A729" s="972" t="s">
        <v>141</v>
      </c>
      <c r="B729" s="973"/>
      <c r="C729" s="973"/>
      <c r="D729" s="973"/>
      <c r="E729" s="973"/>
      <c r="F729" s="974"/>
      <c r="G729" s="1068" t="s">
        <v>147</v>
      </c>
      <c r="H729" s="801"/>
      <c r="I729" s="801"/>
      <c r="J729" s="975" t="s">
        <v>148</v>
      </c>
      <c r="K729" s="968"/>
      <c r="L729" s="968" t="s">
        <v>149</v>
      </c>
      <c r="M729" s="969"/>
      <c r="N729" s="240"/>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241"/>
      <c r="AL729" s="241"/>
      <c r="AM729" s="241"/>
      <c r="AN729" s="1068" t="s">
        <v>150</v>
      </c>
      <c r="AO729" s="1058" t="s">
        <v>69</v>
      </c>
      <c r="AP729" s="1010" t="s">
        <v>70</v>
      </c>
      <c r="AQ729" s="1011"/>
      <c r="AR729" s="1011"/>
      <c r="AS729" s="1011"/>
      <c r="AT729" s="1012"/>
      <c r="AU729" s="595"/>
    </row>
    <row r="730" spans="1:47" ht="65.45" customHeight="1" thickBot="1">
      <c r="A730" s="986" t="s">
        <v>151</v>
      </c>
      <c r="B730" s="987"/>
      <c r="C730" s="987"/>
      <c r="D730" s="987"/>
      <c r="E730" s="987"/>
      <c r="F730" s="988"/>
      <c r="G730" s="1069"/>
      <c r="H730" s="802"/>
      <c r="I730" s="802"/>
      <c r="J730" s="976"/>
      <c r="K730" s="970"/>
      <c r="L730" s="970"/>
      <c r="M730" s="971"/>
      <c r="N730" s="242"/>
      <c r="O730" s="243"/>
      <c r="P730" s="243"/>
      <c r="Q730" s="243"/>
      <c r="R730" s="243"/>
      <c r="S730" s="243"/>
      <c r="T730" s="243"/>
      <c r="U730" s="243"/>
      <c r="V730" s="243"/>
      <c r="W730" s="243"/>
      <c r="X730" s="243"/>
      <c r="Y730" s="243"/>
      <c r="Z730" s="243"/>
      <c r="AA730" s="243"/>
      <c r="AB730" s="243"/>
      <c r="AC730" s="243"/>
      <c r="AD730" s="243"/>
      <c r="AE730" s="243"/>
      <c r="AF730" s="243"/>
      <c r="AG730" s="243"/>
      <c r="AH730" s="243"/>
      <c r="AI730" s="243"/>
      <c r="AJ730" s="243"/>
      <c r="AK730" s="243"/>
      <c r="AL730" s="243"/>
      <c r="AM730" s="243"/>
      <c r="AN730" s="1069"/>
      <c r="AO730" s="1059"/>
      <c r="AP730" s="221" t="s">
        <v>143</v>
      </c>
      <c r="AQ730" s="242"/>
      <c r="AR730" s="222" t="s">
        <v>152</v>
      </c>
      <c r="AS730" s="242"/>
      <c r="AT730" s="223" t="s">
        <v>73</v>
      </c>
      <c r="AU730" s="596"/>
    </row>
    <row r="731" spans="1:47" ht="13.15" customHeight="1">
      <c r="A731" s="533"/>
      <c r="B731" s="936">
        <f>IF('1C TSrécur1'!$B$16="récurrentes",'1C TSrécur1'!$B$12,"")</f>
        <v>0</v>
      </c>
      <c r="C731" s="937"/>
      <c r="D731" s="937"/>
      <c r="E731" s="937"/>
      <c r="F731" s="938"/>
      <c r="G731" s="379" t="str">
        <f>IF(AND('1C TSrécur1'!$B$12&lt;&gt;"",'1C TSrécur1'!$B$16="récurrentes"),"S1"&amp;" "&amp;YEAR('1C TSrécur1'!$F$4),"")</f>
        <v/>
      </c>
      <c r="H731" s="803"/>
      <c r="I731" s="803"/>
      <c r="J731" s="977" t="str">
        <f>IF(AND('1C TSrécur1'!$B$12&lt;&gt;"",'1C TSrécur1'!$B$16="récurrentes"),'1C TSrécur1'!$C$31+'1C TSrécur1'!$D$31+'1C TSrécur1'!$E$31+'1C TSrécur1'!$F$31+'1C TSrécur1'!$G$31+'1C TSrécur1'!$H$31,"")</f>
        <v/>
      </c>
      <c r="K731" s="989"/>
      <c r="L731" s="977">
        <f>IF(AND('1C TSrécur1'!$B$12&lt;&gt;"",'1C TSrécur1'!$B$16="récurrentes"),ROUNDDOWN('1C TSrécur1'!$C$31,0)+ROUNDDOWN('1C TSrécur1'!$D$31,0)+ROUNDDOWN('1C TSrécur1'!$E$31,0)+ROUNDDOWN('1C TSrécur1'!$F$31,0)+ROUNDDOWN('1C TSrécur1'!$G$31,0)+ROUNDDOWN('1C TSrécur1'!$H$31,0),0)</f>
        <v>0</v>
      </c>
      <c r="M731" s="978"/>
      <c r="N731" s="242"/>
      <c r="O731" s="243"/>
      <c r="P731" s="243"/>
      <c r="Q731" s="243"/>
      <c r="R731" s="243"/>
      <c r="S731" s="243"/>
      <c r="T731" s="243"/>
      <c r="U731" s="243"/>
      <c r="V731" s="243"/>
      <c r="W731" s="243"/>
      <c r="X731" s="243"/>
      <c r="Y731" s="243"/>
      <c r="Z731" s="243"/>
      <c r="AA731" s="243"/>
      <c r="AB731" s="243"/>
      <c r="AC731" s="243"/>
      <c r="AD731" s="243"/>
      <c r="AE731" s="243"/>
      <c r="AF731" s="243"/>
      <c r="AG731" s="243"/>
      <c r="AH731" s="243"/>
      <c r="AI731" s="243"/>
      <c r="AJ731" s="243"/>
      <c r="AK731" s="243"/>
      <c r="AL731" s="243"/>
      <c r="AM731" s="243"/>
      <c r="AN731" s="220">
        <v>40</v>
      </c>
      <c r="AO731" s="380">
        <f>L731*AN731</f>
        <v>0</v>
      </c>
      <c r="AP731" s="209">
        <f>$AO731-AR731</f>
        <v>0</v>
      </c>
      <c r="AQ731" s="242"/>
      <c r="AR731" s="210"/>
      <c r="AS731" s="242"/>
      <c r="AT731" s="211"/>
    </row>
    <row r="732" spans="1:47" ht="13.15" customHeight="1">
      <c r="A732" s="219"/>
      <c r="B732" s="936">
        <f>IF('1C TSrécur1'!$B$16="récurrentes",'1C TSrécur1'!$B$12,"")</f>
        <v>0</v>
      </c>
      <c r="C732" s="937"/>
      <c r="D732" s="937"/>
      <c r="E732" s="937"/>
      <c r="F732" s="938"/>
      <c r="G732" s="379" t="str">
        <f>IF(AND('1C TSrécur1'!$B$12&lt;&gt;"",'1C TSrécur1'!$B$16="récurrentes"),"S2"&amp;" "&amp;YEAR('1C TSrécur1'!$F$4),"")</f>
        <v/>
      </c>
      <c r="H732" s="803"/>
      <c r="I732" s="803"/>
      <c r="J732" s="982" t="str">
        <f>IF(AND('1C TSrécur1'!$B$12&lt;&gt;"",'1C TSrécur1'!$B$16="récurrentes"),'1C TSrécur1'!$I$31+'1C TSrécur1'!$J$31+'1C TSrécur1'!$K$31+'1C TSrécur1'!$L$31+'1C TSrécur1'!$M$31+'1C TSrécur1'!$N$31,"")</f>
        <v/>
      </c>
      <c r="K732" s="983"/>
      <c r="L732" s="956">
        <f>IF('1C TSrécur1'!$B$16="récurrentes",ROUNDDOWN('1C TSrécur1'!$I$31,0)+ROUNDDOWN('1C TSrécur1'!$J$31,0)+ROUNDDOWN('1C TSrécur1'!$K$31,0)+ROUNDDOWN('1C TSrécur1'!$L$31,0)+ROUNDDOWN('1C TSrécur1'!$M$31,0)+ROUNDDOWN('1C TSrécur1'!$N$31,0),0)</f>
        <v>0</v>
      </c>
      <c r="M732" s="957"/>
      <c r="N732" s="242"/>
      <c r="O732" s="243"/>
      <c r="P732" s="243"/>
      <c r="Q732" s="243"/>
      <c r="R732" s="243"/>
      <c r="S732" s="243"/>
      <c r="T732" s="243"/>
      <c r="U732" s="243"/>
      <c r="V732" s="243"/>
      <c r="W732" s="243"/>
      <c r="X732" s="243"/>
      <c r="Y732" s="243"/>
      <c r="Z732" s="243"/>
      <c r="AA732" s="243"/>
      <c r="AB732" s="243"/>
      <c r="AC732" s="243"/>
      <c r="AD732" s="243"/>
      <c r="AE732" s="243"/>
      <c r="AF732" s="243"/>
      <c r="AG732" s="243"/>
      <c r="AH732" s="243"/>
      <c r="AI732" s="243"/>
      <c r="AJ732" s="243"/>
      <c r="AK732" s="243"/>
      <c r="AL732" s="243"/>
      <c r="AM732" s="243"/>
      <c r="AN732" s="220">
        <v>40</v>
      </c>
      <c r="AO732" s="380">
        <f t="shared" ref="AO732:AO754" si="254">L732*AN732</f>
        <v>0</v>
      </c>
      <c r="AP732" s="209">
        <f t="shared" ref="AP732:AP738" si="255">$AO732-AR732</f>
        <v>0</v>
      </c>
      <c r="AQ732" s="242"/>
      <c r="AR732" s="210"/>
      <c r="AS732" s="242"/>
      <c r="AT732" s="211"/>
    </row>
    <row r="733" spans="1:47" ht="13.15" customHeight="1">
      <c r="A733" s="219"/>
      <c r="B733" s="936">
        <f>IF('1C TSrécur2'!$B$16="récurrentes",'1C TSrécur2'!$B$12,"")</f>
        <v>0</v>
      </c>
      <c r="C733" s="937"/>
      <c r="D733" s="937"/>
      <c r="E733" s="937"/>
      <c r="F733" s="938"/>
      <c r="G733" s="379" t="str">
        <f>IF(AND('1C TSrécur2'!$B$12&lt;&gt;"",'1C TSrécur2'!$B$16="récurrentes"),"S1"&amp;" "&amp;YEAR('1C TSrécur2'!$F$4),"")</f>
        <v/>
      </c>
      <c r="H733" s="803"/>
      <c r="I733" s="803"/>
      <c r="J733" s="956" t="str">
        <f>IF(AND('1C TSrécur2'!$B$12&lt;&gt;"",'1C TSrécur2'!$B$16="récurrentes"),'1C TSrécur2'!$C$31+'1C TSrécur2'!$D$31+'1C TSrécur2'!$E$31+'1C TSrécur2'!$F$31+'1C TSrécur2'!$G$31+'1C TSrécur2'!$H$31,"")</f>
        <v/>
      </c>
      <c r="K733" s="958"/>
      <c r="L733" s="956">
        <f>IF(AND('1C TSrécur2'!$B$12&lt;&gt;"",'1C TSrécur2'!$B$16="récurrentes"),ROUNDDOWN('1C TSrécur2'!$C$31,0)+ROUNDDOWN('1C TSrécur2'!$D$31,0)+ROUNDDOWN('1C TSrécur2'!$E$31,0)+ROUNDDOWN('1C TSrécur2'!$F$31,0)+ROUNDDOWN('1C TSrécur2'!$G$31,0)+ROUNDDOWN('1C TSrécur2'!$H$31,0),0)</f>
        <v>0</v>
      </c>
      <c r="M733" s="957"/>
      <c r="N733" s="242"/>
      <c r="O733" s="243"/>
      <c r="P733" s="243"/>
      <c r="Q733" s="243"/>
      <c r="R733" s="243"/>
      <c r="S733" s="243"/>
      <c r="T733" s="243"/>
      <c r="U733" s="243"/>
      <c r="V733" s="243"/>
      <c r="W733" s="243"/>
      <c r="X733" s="243"/>
      <c r="Y733" s="243"/>
      <c r="Z733" s="243"/>
      <c r="AA733" s="243"/>
      <c r="AB733" s="243"/>
      <c r="AC733" s="243"/>
      <c r="AD733" s="243"/>
      <c r="AE733" s="243"/>
      <c r="AF733" s="243"/>
      <c r="AG733" s="243"/>
      <c r="AH733" s="243"/>
      <c r="AI733" s="243"/>
      <c r="AJ733" s="243"/>
      <c r="AK733" s="243"/>
      <c r="AL733" s="243"/>
      <c r="AM733" s="243"/>
      <c r="AN733" s="220">
        <v>40</v>
      </c>
      <c r="AO733" s="380">
        <f t="shared" si="254"/>
        <v>0</v>
      </c>
      <c r="AP733" s="209">
        <f t="shared" si="255"/>
        <v>0</v>
      </c>
      <c r="AQ733" s="242"/>
      <c r="AR733" s="210"/>
      <c r="AS733" s="242"/>
      <c r="AT733" s="211"/>
    </row>
    <row r="734" spans="1:47" ht="13.15" customHeight="1">
      <c r="A734" s="219"/>
      <c r="B734" s="936">
        <f>IF('1C TSrécur2'!$B$16="récurrentes",'1C TSrécur2'!$B$12,"")</f>
        <v>0</v>
      </c>
      <c r="C734" s="937"/>
      <c r="D734" s="937"/>
      <c r="E734" s="937"/>
      <c r="F734" s="938"/>
      <c r="G734" s="379" t="str">
        <f>IF(AND('1C TSrécur2'!$B$12&lt;&gt;"",'1C TSrécur2'!$B$16="récurrentes"),"S2"&amp;" "&amp;YEAR('1C TSrécur2'!$F$4),"")</f>
        <v/>
      </c>
      <c r="H734" s="803"/>
      <c r="I734" s="803"/>
      <c r="J734" s="956" t="str">
        <f>IF(AND('1C TSrécur2'!$B$12&lt;&gt;"",'1C TSrécur2'!$B$16="récurrentes"),'1C TSrécur2'!$I$31+'1C TSrécur2'!$J$31+'1C TSrécur2'!$K$31+'1C TSrécur2'!$L$31+'1C TSrécur2'!$M$31+'1C TSrécur2'!$N$31,"")</f>
        <v/>
      </c>
      <c r="K734" s="958"/>
      <c r="L734" s="956">
        <f>IF('1C TSrécur2'!$B$16="récurrentes",ROUNDDOWN('1C TSrécur2'!$I$31,0)+ROUNDDOWN('1C TSrécur2'!$J$31,0)+ROUNDDOWN('1C TSrécur2'!$K$31,0)+ROUNDDOWN('1C TSrécur2'!$L$31,0)+ROUNDDOWN('1C TSrécur2'!$M$31,0)+ROUNDDOWN('1C TSrécur2'!$N$31,0),0)</f>
        <v>0</v>
      </c>
      <c r="M734" s="957"/>
      <c r="N734" s="242"/>
      <c r="O734" s="243"/>
      <c r="P734" s="243"/>
      <c r="Q734" s="243"/>
      <c r="R734" s="243"/>
      <c r="S734" s="243"/>
      <c r="T734" s="243"/>
      <c r="U734" s="243"/>
      <c r="V734" s="243"/>
      <c r="W734" s="243"/>
      <c r="X734" s="243"/>
      <c r="Y734" s="243"/>
      <c r="Z734" s="243"/>
      <c r="AA734" s="243"/>
      <c r="AB734" s="243"/>
      <c r="AC734" s="243"/>
      <c r="AD734" s="243"/>
      <c r="AE734" s="243"/>
      <c r="AF734" s="243"/>
      <c r="AG734" s="243"/>
      <c r="AH734" s="243"/>
      <c r="AI734" s="243"/>
      <c r="AJ734" s="243"/>
      <c r="AK734" s="243"/>
      <c r="AL734" s="243"/>
      <c r="AM734" s="243"/>
      <c r="AN734" s="220">
        <v>40</v>
      </c>
      <c r="AO734" s="380">
        <f t="shared" si="254"/>
        <v>0</v>
      </c>
      <c r="AP734" s="209">
        <f t="shared" si="255"/>
        <v>0</v>
      </c>
      <c r="AQ734" s="242"/>
      <c r="AR734" s="210"/>
      <c r="AS734" s="242"/>
      <c r="AT734" s="211"/>
    </row>
    <row r="735" spans="1:47" ht="13.15" customHeight="1">
      <c r="A735" s="219"/>
      <c r="B735" s="936">
        <f>IF('1C TSrécur3'!$B$16="récurrentes",'1C TSrécur3'!$B$12,"")</f>
        <v>0</v>
      </c>
      <c r="C735" s="937"/>
      <c r="D735" s="937"/>
      <c r="E735" s="937"/>
      <c r="F735" s="938"/>
      <c r="G735" s="379" t="str">
        <f>IF(AND('1C TSrécur3'!$B$12&lt;&gt;"",'1C TSrécur3'!$B$16="récurrentes"),"S1"&amp;" "&amp;YEAR('1C TSrécur3'!$F$4),"")</f>
        <v/>
      </c>
      <c r="H735" s="803"/>
      <c r="I735" s="803"/>
      <c r="J735" s="956" t="str">
        <f>IF(AND('1C TSrécur3'!$B$12&lt;&gt;"",'1C TSrécur3'!$B$16="récurrentes"),'1C TSrécur3'!$C$31+'1C TSrécur3'!$D$31+'1C TSrécur3'!$E$31+'1C TSrécur3'!$F$31+'1C TSrécur3'!$G$31+'1C TSrécur3'!$H$31,"")</f>
        <v/>
      </c>
      <c r="K735" s="958"/>
      <c r="L735" s="956">
        <f>IF(AND('1C TSrécur3'!$B$12&lt;&gt;"",'1C TSrécur3'!$B$16="récurrentes"),ROUNDDOWN('1C TSrécur3'!$C$31,0)+ROUNDDOWN('1C TSrécur3'!$D$31,0)+ROUNDDOWN('1C TSrécur3'!$E$31,0)+ROUNDDOWN('1C TSrécur3'!$F$31,0)+ROUNDDOWN('1C TSrécur3'!$G$31,0)+ROUNDDOWN('1C TSrécur3'!$H$31,0),0)</f>
        <v>0</v>
      </c>
      <c r="M735" s="957"/>
      <c r="N735" s="242"/>
      <c r="O735" s="243"/>
      <c r="P735" s="243"/>
      <c r="Q735" s="243"/>
      <c r="R735" s="243"/>
      <c r="S735" s="243"/>
      <c r="T735" s="243"/>
      <c r="U735" s="243"/>
      <c r="V735" s="243"/>
      <c r="W735" s="243"/>
      <c r="X735" s="243"/>
      <c r="Y735" s="243"/>
      <c r="Z735" s="243"/>
      <c r="AA735" s="243"/>
      <c r="AB735" s="243"/>
      <c r="AC735" s="243"/>
      <c r="AD735" s="243"/>
      <c r="AE735" s="243"/>
      <c r="AF735" s="243"/>
      <c r="AG735" s="243"/>
      <c r="AH735" s="243"/>
      <c r="AI735" s="243"/>
      <c r="AJ735" s="243"/>
      <c r="AK735" s="243"/>
      <c r="AL735" s="243"/>
      <c r="AM735" s="243"/>
      <c r="AN735" s="220">
        <v>40</v>
      </c>
      <c r="AO735" s="380">
        <f t="shared" si="254"/>
        <v>0</v>
      </c>
      <c r="AP735" s="209">
        <f t="shared" si="255"/>
        <v>0</v>
      </c>
      <c r="AQ735" s="242"/>
      <c r="AR735" s="210"/>
      <c r="AS735" s="242"/>
      <c r="AT735" s="211"/>
    </row>
    <row r="736" spans="1:47" ht="13.15" customHeight="1">
      <c r="A736" s="219"/>
      <c r="B736" s="936">
        <f>IF('1C TSrécur3'!$B$16="récurrentes",'1C TSrécur3'!$B$12,"")</f>
        <v>0</v>
      </c>
      <c r="C736" s="937"/>
      <c r="D736" s="937"/>
      <c r="E736" s="937"/>
      <c r="F736" s="938"/>
      <c r="G736" s="379" t="str">
        <f>IF(AND('1C TSrécur3'!$B$12&lt;&gt;"",'1C TSrécur3'!$B$16="récurrentes"),"S2"&amp;" "&amp;YEAR('1C TSrécur3'!$F$4),"")</f>
        <v/>
      </c>
      <c r="H736" s="803"/>
      <c r="I736" s="803"/>
      <c r="J736" s="956" t="str">
        <f>IF(AND('1C TSrécur3'!$B$12&lt;&gt;"",'1C TSrécur3'!$B$16="récurrentes"),'1C TSrécur3'!$I$31+'1C TSrécur3'!$J$31+'1C TSrécur3'!$K$31+'1C TSrécur3'!$L$31+'1C TSrécur3'!$M$31+'1C TSrécur3'!$N$31,"")</f>
        <v/>
      </c>
      <c r="K736" s="958"/>
      <c r="L736" s="956">
        <f>IF('1C TSrécur3'!$B$16="récurrentes",ROUNDDOWN('1C TSrécur3'!$I$31,0)+ROUNDDOWN('1C TSrécur3'!$J$31,0)+ROUNDDOWN('1C TSrécur3'!$K$31,0)+ROUNDDOWN('1C TSrécur3'!$L$31,0)+ROUNDDOWN('1C TSrécur3'!$M$31,0)+ROUNDDOWN('1C TSrécur3'!$N$31,0),0)</f>
        <v>0</v>
      </c>
      <c r="M736" s="957"/>
      <c r="N736" s="242"/>
      <c r="O736" s="243"/>
      <c r="P736" s="243"/>
      <c r="Q736" s="243"/>
      <c r="R736" s="243"/>
      <c r="S736" s="243"/>
      <c r="T736" s="243"/>
      <c r="U736" s="243"/>
      <c r="V736" s="243"/>
      <c r="W736" s="243"/>
      <c r="X736" s="243"/>
      <c r="Y736" s="243"/>
      <c r="Z736" s="243"/>
      <c r="AA736" s="243"/>
      <c r="AB736" s="243"/>
      <c r="AC736" s="243"/>
      <c r="AD736" s="243"/>
      <c r="AE736" s="243"/>
      <c r="AF736" s="243"/>
      <c r="AG736" s="243"/>
      <c r="AH736" s="243"/>
      <c r="AI736" s="243"/>
      <c r="AJ736" s="243"/>
      <c r="AK736" s="243"/>
      <c r="AL736" s="243"/>
      <c r="AM736" s="243"/>
      <c r="AN736" s="220">
        <v>40</v>
      </c>
      <c r="AO736" s="380">
        <f t="shared" si="254"/>
        <v>0</v>
      </c>
      <c r="AP736" s="209">
        <f t="shared" si="255"/>
        <v>0</v>
      </c>
      <c r="AQ736" s="242"/>
      <c r="AR736" s="210"/>
      <c r="AS736" s="242"/>
      <c r="AT736" s="211"/>
    </row>
    <row r="737" spans="1:46" ht="13.15" customHeight="1">
      <c r="A737" s="219"/>
      <c r="B737" s="936">
        <f>IF('1C TSrécur4'!$B$16="récurrentes",'1C TSrécur4'!$B$12,"")</f>
        <v>0</v>
      </c>
      <c r="C737" s="937"/>
      <c r="D737" s="937"/>
      <c r="E737" s="937"/>
      <c r="F737" s="938"/>
      <c r="G737" s="379" t="str">
        <f>IF(AND('1C TSrécur4'!$B$12&lt;&gt;"",'1C TSrécur4'!$B$16="récurrentes"),"S1"&amp;" "&amp;YEAR('1C TSrécur4'!$F$4),"")</f>
        <v/>
      </c>
      <c r="H737" s="803"/>
      <c r="I737" s="803"/>
      <c r="J737" s="956" t="str">
        <f>IF(AND('1C TSrécur4'!$B$12&lt;&gt;"",'1C TSrécur4'!$B$16="récurrentes"),'1C TSrécur4'!$C$31+'1C TSrécur4'!$D$31+'1C TSrécur4'!$E$31+'1C TSrécur4'!$F$31+'1C TSrécur4'!$G$31+'1C TSrécur4'!$H$31,"")</f>
        <v/>
      </c>
      <c r="K737" s="958"/>
      <c r="L737" s="956">
        <f>IF(AND('1C TSrécur4'!$B$12&lt;&gt;"",'1C TSrécur4'!$B$16="récurrentes"),ROUNDDOWN('1C TSrécur4'!$C$31,0)+ROUNDDOWN('1C TSrécur4'!$D$31,0)+ROUNDDOWN('1C TSrécur4'!$E$31,0)+ROUNDDOWN('1C TSrécur4'!$F$31,0)+ROUNDDOWN('1C TSrécur4'!$G$31,0)+ROUNDDOWN('1C TSrécur4'!$H$31,0),0)</f>
        <v>0</v>
      </c>
      <c r="M737" s="957"/>
      <c r="N737" s="242"/>
      <c r="O737" s="243"/>
      <c r="P737" s="243"/>
      <c r="Q737" s="243"/>
      <c r="R737" s="243"/>
      <c r="S737" s="243"/>
      <c r="T737" s="243"/>
      <c r="U737" s="243"/>
      <c r="V737" s="243"/>
      <c r="W737" s="243"/>
      <c r="X737" s="243"/>
      <c r="Y737" s="243"/>
      <c r="Z737" s="243"/>
      <c r="AA737" s="243"/>
      <c r="AB737" s="243"/>
      <c r="AC737" s="243"/>
      <c r="AD737" s="243"/>
      <c r="AE737" s="243"/>
      <c r="AF737" s="243"/>
      <c r="AG737" s="243"/>
      <c r="AH737" s="243"/>
      <c r="AI737" s="243"/>
      <c r="AJ737" s="243"/>
      <c r="AK737" s="243"/>
      <c r="AL737" s="243"/>
      <c r="AM737" s="243"/>
      <c r="AN737" s="220">
        <v>40</v>
      </c>
      <c r="AO737" s="380">
        <f t="shared" si="254"/>
        <v>0</v>
      </c>
      <c r="AP737" s="209">
        <f t="shared" si="255"/>
        <v>0</v>
      </c>
      <c r="AQ737" s="242"/>
      <c r="AR737" s="210"/>
      <c r="AS737" s="242"/>
      <c r="AT737" s="211"/>
    </row>
    <row r="738" spans="1:46" ht="13.15" customHeight="1">
      <c r="A738" s="124"/>
      <c r="B738" s="936">
        <f>IF('1C TSrécur4'!$B$16="récurrentes",'1C TSrécur4'!$B$12,"")</f>
        <v>0</v>
      </c>
      <c r="C738" s="937"/>
      <c r="D738" s="937"/>
      <c r="E738" s="937"/>
      <c r="F738" s="938"/>
      <c r="G738" s="379" t="str">
        <f>IF(AND('1C TSrécur4'!$B$12&lt;&gt;"",'1C TSrécur4'!$B$16="récurrentes"),"S2"&amp;" "&amp;YEAR('1C TSrécur4'!$F$4),"")</f>
        <v/>
      </c>
      <c r="H738" s="803"/>
      <c r="I738" s="803"/>
      <c r="J738" s="956" t="str">
        <f>IF(AND('1C TSrécur4'!$B$12&lt;&gt;"",'1C TSrécur4'!$B$16="récurrentes"),'1C TSrécur4'!$I$31+'1C TSrécur4'!$J$31+'1C TSrécur4'!$K$31+'1C TSrécur4'!$L$31+'1C TSrécur4'!$M$31+'1C TSrécur4'!$N$31,"")</f>
        <v/>
      </c>
      <c r="K738" s="958"/>
      <c r="L738" s="956">
        <f>IF('1C TSrécur4'!$B$16="récurrentes",ROUNDDOWN('1C TSrécur4'!$I$31,0)+ROUNDDOWN('1C TSrécur4'!$J$31,0)+ROUNDDOWN('1C TSrécur4'!$K$31,0)+ROUNDDOWN('1C TSrécur4'!$L$31,0)+ROUNDDOWN('1C TSrécur4'!$M$31,0)+ROUNDDOWN('1C TSrécur4'!$N$31,0),0)</f>
        <v>0</v>
      </c>
      <c r="M738" s="957"/>
      <c r="N738" s="242"/>
      <c r="O738" s="243"/>
      <c r="P738" s="243"/>
      <c r="Q738" s="243"/>
      <c r="R738" s="243"/>
      <c r="S738" s="243"/>
      <c r="T738" s="243"/>
      <c r="U738" s="243"/>
      <c r="V738" s="243"/>
      <c r="W738" s="243"/>
      <c r="X738" s="243"/>
      <c r="Y738" s="243"/>
      <c r="Z738" s="243"/>
      <c r="AA738" s="243"/>
      <c r="AB738" s="243"/>
      <c r="AC738" s="243"/>
      <c r="AD738" s="243"/>
      <c r="AE738" s="243"/>
      <c r="AF738" s="243"/>
      <c r="AG738" s="243"/>
      <c r="AH738" s="243"/>
      <c r="AI738" s="243"/>
      <c r="AJ738" s="243"/>
      <c r="AK738" s="243"/>
      <c r="AL738" s="243"/>
      <c r="AM738" s="243"/>
      <c r="AN738" s="220">
        <v>40</v>
      </c>
      <c r="AO738" s="380">
        <f t="shared" si="254"/>
        <v>0</v>
      </c>
      <c r="AP738" s="209">
        <f t="shared" si="255"/>
        <v>0</v>
      </c>
      <c r="AQ738" s="242"/>
      <c r="AR738" s="104"/>
      <c r="AS738" s="242"/>
      <c r="AT738" s="27"/>
    </row>
    <row r="739" spans="1:46" ht="13.15" customHeight="1">
      <c r="A739" s="124"/>
      <c r="B739" s="936">
        <f>IF('1C TSrécur5'!$B$16="récurrentes",'1C TSrécur5'!$B$12,"")</f>
        <v>0</v>
      </c>
      <c r="C739" s="937"/>
      <c r="D739" s="937"/>
      <c r="E739" s="937"/>
      <c r="F739" s="938"/>
      <c r="G739" s="379" t="str">
        <f>IF(AND('1C TSrécur5'!$B$12&lt;&gt;"",'1C TSrécur5'!$B$16="récurrentes"),"S1"&amp;" "&amp;YEAR('1C TSrécur5'!$F$4),"")</f>
        <v/>
      </c>
      <c r="H739" s="803"/>
      <c r="I739" s="803"/>
      <c r="J739" s="956" t="str">
        <f>IF(AND('1C TSrécur5'!$B$12&lt;&gt;"",'1C TSrécur5'!$B$16="récurrentes"),'1C TSrécur5'!$C$31+'1C TSrécur5'!$D$31+'1C TSrécur5'!$E$31+'1C TSrécur5'!$F$31+'1C TSrécur5'!$G$31+'1C TSrécur5'!$H$31,"")</f>
        <v/>
      </c>
      <c r="K739" s="958"/>
      <c r="L739" s="956">
        <f>IF(AND('1C TSrécur5'!$B$12&lt;&gt;"",'1C TSrécur5'!$B$16="récurrentes"),ROUNDDOWN('1C TSrécur5'!$C$31,0)+ROUNDDOWN('1C TSrécur5'!$D$31,0)+ROUNDDOWN('1C TSrécur5'!$E$31,0)+ROUNDDOWN('1C TSrécur5'!$F$31,0)+ROUNDDOWN('1C TSrécur5'!$G$31,0)+ROUNDDOWN('1C TSrécur5'!$H$31,0),0)</f>
        <v>0</v>
      </c>
      <c r="M739" s="957"/>
      <c r="N739" s="242"/>
      <c r="O739" s="243"/>
      <c r="P739" s="243"/>
      <c r="Q739" s="243"/>
      <c r="R739" s="243"/>
      <c r="S739" s="243"/>
      <c r="T739" s="243"/>
      <c r="U739" s="243"/>
      <c r="V739" s="243"/>
      <c r="W739" s="243"/>
      <c r="X739" s="243"/>
      <c r="Y739" s="243"/>
      <c r="Z739" s="243"/>
      <c r="AA739" s="243"/>
      <c r="AB739" s="243"/>
      <c r="AC739" s="243"/>
      <c r="AD739" s="243"/>
      <c r="AE739" s="243"/>
      <c r="AF739" s="243"/>
      <c r="AG739" s="243"/>
      <c r="AH739" s="243"/>
      <c r="AI739" s="243"/>
      <c r="AJ739" s="243"/>
      <c r="AK739" s="243"/>
      <c r="AL739" s="243"/>
      <c r="AM739" s="243"/>
      <c r="AN739" s="220">
        <v>40</v>
      </c>
      <c r="AO739" s="380">
        <f t="shared" si="254"/>
        <v>0</v>
      </c>
      <c r="AP739" s="59">
        <f t="shared" ref="AP739:AP748" si="256">$AO739-AR739</f>
        <v>0</v>
      </c>
      <c r="AQ739" s="242"/>
      <c r="AR739" s="104"/>
      <c r="AS739" s="242"/>
      <c r="AT739" s="27"/>
    </row>
    <row r="740" spans="1:46" ht="13.15" customHeight="1">
      <c r="A740" s="124"/>
      <c r="B740" s="936">
        <f>IF('1C TSrécur5'!$B$16="récurrentes",'1C TSrécur5'!$B$12,"")</f>
        <v>0</v>
      </c>
      <c r="C740" s="937"/>
      <c r="D740" s="937"/>
      <c r="E740" s="937"/>
      <c r="F740" s="938"/>
      <c r="G740" s="379" t="str">
        <f>IF(AND('1C TSrécur5'!$B$12&lt;&gt;"",'1C TSrécur5'!$B$16="récurrentes"),"S2"&amp;" "&amp;YEAR('1C TSrécur5'!$F$4),"")</f>
        <v/>
      </c>
      <c r="H740" s="803"/>
      <c r="I740" s="803"/>
      <c r="J740" s="956" t="str">
        <f>IF(AND('1C TSrécur5'!$B$12&lt;&gt;"",'1C TSrécur5'!$B$16="récurrentes"),'1C TSrécur5'!$I$31+'1C TSrécur5'!$J$31+'1C TSrécur5'!$K$31+'1C TSrécur5'!$L$31+'1C TSrécur5'!$M$31+'1C TSrécur5'!$N$31,"")</f>
        <v/>
      </c>
      <c r="K740" s="958"/>
      <c r="L740" s="956">
        <f>IF('1C TSrécur5'!$B$16="récurrentes",ROUNDDOWN('1C TSrécur5'!$I$31,0)+ROUNDDOWN('1C TSrécur5'!$J$31,0)+ROUNDDOWN('1C TSrécur5'!$K$31,0)+ROUNDDOWN('1C TSrécur5'!$L$31,0)+ROUNDDOWN('1C TSrécur5'!$M$31,0)+ROUNDDOWN('1C TSrécur5'!$N$31,0),0)</f>
        <v>0</v>
      </c>
      <c r="M740" s="957"/>
      <c r="N740" s="242"/>
      <c r="O740" s="243"/>
      <c r="P740" s="243"/>
      <c r="Q740" s="243"/>
      <c r="R740" s="243"/>
      <c r="S740" s="243"/>
      <c r="T740" s="243"/>
      <c r="U740" s="243"/>
      <c r="V740" s="243"/>
      <c r="W740" s="243"/>
      <c r="X740" s="243"/>
      <c r="Y740" s="243"/>
      <c r="Z740" s="243"/>
      <c r="AA740" s="243"/>
      <c r="AB740" s="243"/>
      <c r="AC740" s="243"/>
      <c r="AD740" s="243"/>
      <c r="AE740" s="243"/>
      <c r="AF740" s="243"/>
      <c r="AG740" s="243"/>
      <c r="AH740" s="243"/>
      <c r="AI740" s="243"/>
      <c r="AJ740" s="243"/>
      <c r="AK740" s="243"/>
      <c r="AL740" s="243"/>
      <c r="AM740" s="243"/>
      <c r="AN740" s="220">
        <v>40</v>
      </c>
      <c r="AO740" s="380">
        <f t="shared" si="254"/>
        <v>0</v>
      </c>
      <c r="AP740" s="59">
        <f t="shared" si="256"/>
        <v>0</v>
      </c>
      <c r="AQ740" s="242"/>
      <c r="AR740" s="104"/>
      <c r="AS740" s="242"/>
      <c r="AT740" s="27"/>
    </row>
    <row r="741" spans="1:46" ht="13.15" customHeight="1">
      <c r="A741" s="124"/>
      <c r="B741" s="936">
        <f>IF('1C TSrécur6'!$B$16="récurrentes",'1C TSrécur6'!$B$12,"")</f>
        <v>0</v>
      </c>
      <c r="C741" s="937"/>
      <c r="D741" s="937"/>
      <c r="E741" s="937"/>
      <c r="F741" s="938"/>
      <c r="G741" s="379" t="str">
        <f>IF(AND('1C TSrécur6'!$B$12&lt;&gt;"",'1C TSrécur6'!$B$16="récurrentes"),"S1"&amp;" "&amp;YEAR('1C TSrécur6'!$F$4),"")</f>
        <v/>
      </c>
      <c r="H741" s="803"/>
      <c r="I741" s="803"/>
      <c r="J741" s="956" t="str">
        <f>IF(AND('1C TSrécur6'!$B$12&lt;&gt;"",'1C TSrécur6'!$B$16="récurrentes"),'1C TSrécur6'!$C$31+'1C TSrécur6'!$D$31+'1C TSrécur6'!$E$31+'1C TSrécur6'!$F$31+'1C TSrécur6'!$G$31+'1C TSrécur6'!$H$31,"")</f>
        <v/>
      </c>
      <c r="K741" s="958"/>
      <c r="L741" s="956">
        <f>IF(AND('1C TSrécur6'!$B$12&lt;&gt;"",'1C TSrécur6'!$B$16="récurrentes"),ROUNDDOWN('1C TSrécur6'!$C$31,0)+ROUNDDOWN('1C TSrécur6'!$D$31,0)+ROUNDDOWN('1C TSrécur6'!$E$31,0)+ROUNDDOWN('1C TSrécur6'!$F$31,0)+ROUNDDOWN('1C TSrécur6'!$G$31,0)+ROUNDDOWN('1C TSrécur6'!$H$31,0),0)</f>
        <v>0</v>
      </c>
      <c r="M741" s="957"/>
      <c r="N741" s="242"/>
      <c r="O741" s="243"/>
      <c r="P741" s="243"/>
      <c r="Q741" s="243"/>
      <c r="R741" s="243"/>
      <c r="S741" s="243"/>
      <c r="T741" s="243"/>
      <c r="U741" s="243"/>
      <c r="V741" s="243"/>
      <c r="W741" s="243"/>
      <c r="X741" s="243"/>
      <c r="Y741" s="243"/>
      <c r="Z741" s="243"/>
      <c r="AA741" s="243"/>
      <c r="AB741" s="243"/>
      <c r="AC741" s="243"/>
      <c r="AD741" s="243"/>
      <c r="AE741" s="243"/>
      <c r="AF741" s="243"/>
      <c r="AG741" s="243"/>
      <c r="AH741" s="243"/>
      <c r="AI741" s="243"/>
      <c r="AJ741" s="243"/>
      <c r="AK741" s="243"/>
      <c r="AL741" s="243"/>
      <c r="AM741" s="243"/>
      <c r="AN741" s="220">
        <v>40</v>
      </c>
      <c r="AO741" s="380">
        <f t="shared" si="254"/>
        <v>0</v>
      </c>
      <c r="AP741" s="59">
        <f t="shared" si="256"/>
        <v>0</v>
      </c>
      <c r="AQ741" s="242"/>
      <c r="AR741" s="104"/>
      <c r="AS741" s="242"/>
      <c r="AT741" s="27"/>
    </row>
    <row r="742" spans="1:46" ht="13.15" customHeight="1">
      <c r="A742" s="124"/>
      <c r="B742" s="936">
        <f>IF('1C TSrécur6'!$B$16="récurrentes",'1C TSrécur6'!$B$12,"")</f>
        <v>0</v>
      </c>
      <c r="C742" s="937"/>
      <c r="D742" s="937"/>
      <c r="E742" s="937"/>
      <c r="F742" s="938"/>
      <c r="G742" s="379" t="str">
        <f>IF(AND('1C TSrécur6'!$B$12&lt;&gt;"",'1C TSrécur6'!$B$16="récurrentes"),"S2"&amp;" "&amp;YEAR('1C TSrécur6'!$F$4),"")</f>
        <v/>
      </c>
      <c r="H742" s="803"/>
      <c r="I742" s="803"/>
      <c r="J742" s="956" t="str">
        <f>IF(AND('1C TSrécur6'!$B$12&lt;&gt;"",'1C TSrécur6'!$B$16="récurrentes"),'1C TSrécur6'!$I$31+'1C TSrécur6'!$J$31+'1C TSrécur6'!$K$31+'1C TSrécur6'!$L$31+'1C TSrécur6'!$M$31+'1C TSrécur6'!$N$31,"")</f>
        <v/>
      </c>
      <c r="K742" s="958"/>
      <c r="L742" s="956">
        <f>IF('1C TSrécur6'!$B$16="récurrentes",ROUNDDOWN('1C TSrécur6'!$I$31,0)+ROUNDDOWN('1C TSrécur6'!$J$31,0)+ROUNDDOWN('1C TSrécur6'!$K$31,0)+ROUNDDOWN('1C TSrécur6'!$L$31,0)+ROUNDDOWN('1C TSrécur6'!$M$31,0)+ROUNDDOWN('1C TSrécur6'!$N$31,0),0)</f>
        <v>0</v>
      </c>
      <c r="M742" s="957"/>
      <c r="N742" s="242"/>
      <c r="O742" s="243"/>
      <c r="P742" s="243"/>
      <c r="Q742" s="243"/>
      <c r="R742" s="243"/>
      <c r="S742" s="243"/>
      <c r="T742" s="243"/>
      <c r="U742" s="243"/>
      <c r="V742" s="243"/>
      <c r="W742" s="243"/>
      <c r="X742" s="243"/>
      <c r="Y742" s="243"/>
      <c r="Z742" s="243"/>
      <c r="AA742" s="243"/>
      <c r="AB742" s="243"/>
      <c r="AC742" s="243"/>
      <c r="AD742" s="243"/>
      <c r="AE742" s="243"/>
      <c r="AF742" s="243"/>
      <c r="AG742" s="243"/>
      <c r="AH742" s="243"/>
      <c r="AI742" s="243"/>
      <c r="AJ742" s="243"/>
      <c r="AK742" s="243"/>
      <c r="AL742" s="243"/>
      <c r="AM742" s="243"/>
      <c r="AN742" s="207">
        <v>40</v>
      </c>
      <c r="AO742" s="380">
        <f t="shared" si="254"/>
        <v>0</v>
      </c>
      <c r="AP742" s="59">
        <f t="shared" si="256"/>
        <v>0</v>
      </c>
      <c r="AQ742" s="242"/>
      <c r="AR742" s="104"/>
      <c r="AS742" s="242"/>
      <c r="AT742" s="27"/>
    </row>
    <row r="743" spans="1:46" ht="13.15" customHeight="1">
      <c r="A743" s="124"/>
      <c r="B743" s="936">
        <f>IF('1C TSrécur7'!$B$16="récurrentes",'1C TSrécur7'!$B$12,"")</f>
        <v>0</v>
      </c>
      <c r="C743" s="937"/>
      <c r="D743" s="937"/>
      <c r="E743" s="937"/>
      <c r="F743" s="938"/>
      <c r="G743" s="379" t="str">
        <f>IF(AND('1C TSrécur7'!$B$12&lt;&gt;"",'1C TSrécur7'!$B$16="récurrentes"),"S1"&amp;" "&amp;YEAR('1C TSrécur7'!$F$4),"")</f>
        <v/>
      </c>
      <c r="H743" s="803"/>
      <c r="I743" s="803"/>
      <c r="J743" s="956" t="str">
        <f>IF(AND('1C TSrécur7'!$B$12&lt;&gt;"",'1C TSrécur7'!$B$16="récurrentes"),'1C TSrécur7'!$C$31+'1C TSrécur7'!$D$31+'1C TSrécur7'!$E$31+'1C TSrécur7'!$F$31+'1C TSrécur7'!$G$31+'1C TSrécur7'!$H$31,"")</f>
        <v/>
      </c>
      <c r="K743" s="958"/>
      <c r="L743" s="956">
        <f>IF(AND('1C TSrécur7'!$B$12&lt;&gt;"",'1C TSrécur7'!$B$16="récurrentes"),ROUNDDOWN('1C TSrécur7'!$C$31,0)+ROUNDDOWN('1C TSrécur7'!$D$31,0)+ROUNDDOWN('1C TSrécur7'!$E$31,0)+ROUNDDOWN('1C TSrécur7'!$F$31,0)+ROUNDDOWN('1C TSrécur7'!$G$31,0)+ROUNDDOWN('1C TSrécur7'!$H$31,0),0)</f>
        <v>0</v>
      </c>
      <c r="M743" s="957"/>
      <c r="N743" s="242"/>
      <c r="O743" s="243"/>
      <c r="P743" s="243"/>
      <c r="Q743" s="243"/>
      <c r="R743" s="243"/>
      <c r="S743" s="243"/>
      <c r="T743" s="243"/>
      <c r="U743" s="243"/>
      <c r="V743" s="243"/>
      <c r="W743" s="243"/>
      <c r="X743" s="243"/>
      <c r="Y743" s="243"/>
      <c r="Z743" s="243"/>
      <c r="AA743" s="243"/>
      <c r="AB743" s="243"/>
      <c r="AC743" s="243"/>
      <c r="AD743" s="243"/>
      <c r="AE743" s="243"/>
      <c r="AF743" s="243"/>
      <c r="AG743" s="243"/>
      <c r="AH743" s="243"/>
      <c r="AI743" s="243"/>
      <c r="AJ743" s="243"/>
      <c r="AK743" s="243"/>
      <c r="AL743" s="243"/>
      <c r="AM743" s="243"/>
      <c r="AN743" s="207">
        <v>40</v>
      </c>
      <c r="AO743" s="380">
        <f t="shared" si="254"/>
        <v>0</v>
      </c>
      <c r="AP743" s="59">
        <f t="shared" si="256"/>
        <v>0</v>
      </c>
      <c r="AQ743" s="242"/>
      <c r="AR743" s="104"/>
      <c r="AS743" s="242"/>
      <c r="AT743" s="27"/>
    </row>
    <row r="744" spans="1:46" ht="13.15" customHeight="1">
      <c r="A744" s="124"/>
      <c r="B744" s="936">
        <f>IF('1C TSrécur7'!$B$16="récurrentes",'1C TSrécur7'!$B$12,"")</f>
        <v>0</v>
      </c>
      <c r="C744" s="937"/>
      <c r="D744" s="937"/>
      <c r="E744" s="937"/>
      <c r="F744" s="938"/>
      <c r="G744" s="379" t="str">
        <f>IF(AND('1C TSrécur7'!$B$12&lt;&gt;"",'1C TSrécur7'!$B$16="récurrentes"),"S2"&amp;" "&amp;YEAR('1C TSrécur7'!$F$4),"")</f>
        <v/>
      </c>
      <c r="H744" s="803"/>
      <c r="I744" s="803"/>
      <c r="J744" s="956" t="str">
        <f>IF(AND('1C TSrécur7'!$B$12&lt;&gt;"",'1C TSrécur7'!$B$16="récurrentes"),'1C TSrécur7'!$I$31+'1C TSrécur7'!$J$31+'1C TSrécur7'!$K$31+'1C TSrécur7'!$L$31+'1C TSrécur7'!$M$31+'1C TSrécur7'!$N$31,"")</f>
        <v/>
      </c>
      <c r="K744" s="958"/>
      <c r="L744" s="956">
        <f>IF('1C TSrécur7'!$B$16="récurrentes",ROUNDDOWN('1C TSrécur7'!$I$31,0)+ROUNDDOWN('1C TSrécur7'!$J$31,0)+ROUNDDOWN('1C TSrécur7'!$K$31,0)+ROUNDDOWN('1C TSrécur7'!$L$31,0)+ROUNDDOWN('1C TSrécur7'!$M$31,0)+ROUNDDOWN('1C TSrécur7'!$N$31,0),0)</f>
        <v>0</v>
      </c>
      <c r="M744" s="957"/>
      <c r="N744" s="242"/>
      <c r="O744" s="243"/>
      <c r="P744" s="243"/>
      <c r="Q744" s="243"/>
      <c r="R744" s="243"/>
      <c r="S744" s="243"/>
      <c r="T744" s="243"/>
      <c r="U744" s="243"/>
      <c r="V744" s="243"/>
      <c r="W744" s="243"/>
      <c r="X744" s="243"/>
      <c r="Y744" s="243"/>
      <c r="Z744" s="243"/>
      <c r="AA744" s="243"/>
      <c r="AB744" s="243"/>
      <c r="AC744" s="243"/>
      <c r="AD744" s="243"/>
      <c r="AE744" s="243"/>
      <c r="AF744" s="243"/>
      <c r="AG744" s="243"/>
      <c r="AH744" s="243"/>
      <c r="AI744" s="243"/>
      <c r="AJ744" s="243"/>
      <c r="AK744" s="243"/>
      <c r="AL744" s="243"/>
      <c r="AM744" s="243"/>
      <c r="AN744" s="207">
        <v>40</v>
      </c>
      <c r="AO744" s="380">
        <f t="shared" si="254"/>
        <v>0</v>
      </c>
      <c r="AP744" s="59">
        <f t="shared" si="256"/>
        <v>0</v>
      </c>
      <c r="AQ744" s="242"/>
      <c r="AR744" s="104"/>
      <c r="AS744" s="242"/>
      <c r="AT744" s="27"/>
    </row>
    <row r="745" spans="1:46" ht="13.15" customHeight="1">
      <c r="A745" s="124"/>
      <c r="B745" s="936">
        <f>IF('1C TSrécur8'!$B$16="récurrentes",'1C TSrécur8'!$B$12,"")</f>
        <v>0</v>
      </c>
      <c r="C745" s="937"/>
      <c r="D745" s="937"/>
      <c r="E745" s="937"/>
      <c r="F745" s="938"/>
      <c r="G745" s="379" t="str">
        <f>IF(AND('1C TSrécur8'!$B$12&lt;&gt;"",'1C TSrécur8'!$B$16="récurrentes"),"S1"&amp;" "&amp;YEAR('1C TSrécur8'!$F$4),"")</f>
        <v/>
      </c>
      <c r="H745" s="803"/>
      <c r="I745" s="803"/>
      <c r="J745" s="956" t="str">
        <f>IF(AND('1C TSrécur8'!$B$12&lt;&gt;"",'1C TSrécur8'!$B$16="récurrentes"),'1C TSrécur8'!$C$31+'1C TSrécur8'!$D$31+'1C TSrécur8'!$E$31+'1C TSrécur8'!$F$31+'1C TSrécur8'!$G$31+'1C TSrécur8'!$H$31,"")</f>
        <v/>
      </c>
      <c r="K745" s="958"/>
      <c r="L745" s="956">
        <f>IF(AND('1C TSrécur8'!$B$12&lt;&gt;"",'1C TSrécur8'!$B$16="récurrentes"),ROUNDDOWN('1C TSrécur8'!$C$31,0)+ROUNDDOWN('1C TSrécur8'!$D$31,0)+ROUNDDOWN('1C TSrécur8'!$E$31,0)+ROUNDDOWN('1C TSrécur8'!$F$31,0)+ROUNDDOWN('1C TSrécur8'!$G$31,0)+ROUNDDOWN('1C TSrécur8'!$H$31,0),0)</f>
        <v>0</v>
      </c>
      <c r="M745" s="957"/>
      <c r="N745" s="242"/>
      <c r="O745" s="243"/>
      <c r="P745" s="243"/>
      <c r="Q745" s="243"/>
      <c r="R745" s="243"/>
      <c r="S745" s="243"/>
      <c r="T745" s="243"/>
      <c r="U745" s="243"/>
      <c r="V745" s="243"/>
      <c r="W745" s="243"/>
      <c r="X745" s="243"/>
      <c r="Y745" s="243"/>
      <c r="Z745" s="243"/>
      <c r="AA745" s="243"/>
      <c r="AB745" s="243"/>
      <c r="AC745" s="243"/>
      <c r="AD745" s="243"/>
      <c r="AE745" s="243"/>
      <c r="AF745" s="243"/>
      <c r="AG745" s="243"/>
      <c r="AH745" s="243"/>
      <c r="AI745" s="243"/>
      <c r="AJ745" s="243"/>
      <c r="AK745" s="243"/>
      <c r="AL745" s="243"/>
      <c r="AM745" s="243"/>
      <c r="AN745" s="207">
        <v>40</v>
      </c>
      <c r="AO745" s="380">
        <f>L745*AN745</f>
        <v>0</v>
      </c>
      <c r="AP745" s="59">
        <f t="shared" si="256"/>
        <v>0</v>
      </c>
      <c r="AQ745" s="242"/>
      <c r="AR745" s="104"/>
      <c r="AS745" s="242"/>
      <c r="AT745" s="27"/>
    </row>
    <row r="746" spans="1:46" ht="13.15" customHeight="1">
      <c r="A746" s="124"/>
      <c r="B746" s="936">
        <f>IF('1C TSrécur8'!$B$16="récurrentes",'1C TSrécur8'!$B$12,"")</f>
        <v>0</v>
      </c>
      <c r="C746" s="937"/>
      <c r="D746" s="937"/>
      <c r="E746" s="937"/>
      <c r="F746" s="938"/>
      <c r="G746" s="379" t="str">
        <f>IF(AND('1C TSrécur8'!$B$12&lt;&gt;"",'1C TSrécur8'!$B$16="récurrentes"),"S2"&amp;" "&amp;YEAR('1C TSrécur8'!$F$4),"")</f>
        <v/>
      </c>
      <c r="H746" s="803"/>
      <c r="I746" s="803"/>
      <c r="J746" s="956" t="str">
        <f>IF(AND('1C TSrécur8'!$B$12&lt;&gt;"",'1C TSrécur8'!$B$16="récurrentes"),'1C TSrécur8'!$I$31+'1C TSrécur8'!$J$31+'1C TSrécur8'!$K$31+'1C TSrécur8'!$L$31+'1C TSrécur8'!$M$31+'1C TSrécur8'!$N$31,"")</f>
        <v/>
      </c>
      <c r="K746" s="958"/>
      <c r="L746" s="956">
        <f>IF('1C TSrécur8'!$B$16="récurrentes",ROUNDDOWN('1C TSrécur8'!$I$31,0)+ROUNDDOWN('1C TSrécur8'!$J$31,0)+ROUNDDOWN('1C TSrécur8'!$K$31,0)+ROUNDDOWN('1C TSrécur8'!$L$31,0)+ROUNDDOWN('1C TSrécur8'!$M$31,0)+ROUNDDOWN('1C TSrécur8'!$N$31,0),0)</f>
        <v>0</v>
      </c>
      <c r="M746" s="957"/>
      <c r="N746" s="242"/>
      <c r="O746" s="243"/>
      <c r="P746" s="243"/>
      <c r="Q746" s="243"/>
      <c r="R746" s="243"/>
      <c r="S746" s="243"/>
      <c r="T746" s="243"/>
      <c r="U746" s="243"/>
      <c r="V746" s="243"/>
      <c r="W746" s="243"/>
      <c r="X746" s="243"/>
      <c r="Y746" s="243"/>
      <c r="Z746" s="243"/>
      <c r="AA746" s="243"/>
      <c r="AB746" s="243"/>
      <c r="AC746" s="243"/>
      <c r="AD746" s="243"/>
      <c r="AE746" s="243"/>
      <c r="AF746" s="243"/>
      <c r="AG746" s="243"/>
      <c r="AH746" s="243"/>
      <c r="AI746" s="243"/>
      <c r="AJ746" s="243"/>
      <c r="AK746" s="243"/>
      <c r="AL746" s="243"/>
      <c r="AM746" s="243"/>
      <c r="AN746" s="207">
        <v>40</v>
      </c>
      <c r="AO746" s="380">
        <f t="shared" si="254"/>
        <v>0</v>
      </c>
      <c r="AP746" s="59">
        <f t="shared" si="256"/>
        <v>0</v>
      </c>
      <c r="AQ746" s="242"/>
      <c r="AR746" s="104"/>
      <c r="AS746" s="242"/>
      <c r="AT746" s="27"/>
    </row>
    <row r="747" spans="1:46" ht="13.15" customHeight="1">
      <c r="A747" s="124"/>
      <c r="B747" s="936">
        <f>IF('1C TSrécur9'!$B$16="récurrentes",'1C TSrécur9'!$B$12,"")</f>
        <v>0</v>
      </c>
      <c r="C747" s="937"/>
      <c r="D747" s="937"/>
      <c r="E747" s="937"/>
      <c r="F747" s="938"/>
      <c r="G747" s="379" t="str">
        <f>IF(AND('1C TSrécur9'!$B$12&lt;&gt;"",'1C TSrécur9'!$B$16="récurrentes"),"S1"&amp;" "&amp;YEAR('1C TSrécur9'!$F$4),"")</f>
        <v/>
      </c>
      <c r="H747" s="803"/>
      <c r="I747" s="803"/>
      <c r="J747" s="956" t="str">
        <f>IF(AND('1C TSrécur9'!$B$12&lt;&gt;"",'1C TSrécur9'!$B$16="récurrentes"),'1C TSrécur9'!$C$31+'1C TSrécur9'!$D$31+'1C TSrécur9'!$E$31+'1C TSrécur9'!$F$31+'1C TSrécur9'!$G$31+'1C TSrécur9'!$H$31,"")</f>
        <v/>
      </c>
      <c r="K747" s="958"/>
      <c r="L747" s="956">
        <f>IF(AND('1C TSrécur9'!$B$12&lt;&gt;"",'1C TSrécur9'!$B$16="récurrentes"),ROUNDDOWN('1C TSrécur9'!$C$31,0)+ROUNDDOWN('1C TSrécur9'!$D$31,0)+ROUNDDOWN('1C TSrécur9'!$E$31,0)+ROUNDDOWN('1C TSrécur9'!$F$31,0)+ROUNDDOWN('1C TSrécur9'!$G$31,0)+ROUNDDOWN('1C TSrécur9'!$H$31,0),0)</f>
        <v>0</v>
      </c>
      <c r="M747" s="957"/>
      <c r="N747" s="242"/>
      <c r="O747" s="243"/>
      <c r="P747" s="243"/>
      <c r="Q747" s="243"/>
      <c r="R747" s="243"/>
      <c r="S747" s="243"/>
      <c r="T747" s="243"/>
      <c r="U747" s="243"/>
      <c r="V747" s="243"/>
      <c r="W747" s="243"/>
      <c r="X747" s="243"/>
      <c r="Y747" s="243"/>
      <c r="Z747" s="243"/>
      <c r="AA747" s="243"/>
      <c r="AB747" s="243"/>
      <c r="AC747" s="243"/>
      <c r="AD747" s="243"/>
      <c r="AE747" s="243"/>
      <c r="AF747" s="243"/>
      <c r="AG747" s="243"/>
      <c r="AH747" s="243"/>
      <c r="AI747" s="243"/>
      <c r="AJ747" s="243"/>
      <c r="AK747" s="243"/>
      <c r="AL747" s="243"/>
      <c r="AM747" s="243"/>
      <c r="AN747" s="207">
        <v>40</v>
      </c>
      <c r="AO747" s="380">
        <f t="shared" si="254"/>
        <v>0</v>
      </c>
      <c r="AP747" s="59">
        <f t="shared" si="256"/>
        <v>0</v>
      </c>
      <c r="AQ747" s="242"/>
      <c r="AR747" s="104"/>
      <c r="AS747" s="242"/>
      <c r="AT747" s="27"/>
    </row>
    <row r="748" spans="1:46" ht="13.15" customHeight="1">
      <c r="A748" s="124"/>
      <c r="B748" s="936">
        <f>IF('1C TSrécur9'!$B$16="récurrentes",'1C TSrécur9'!$B$12,"")</f>
        <v>0</v>
      </c>
      <c r="C748" s="937"/>
      <c r="D748" s="937"/>
      <c r="E748" s="937"/>
      <c r="F748" s="938"/>
      <c r="G748" s="379" t="str">
        <f>IF(AND('1C TSrécur9'!$B$12&lt;&gt;"",'1C TSrécur9'!$B$16="récurrentes"),"S2"&amp;" "&amp;YEAR('1C TSrécur9'!$F$4),"")</f>
        <v/>
      </c>
      <c r="H748" s="803"/>
      <c r="I748" s="803"/>
      <c r="J748" s="956" t="str">
        <f>IF(AND('1C TSrécur9'!$B$12&lt;&gt;"",'1C TSrécur9'!$B$16="récurrentes"),'1C TSrécur9'!$I$31+'1C TSrécur9'!$J$31+'1C TSrécur9'!$K$31+'1C TSrécur9'!$L$31+'1C TSrécur9'!$M$31+'1C TSrécur9'!$N$31,"")</f>
        <v/>
      </c>
      <c r="K748" s="958"/>
      <c r="L748" s="956">
        <f>IF('1C TSrécur9'!$B$16="récurrentes",ROUNDDOWN('1C TSrécur9'!$I$31,0)+ROUNDDOWN('1C TSrécur9'!$J$31,0)+ROUNDDOWN('1C TSrécur9'!$K$31,0)+ROUNDDOWN('1C TSrécur9'!$L$31,0)+ROUNDDOWN('1C TSrécur9'!$M$31,0)+ROUNDDOWN('1C TSrécur9'!$N$31,0),0)</f>
        <v>0</v>
      </c>
      <c r="M748" s="957"/>
      <c r="N748" s="242"/>
      <c r="O748" s="243"/>
      <c r="P748" s="243"/>
      <c r="Q748" s="243"/>
      <c r="R748" s="243"/>
      <c r="S748" s="243"/>
      <c r="T748" s="243"/>
      <c r="U748" s="243"/>
      <c r="V748" s="243"/>
      <c r="W748" s="243"/>
      <c r="X748" s="243"/>
      <c r="Y748" s="243"/>
      <c r="Z748" s="243"/>
      <c r="AA748" s="243"/>
      <c r="AB748" s="243"/>
      <c r="AC748" s="243"/>
      <c r="AD748" s="243"/>
      <c r="AE748" s="243"/>
      <c r="AF748" s="243"/>
      <c r="AG748" s="243"/>
      <c r="AH748" s="243"/>
      <c r="AI748" s="243"/>
      <c r="AJ748" s="243"/>
      <c r="AK748" s="243"/>
      <c r="AL748" s="243"/>
      <c r="AM748" s="243"/>
      <c r="AN748" s="207">
        <v>40</v>
      </c>
      <c r="AO748" s="625">
        <f t="shared" si="254"/>
        <v>0</v>
      </c>
      <c r="AP748" s="59">
        <f t="shared" si="256"/>
        <v>0</v>
      </c>
      <c r="AQ748" s="242"/>
      <c r="AR748" s="104"/>
      <c r="AS748" s="242"/>
      <c r="AT748" s="27"/>
    </row>
    <row r="749" spans="1:46" ht="13.15" customHeight="1">
      <c r="A749" s="124"/>
      <c r="B749" s="936">
        <f>IF('1C TSrécur10'!$B$16="récurrentes",'1C TSrécur10'!$B$12,"")</f>
        <v>0</v>
      </c>
      <c r="C749" s="937"/>
      <c r="D749" s="937"/>
      <c r="E749" s="937"/>
      <c r="F749" s="938"/>
      <c r="G749" s="379" t="str">
        <f>IF(AND('1C TSrécur10'!$B$12&lt;&gt;"",'1C TSrécur10'!$B$16="récurrentes"),"S1"&amp;" "&amp;YEAR('1C TSrécur10'!$F$4),"")</f>
        <v/>
      </c>
      <c r="H749" s="803"/>
      <c r="I749" s="803"/>
      <c r="J749" s="956" t="str">
        <f>IF(AND('1C TSrécur10'!$B$12&lt;&gt;"",'1C TSrécur10'!$B$16="récurrentes"),'1C TSrécur10'!$C$31+'1C TSrécur10'!$D$31+'1C TSrécur10'!$E$31+'1C TSrécur10'!$F$31+'1C TSrécur10'!$G$31+'1C TSrécur10'!$H$31,"")</f>
        <v/>
      </c>
      <c r="K749" s="958"/>
      <c r="L749" s="956">
        <f>IF(AND('1C TSrécur10'!$B$12&lt;&gt;"",'1C TSrécur10'!$B$16="récurrentes"),ROUNDDOWN('1C TSrécur10'!$C$31,0)+ROUNDDOWN('1C TSrécur10'!$D$31,0)+ROUNDDOWN('1C TSrécur10'!$E$31,0)+ROUNDDOWN('1C TSrécur10'!$F$31,0)+ROUNDDOWN('1C TSrécur10'!$G$31,0)+ROUNDDOWN('1C TSrécur10'!$H$31,0),0)</f>
        <v>0</v>
      </c>
      <c r="M749" s="957"/>
      <c r="N749" s="242"/>
      <c r="O749" s="243"/>
      <c r="P749" s="243"/>
      <c r="Q749" s="243"/>
      <c r="R749" s="243"/>
      <c r="S749" s="243"/>
      <c r="T749" s="243"/>
      <c r="U749" s="243"/>
      <c r="V749" s="243"/>
      <c r="W749" s="243"/>
      <c r="X749" s="243"/>
      <c r="Y749" s="243"/>
      <c r="Z749" s="243"/>
      <c r="AA749" s="243"/>
      <c r="AB749" s="243"/>
      <c r="AC749" s="243"/>
      <c r="AD749" s="243"/>
      <c r="AE749" s="243"/>
      <c r="AF749" s="243"/>
      <c r="AG749" s="243"/>
      <c r="AH749" s="243"/>
      <c r="AI749" s="243"/>
      <c r="AJ749" s="243"/>
      <c r="AK749" s="243"/>
      <c r="AL749" s="243"/>
      <c r="AM749" s="243"/>
      <c r="AN749" s="207">
        <v>40</v>
      </c>
      <c r="AO749" s="380">
        <f t="shared" ref="AO749:AO750" si="257">L749*AN749</f>
        <v>0</v>
      </c>
      <c r="AP749" s="59">
        <f t="shared" ref="AP749:AP750" si="258">$AO749-AR749</f>
        <v>0</v>
      </c>
      <c r="AQ749" s="242"/>
      <c r="AR749" s="104"/>
      <c r="AS749" s="242"/>
      <c r="AT749" s="27"/>
    </row>
    <row r="750" spans="1:46" ht="13.15" customHeight="1">
      <c r="A750" s="124"/>
      <c r="B750" s="936">
        <f>IF('1C TSrécur10'!$B$16="récurrentes",'1C TSrécur10'!$B$12,"")</f>
        <v>0</v>
      </c>
      <c r="C750" s="937"/>
      <c r="D750" s="937"/>
      <c r="E750" s="937"/>
      <c r="F750" s="938"/>
      <c r="G750" s="379" t="str">
        <f>IF(AND('1C TSrécur10'!$B$12&lt;&gt;"",'1C TSrécur10'!$B$16="récurrentes"),"S2"&amp;" "&amp;YEAR('1C TSrécur10'!$F$4),"")</f>
        <v/>
      </c>
      <c r="H750" s="803"/>
      <c r="I750" s="803"/>
      <c r="J750" s="956" t="str">
        <f>IF(AND('1C TSrécur10'!$B$12&lt;&gt;"",'1C TSrécur10'!$B$16="récurrentes"),'1C TSrécur10'!$I$31+'1C TSrécur10'!$J$31+'1C TSrécur10'!$K$31+'1C TSrécur10'!$L$31+'1C TSrécur10'!$M$31+'1C TSrécur10'!$N$31,"")</f>
        <v/>
      </c>
      <c r="K750" s="958"/>
      <c r="L750" s="956">
        <f>IF('1C TSrécur10'!$B$16="récurrentes",ROUNDDOWN('1C TSrécur10'!$I$31,0)+ROUNDDOWN('1C TSrécur10'!$J$31,0)+ROUNDDOWN('1C TSrécur10'!$K$31,0)+ROUNDDOWN('1C TSrécur10'!$L$31,0)+ROUNDDOWN('1C TSrécur10'!$M$31,0)+ROUNDDOWN('1C TSrécur10'!$N$31,0),0)</f>
        <v>0</v>
      </c>
      <c r="M750" s="957"/>
      <c r="N750" s="242"/>
      <c r="O750" s="243"/>
      <c r="P750" s="243"/>
      <c r="Q750" s="243"/>
      <c r="R750" s="243"/>
      <c r="S750" s="243"/>
      <c r="T750" s="243"/>
      <c r="U750" s="243"/>
      <c r="V750" s="243"/>
      <c r="W750" s="243"/>
      <c r="X750" s="243"/>
      <c r="Y750" s="243"/>
      <c r="Z750" s="243"/>
      <c r="AA750" s="243"/>
      <c r="AB750" s="243"/>
      <c r="AC750" s="243"/>
      <c r="AD750" s="243"/>
      <c r="AE750" s="243"/>
      <c r="AF750" s="243"/>
      <c r="AG750" s="243"/>
      <c r="AH750" s="243"/>
      <c r="AI750" s="243"/>
      <c r="AJ750" s="243"/>
      <c r="AK750" s="243"/>
      <c r="AL750" s="243"/>
      <c r="AM750" s="243"/>
      <c r="AN750" s="207">
        <v>40</v>
      </c>
      <c r="AO750" s="625">
        <f t="shared" si="257"/>
        <v>0</v>
      </c>
      <c r="AP750" s="59">
        <f t="shared" si="258"/>
        <v>0</v>
      </c>
      <c r="AQ750" s="242"/>
      <c r="AR750" s="104"/>
      <c r="AS750" s="242"/>
      <c r="AT750" s="27"/>
    </row>
    <row r="751" spans="1:46" ht="13.15" customHeight="1">
      <c r="A751" s="219"/>
      <c r="B751" s="936">
        <f>IF('1C TSrécur11'!$B$16="récurrentes",'1C TSrécur11'!$B$12,"")</f>
        <v>0</v>
      </c>
      <c r="C751" s="937"/>
      <c r="D751" s="937"/>
      <c r="E751" s="937"/>
      <c r="F751" s="938"/>
      <c r="G751" s="379" t="str">
        <f>IF(AND('1C TSrécur11'!$B$12&lt;&gt;"",'1C TSrécur11'!$B$16="récurrentes"),"S1"&amp;" "&amp;YEAR('1C TSrécur11'!$F$4),"")</f>
        <v/>
      </c>
      <c r="H751" s="803"/>
      <c r="I751" s="803"/>
      <c r="J751" s="956" t="str">
        <f>IF(AND('1C TSrécur11'!$B$12&lt;&gt;"",'1C TSrécur11'!$B$16="récurrentes"),'1C TSrécur11'!$C$31+'1C TSrécur11'!$D$31+'1C TSrécur11'!$E$31+'1C TSrécur11'!$F$31+'1C TSrécur11'!$G$31+'1C TSrécur11'!$H$31,"")</f>
        <v/>
      </c>
      <c r="K751" s="958"/>
      <c r="L751" s="956">
        <f>IF(AND('1C TSrécur11'!$B$12&lt;&gt;"",'1C TSrécur11'!$B$16="récurrentes"),ROUNDDOWN('1C TSrécur11'!$C$31,0)+ROUNDDOWN('1C TSrécur11'!$D$31,0)+ROUNDDOWN('1C TSrécur11'!$E$31,0)+ROUNDDOWN('1C TSrécur11'!$F$31,0)+ROUNDDOWN('1C TSrécur11'!$G$31,0)+ROUNDDOWN('1C TSrécur11'!$H$31,0),0)</f>
        <v>0</v>
      </c>
      <c r="M751" s="957"/>
      <c r="N751" s="242"/>
      <c r="O751" s="243"/>
      <c r="P751" s="243"/>
      <c r="Q751" s="243"/>
      <c r="R751" s="243"/>
      <c r="S751" s="243"/>
      <c r="T751" s="243"/>
      <c r="U751" s="243"/>
      <c r="V751" s="243"/>
      <c r="W751" s="243"/>
      <c r="X751" s="243"/>
      <c r="Y751" s="243"/>
      <c r="Z751" s="243"/>
      <c r="AA751" s="243"/>
      <c r="AB751" s="243"/>
      <c r="AC751" s="243"/>
      <c r="AD751" s="243"/>
      <c r="AE751" s="243"/>
      <c r="AF751" s="243"/>
      <c r="AG751" s="243"/>
      <c r="AH751" s="243"/>
      <c r="AI751" s="243"/>
      <c r="AJ751" s="243"/>
      <c r="AK751" s="243"/>
      <c r="AL751" s="243"/>
      <c r="AM751" s="243"/>
      <c r="AN751" s="220">
        <v>40</v>
      </c>
      <c r="AO751" s="380">
        <f t="shared" si="254"/>
        <v>0</v>
      </c>
      <c r="AP751" s="209">
        <f>$AO751-AR751</f>
        <v>0</v>
      </c>
      <c r="AQ751" s="242"/>
      <c r="AR751" s="210"/>
      <c r="AS751" s="242"/>
      <c r="AT751" s="211"/>
    </row>
    <row r="752" spans="1:46" ht="13.15" customHeight="1">
      <c r="A752" s="124"/>
      <c r="B752" s="936">
        <f>IF('1C TSrécur11'!$B$16="récurrentes",'1C TSrécur11'!$B$12,"")</f>
        <v>0</v>
      </c>
      <c r="C752" s="937"/>
      <c r="D752" s="937"/>
      <c r="E752" s="937"/>
      <c r="F752" s="938"/>
      <c r="G752" s="379" t="str">
        <f>IF(AND('1C TSrécur11'!$B$12&lt;&gt;"",'1C TSrécur11'!$B$16="récurrentes"),"S2"&amp;" "&amp;YEAR('1C TSrécur11'!$F$4),"")</f>
        <v/>
      </c>
      <c r="H752" s="803"/>
      <c r="I752" s="803"/>
      <c r="J752" s="956" t="str">
        <f>IF(AND('1C TSrécur11'!$B$12&lt;&gt;"",'1C TSrécur11'!$B$16="récurrentes"),'1C TSrécur11'!$I$31+'1C TSrécur11'!$J$31+'1C TSrécur11'!$K$31+'1C TSrécur11'!$L$31+'1C TSrécur11'!$M$31+'1C TSrécur11'!$N$31,"")</f>
        <v/>
      </c>
      <c r="K752" s="958"/>
      <c r="L752" s="956">
        <f>IF('1C TSrécur11'!$B$16="récurrentes",ROUNDDOWN('1C TSrécur11'!$I$31,0)+ROUNDDOWN('1C TSrécur11'!$J$31,0)+ROUNDDOWN('1C TSrécur11'!$K$31,0)+ROUNDDOWN('1C TSrécur11'!$L$31,0)+ROUNDDOWN('1C TSrécur11'!$M$31,0)+ROUNDDOWN('1C TSrécur11'!$N$31,0),0)</f>
        <v>0</v>
      </c>
      <c r="M752" s="957"/>
      <c r="N752" s="242"/>
      <c r="O752" s="243"/>
      <c r="P752" s="243"/>
      <c r="Q752" s="243"/>
      <c r="R752" s="243"/>
      <c r="S752" s="243"/>
      <c r="T752" s="243"/>
      <c r="U752" s="243"/>
      <c r="V752" s="243"/>
      <c r="W752" s="243"/>
      <c r="X752" s="243"/>
      <c r="Y752" s="243"/>
      <c r="Z752" s="243"/>
      <c r="AA752" s="243"/>
      <c r="AB752" s="243"/>
      <c r="AC752" s="243"/>
      <c r="AD752" s="243"/>
      <c r="AE752" s="243"/>
      <c r="AF752" s="243"/>
      <c r="AG752" s="243"/>
      <c r="AH752" s="243"/>
      <c r="AI752" s="243"/>
      <c r="AJ752" s="243"/>
      <c r="AK752" s="243"/>
      <c r="AL752" s="243"/>
      <c r="AM752" s="243"/>
      <c r="AN752" s="207">
        <v>40</v>
      </c>
      <c r="AO752" s="380">
        <f t="shared" si="254"/>
        <v>0</v>
      </c>
      <c r="AP752" s="59">
        <f t="shared" ref="AP752:AP754" si="259">$AO752-AR752</f>
        <v>0</v>
      </c>
      <c r="AQ752" s="242"/>
      <c r="AR752" s="104"/>
      <c r="AS752" s="242"/>
      <c r="AT752" s="27"/>
    </row>
    <row r="753" spans="1:47" ht="13.15" customHeight="1">
      <c r="A753" s="124"/>
      <c r="B753" s="936">
        <f>IF('1C TSrécur12'!$B$16="récurrentes",'1C TSrécur12'!$B$12,"")</f>
        <v>0</v>
      </c>
      <c r="C753" s="937"/>
      <c r="D753" s="937"/>
      <c r="E753" s="937"/>
      <c r="F753" s="938"/>
      <c r="G753" s="379" t="str">
        <f>IF(AND('1C TSrécur12'!$B$12&lt;&gt;"",'1C TSrécur12'!$B$16="récurrentes"),"S1"&amp;" "&amp;YEAR('1C TSrécur12'!$F$4),"")</f>
        <v/>
      </c>
      <c r="H753" s="803"/>
      <c r="I753" s="803"/>
      <c r="J753" s="956" t="str">
        <f>IF(AND('1C TSrécur12'!$B$12&lt;&gt;"",'1C TSrécur12'!$B$16="récurrentes"),'1C TSrécur12'!$C$31+'1C TSrécur12'!$D$31+'1C TSrécur12'!$E$31+'1C TSrécur12'!$F$31+'1C TSrécur12'!$G$31+'1C TSrécur12'!$H$31,"")</f>
        <v/>
      </c>
      <c r="K753" s="958"/>
      <c r="L753" s="956">
        <f>IF(AND('1C TSrécur12'!$B$12&lt;&gt;"",'1C TSrécur12'!$B$16="récurrentes"),ROUNDDOWN('1C TSrécur12'!$C$31,0)+ROUNDDOWN('1C TSrécur12'!$D$31,0)+ROUNDDOWN('1C TSrécur12'!$E$31,0)+ROUNDDOWN('1C TSrécur12'!$F$31,0)+ROUNDDOWN('1C TSrécur12'!$G$31,0)+ROUNDDOWN('1C TSrécur12'!$H$31,0),0)</f>
        <v>0</v>
      </c>
      <c r="M753" s="957"/>
      <c r="N753" s="242"/>
      <c r="O753" s="243"/>
      <c r="P753" s="243"/>
      <c r="Q753" s="243"/>
      <c r="R753" s="243"/>
      <c r="S753" s="243"/>
      <c r="T753" s="243"/>
      <c r="U753" s="243"/>
      <c r="V753" s="243"/>
      <c r="W753" s="243"/>
      <c r="X753" s="243"/>
      <c r="Y753" s="243"/>
      <c r="Z753" s="243"/>
      <c r="AA753" s="243"/>
      <c r="AB753" s="243"/>
      <c r="AC753" s="243"/>
      <c r="AD753" s="243"/>
      <c r="AE753" s="243"/>
      <c r="AF753" s="243"/>
      <c r="AG753" s="243"/>
      <c r="AH753" s="243"/>
      <c r="AI753" s="243"/>
      <c r="AJ753" s="243"/>
      <c r="AK753" s="243"/>
      <c r="AL753" s="243"/>
      <c r="AM753" s="243"/>
      <c r="AN753" s="207">
        <v>40</v>
      </c>
      <c r="AO753" s="380">
        <f t="shared" si="254"/>
        <v>0</v>
      </c>
      <c r="AP753" s="59">
        <f t="shared" si="259"/>
        <v>0</v>
      </c>
      <c r="AQ753" s="242"/>
      <c r="AR753" s="104"/>
      <c r="AS753" s="242"/>
      <c r="AT753" s="27"/>
    </row>
    <row r="754" spans="1:47" ht="13.15" customHeight="1" thickBot="1">
      <c r="A754" s="124"/>
      <c r="B754" s="936">
        <f>IF('1C TSrécur12'!$B$16="récurrentes",'1C TSrécur12'!$B$12,"")</f>
        <v>0</v>
      </c>
      <c r="C754" s="937"/>
      <c r="D754" s="937"/>
      <c r="E754" s="937"/>
      <c r="F754" s="938"/>
      <c r="G754" s="379" t="str">
        <f>IF(AND('1C TSrécur12'!$B$12&lt;&gt;"",'1C TSrécur12'!$B$16="récurrentes"),"S2"&amp;" "&amp;YEAR('1C TSrécur12'!$F$4),"")</f>
        <v/>
      </c>
      <c r="H754" s="803"/>
      <c r="I754" s="803"/>
      <c r="J754" s="956" t="str">
        <f>IF(AND('1C TSrécur12'!$B$12&lt;&gt;"",'1C TSrécur12'!$B$16="récurrentes"),'1C TSrécur12'!$I$31+'1C TSrécur12'!$J$31+'1C TSrécur12'!$K$31+'1C TSrécur12'!$L$31+'1C TSrécur12'!$M$31+'1C TSrécur12'!$N$31,"")</f>
        <v/>
      </c>
      <c r="K754" s="958"/>
      <c r="L754" s="1131">
        <f>IF('1C TSrécur12'!$B$16="récurrentes",ROUNDDOWN('1C TSrécur12'!$I$31,0)+ROUNDDOWN('1C TSrécur12'!$J$31,0)+ROUNDDOWN('1C TSrécur12'!$K$31,0)+ROUNDDOWN('1C TSrécur12'!$L$31,0)+ROUNDDOWN('1C TSrécur12'!$M$31,0)+ROUNDDOWN('1C TSrécur12'!$N$31,0),0)</f>
        <v>0</v>
      </c>
      <c r="M754" s="1132"/>
      <c r="N754" s="242"/>
      <c r="O754" s="243"/>
      <c r="P754" s="243"/>
      <c r="Q754" s="243"/>
      <c r="R754" s="243"/>
      <c r="S754" s="243"/>
      <c r="T754" s="243"/>
      <c r="U754" s="243"/>
      <c r="V754" s="243"/>
      <c r="W754" s="243"/>
      <c r="X754" s="243"/>
      <c r="Y754" s="243"/>
      <c r="Z754" s="243"/>
      <c r="AA754" s="243"/>
      <c r="AB754" s="243"/>
      <c r="AC754" s="243"/>
      <c r="AD754" s="243"/>
      <c r="AE754" s="243"/>
      <c r="AF754" s="243"/>
      <c r="AG754" s="243"/>
      <c r="AH754" s="243"/>
      <c r="AI754" s="243"/>
      <c r="AJ754" s="243"/>
      <c r="AK754" s="243"/>
      <c r="AL754" s="243"/>
      <c r="AM754" s="243"/>
      <c r="AN754" s="632">
        <v>40</v>
      </c>
      <c r="AO754" s="633">
        <f t="shared" si="254"/>
        <v>0</v>
      </c>
      <c r="AP754" s="440">
        <f t="shared" si="259"/>
        <v>0</v>
      </c>
      <c r="AQ754" s="242"/>
      <c r="AR754" s="217"/>
      <c r="AS754" s="242"/>
      <c r="AT754" s="27"/>
    </row>
    <row r="755" spans="1:47" ht="13.5" thickBot="1">
      <c r="A755" s="967" t="s">
        <v>153</v>
      </c>
      <c r="B755" s="967"/>
      <c r="C755" s="967"/>
      <c r="D755" s="967"/>
      <c r="E755" s="967"/>
      <c r="F755" s="967"/>
      <c r="G755" s="967"/>
      <c r="H755" s="967"/>
      <c r="I755" s="967"/>
      <c r="J755" s="967"/>
      <c r="K755" s="967"/>
      <c r="L755" s="967"/>
      <c r="M755" s="967"/>
      <c r="N755" s="967"/>
      <c r="O755" s="967"/>
      <c r="P755" s="967"/>
      <c r="Q755" s="967"/>
      <c r="R755" s="967"/>
      <c r="S755" s="967"/>
      <c r="T755" s="967"/>
      <c r="U755" s="967"/>
      <c r="V755" s="967"/>
      <c r="W755" s="967"/>
      <c r="X755" s="967"/>
      <c r="Y755" s="967"/>
      <c r="Z755" s="967"/>
      <c r="AA755" s="967"/>
      <c r="AB755" s="967"/>
      <c r="AC755" s="967"/>
      <c r="AD755" s="967"/>
      <c r="AE755" s="967"/>
      <c r="AF755" s="967"/>
      <c r="AG755" s="967"/>
      <c r="AH755" s="967"/>
      <c r="AI755" s="967"/>
      <c r="AJ755" s="967"/>
      <c r="AK755" s="967"/>
      <c r="AL755" s="967"/>
      <c r="AM755" s="589"/>
      <c r="AN755" s="590"/>
      <c r="AO755" s="634">
        <f>SUM(AO731:AO754)</f>
        <v>0</v>
      </c>
      <c r="AP755" s="200">
        <f>SUM(AP731:AP754)</f>
        <v>0</v>
      </c>
      <c r="AQ755" s="242"/>
      <c r="AR755" s="441">
        <f>SUM(AR731:AR754)</f>
        <v>0</v>
      </c>
      <c r="AS755" s="242"/>
    </row>
    <row r="756" spans="1:47">
      <c r="J756" s="37"/>
      <c r="K756" s="38"/>
      <c r="L756" s="38"/>
      <c r="M756" s="38"/>
      <c r="AN756" s="1093" t="s">
        <v>106</v>
      </c>
      <c r="AO756" s="1092"/>
      <c r="AP756" s="597">
        <f>AP755+AR755</f>
        <v>0</v>
      </c>
      <c r="AQ756" s="597">
        <f>AQ755+AS755</f>
        <v>0</v>
      </c>
    </row>
    <row r="757" spans="1:47">
      <c r="J757" s="37"/>
      <c r="K757" s="38"/>
      <c r="L757" s="38"/>
      <c r="M757" s="38"/>
      <c r="AO757" s="17"/>
      <c r="AP757" s="17"/>
      <c r="AQ757" s="17"/>
    </row>
    <row r="758" spans="1:47" ht="15.75">
      <c r="A758" s="148" t="s">
        <v>32</v>
      </c>
      <c r="B758" s="149"/>
      <c r="C758" s="150"/>
      <c r="D758" s="150"/>
      <c r="E758" s="151"/>
      <c r="F758" s="152"/>
      <c r="G758" s="152"/>
      <c r="H758" s="152"/>
      <c r="I758" s="152"/>
      <c r="J758" s="153"/>
      <c r="K758" s="154"/>
      <c r="L758" s="154"/>
      <c r="M758" s="154"/>
      <c r="N758" s="155"/>
      <c r="O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5"/>
      <c r="AL758" s="155"/>
      <c r="AM758" s="155"/>
      <c r="AN758" s="155"/>
      <c r="AO758" s="156"/>
      <c r="AP758" s="156"/>
      <c r="AQ758" s="156"/>
      <c r="AR758" s="35"/>
      <c r="AS758" s="35"/>
      <c r="AT758" s="12"/>
      <c r="AU758" s="12"/>
    </row>
    <row r="759" spans="1:47" ht="13.5" thickBot="1">
      <c r="A759" s="24"/>
      <c r="B759" s="6"/>
      <c r="C759" s="5"/>
      <c r="D759" s="5"/>
      <c r="E759" s="2"/>
      <c r="F759" s="7"/>
      <c r="G759" s="7"/>
      <c r="H759" s="7"/>
      <c r="I759" s="7"/>
      <c r="J759" s="39"/>
      <c r="K759" s="40"/>
      <c r="L759" s="40"/>
      <c r="M759" s="40"/>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36"/>
      <c r="AP759" s="36"/>
      <c r="AQ759" s="36"/>
      <c r="AR759" s="36"/>
      <c r="AS759" s="36"/>
      <c r="AT759" s="5"/>
      <c r="AU759" s="5"/>
    </row>
    <row r="760" spans="1:47" ht="38.25" customHeight="1">
      <c r="A760" s="1129" t="s">
        <v>59</v>
      </c>
      <c r="B760" s="1133" t="s">
        <v>60</v>
      </c>
      <c r="C760" s="912" t="s">
        <v>114</v>
      </c>
      <c r="D760" s="1135" t="s">
        <v>115</v>
      </c>
      <c r="E760" s="1136"/>
      <c r="F760" s="1136"/>
      <c r="G760" s="1137"/>
      <c r="H760" s="912" t="s">
        <v>405</v>
      </c>
      <c r="I760" s="912" t="s">
        <v>404</v>
      </c>
      <c r="J760" s="962" t="s">
        <v>108</v>
      </c>
      <c r="K760" s="963"/>
      <c r="L760" s="959" t="s">
        <v>67</v>
      </c>
      <c r="M760" s="960"/>
      <c r="N760" s="961"/>
      <c r="O760" s="959" t="s">
        <v>68</v>
      </c>
      <c r="P760" s="960"/>
      <c r="Q760" s="960"/>
      <c r="R760" s="960"/>
      <c r="S760" s="960"/>
      <c r="T760" s="960"/>
      <c r="U760" s="960"/>
      <c r="V760" s="960"/>
      <c r="W760" s="960"/>
      <c r="X760" s="960"/>
      <c r="Y760" s="960"/>
      <c r="Z760" s="960"/>
      <c r="AA760" s="960"/>
      <c r="AB760" s="960"/>
      <c r="AC760" s="960"/>
      <c r="AD760" s="960"/>
      <c r="AE760" s="960"/>
      <c r="AF760" s="960"/>
      <c r="AG760" s="960"/>
      <c r="AH760" s="960"/>
      <c r="AI760" s="960"/>
      <c r="AJ760" s="961"/>
      <c r="AK760" s="157" t="s">
        <v>68</v>
      </c>
      <c r="AL760" s="157" t="s">
        <v>68</v>
      </c>
      <c r="AM760" s="1065" t="s">
        <v>69</v>
      </c>
      <c r="AN760" s="1066"/>
      <c r="AO760" s="1067"/>
      <c r="AP760" s="1010" t="s">
        <v>70</v>
      </c>
      <c r="AQ760" s="1011"/>
      <c r="AR760" s="1011"/>
      <c r="AS760" s="1011"/>
      <c r="AT760" s="1012"/>
      <c r="AU760" s="595"/>
    </row>
    <row r="761" spans="1:47" ht="30.75" customHeight="1" thickBot="1">
      <c r="A761" s="1130"/>
      <c r="B761" s="1134"/>
      <c r="C761" s="913"/>
      <c r="D761" s="1138"/>
      <c r="E761" s="1139"/>
      <c r="F761" s="1139"/>
      <c r="G761" s="1140"/>
      <c r="H761" s="913" t="s">
        <v>403</v>
      </c>
      <c r="I761" s="913" t="s">
        <v>403</v>
      </c>
      <c r="J761" s="158" t="s">
        <v>110</v>
      </c>
      <c r="K761" s="158" t="s">
        <v>111</v>
      </c>
      <c r="L761" s="192" t="s">
        <v>74</v>
      </c>
      <c r="M761" s="192" t="s">
        <v>75</v>
      </c>
      <c r="N761" s="159" t="s">
        <v>76</v>
      </c>
      <c r="O761" s="159" t="s">
        <v>77</v>
      </c>
      <c r="P761" s="159" t="s">
        <v>78</v>
      </c>
      <c r="Q761" s="159" t="s">
        <v>79</v>
      </c>
      <c r="R761" s="159" t="s">
        <v>80</v>
      </c>
      <c r="S761" s="159" t="s">
        <v>81</v>
      </c>
      <c r="T761" s="159" t="s">
        <v>82</v>
      </c>
      <c r="U761" s="159" t="s">
        <v>83</v>
      </c>
      <c r="V761" s="159" t="s">
        <v>84</v>
      </c>
      <c r="W761" s="159" t="s">
        <v>85</v>
      </c>
      <c r="X761" s="159" t="s">
        <v>86</v>
      </c>
      <c r="Y761" s="159" t="s">
        <v>87</v>
      </c>
      <c r="Z761" s="159" t="s">
        <v>88</v>
      </c>
      <c r="AA761" s="159" t="s">
        <v>89</v>
      </c>
      <c r="AB761" s="159" t="s">
        <v>90</v>
      </c>
      <c r="AC761" s="159" t="s">
        <v>91</v>
      </c>
      <c r="AD761" s="159" t="s">
        <v>92</v>
      </c>
      <c r="AE761" s="159" t="s">
        <v>93</v>
      </c>
      <c r="AF761" s="159" t="s">
        <v>94</v>
      </c>
      <c r="AG761" s="159" t="s">
        <v>95</v>
      </c>
      <c r="AH761" s="159" t="s">
        <v>96</v>
      </c>
      <c r="AI761" s="159" t="s">
        <v>97</v>
      </c>
      <c r="AJ761" s="159" t="s">
        <v>98</v>
      </c>
      <c r="AK761" s="159" t="s">
        <v>99</v>
      </c>
      <c r="AL761" s="159" t="s">
        <v>100</v>
      </c>
      <c r="AM761" s="205" t="s">
        <v>74</v>
      </c>
      <c r="AN761" s="205" t="s">
        <v>75</v>
      </c>
      <c r="AO761" s="206" t="s">
        <v>76</v>
      </c>
      <c r="AP761" s="195" t="s">
        <v>101</v>
      </c>
      <c r="AQ761" s="195" t="s">
        <v>102</v>
      </c>
      <c r="AR761" s="194" t="s">
        <v>103</v>
      </c>
      <c r="AS761" s="194" t="s">
        <v>104</v>
      </c>
      <c r="AT761" s="126" t="s">
        <v>73</v>
      </c>
      <c r="AU761" s="596"/>
    </row>
    <row r="762" spans="1:47" ht="15">
      <c r="A762" s="311"/>
      <c r="B762" s="345"/>
      <c r="C762" s="359"/>
      <c r="D762" s="964"/>
      <c r="E762" s="965"/>
      <c r="F762" s="965"/>
      <c r="G762" s="966"/>
      <c r="H762" s="796">
        <v>0.21</v>
      </c>
      <c r="I762" s="798">
        <v>1</v>
      </c>
      <c r="J762" s="318"/>
      <c r="K762" s="782">
        <f t="shared" ref="K762:K789" si="260">J762+(J762*H762)</f>
        <v>0</v>
      </c>
      <c r="L762" s="499"/>
      <c r="M762" s="499"/>
      <c r="N762" s="382">
        <f>L762+M762</f>
        <v>0</v>
      </c>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503"/>
      <c r="AK762" s="506">
        <f>SUM(O762:AJ762)</f>
        <v>0</v>
      </c>
      <c r="AL762" s="296">
        <f t="shared" ref="AL762:AL789" si="261">N762+AK762</f>
        <v>0</v>
      </c>
      <c r="AM762" s="810">
        <f t="shared" ref="AM762" si="262">(J762+(J762*H762)-(J762*H762*I762))*L762</f>
        <v>0</v>
      </c>
      <c r="AN762" s="810">
        <f t="shared" ref="AN762" si="263">((J762+(J762*H762)-(J762*H762*I762))*M762)*50%</f>
        <v>0</v>
      </c>
      <c r="AO762" s="811">
        <f>AM762+AN762</f>
        <v>0</v>
      </c>
      <c r="AP762" s="59">
        <f>AM762-AR762</f>
        <v>0</v>
      </c>
      <c r="AQ762" s="59">
        <f>AN762-AS762</f>
        <v>0</v>
      </c>
      <c r="AR762" s="104"/>
      <c r="AS762" s="104"/>
      <c r="AT762" s="27"/>
    </row>
    <row r="763" spans="1:47" ht="15">
      <c r="A763" s="316"/>
      <c r="B763" s="346"/>
      <c r="C763" s="360"/>
      <c r="D763" s="921"/>
      <c r="E763" s="922"/>
      <c r="F763" s="922"/>
      <c r="G763" s="923"/>
      <c r="H763" s="797">
        <v>0.21</v>
      </c>
      <c r="I763" s="799">
        <v>1</v>
      </c>
      <c r="J763" s="324"/>
      <c r="K763" s="782">
        <f t="shared" si="260"/>
        <v>0</v>
      </c>
      <c r="L763" s="500"/>
      <c r="M763" s="500"/>
      <c r="N763" s="383">
        <f t="shared" ref="N763:N789" si="264">L763+M763</f>
        <v>0</v>
      </c>
      <c r="O763" s="365"/>
      <c r="P763" s="365"/>
      <c r="Q763" s="365"/>
      <c r="R763" s="365"/>
      <c r="S763" s="365"/>
      <c r="T763" s="365"/>
      <c r="U763" s="365"/>
      <c r="V763" s="365"/>
      <c r="W763" s="365"/>
      <c r="X763" s="365"/>
      <c r="Y763" s="365"/>
      <c r="Z763" s="365"/>
      <c r="AA763" s="365"/>
      <c r="AB763" s="365"/>
      <c r="AC763" s="365"/>
      <c r="AD763" s="365"/>
      <c r="AE763" s="365"/>
      <c r="AF763" s="365"/>
      <c r="AG763" s="365"/>
      <c r="AH763" s="365"/>
      <c r="AI763" s="365"/>
      <c r="AJ763" s="504"/>
      <c r="AK763" s="507">
        <f t="shared" ref="AK763:AK789" si="265">SUM(O763:AJ763)</f>
        <v>0</v>
      </c>
      <c r="AL763" s="297">
        <f t="shared" si="261"/>
        <v>0</v>
      </c>
      <c r="AM763" s="810">
        <f t="shared" ref="AM763:AM789" si="266">(J763+(J763*H763)-(J763*H763*I763))*L763</f>
        <v>0</v>
      </c>
      <c r="AN763" s="810">
        <f t="shared" ref="AN763:AN789" si="267">((J763+(J763*H763)-(J763*H763*I763))*M763)*50%</f>
        <v>0</v>
      </c>
      <c r="AO763" s="812">
        <f t="shared" ref="AO763:AO789" si="268">AM763+AN763</f>
        <v>0</v>
      </c>
      <c r="AP763" s="59">
        <f t="shared" ref="AP763:AP783" si="269">AN763-AR763</f>
        <v>0</v>
      </c>
      <c r="AQ763" s="59">
        <f t="shared" ref="AQ763:AQ789" si="270">AO763-AS763</f>
        <v>0</v>
      </c>
      <c r="AR763" s="104"/>
      <c r="AS763" s="104"/>
      <c r="AT763" s="27"/>
    </row>
    <row r="764" spans="1:47" ht="15">
      <c r="A764" s="316"/>
      <c r="B764" s="346"/>
      <c r="C764" s="360"/>
      <c r="D764" s="921"/>
      <c r="E764" s="922"/>
      <c r="F764" s="922"/>
      <c r="G764" s="923"/>
      <c r="H764" s="797">
        <v>0.21</v>
      </c>
      <c r="I764" s="799">
        <v>1</v>
      </c>
      <c r="J764" s="324"/>
      <c r="K764" s="782">
        <f t="shared" si="260"/>
        <v>0</v>
      </c>
      <c r="L764" s="500"/>
      <c r="M764" s="500"/>
      <c r="N764" s="383">
        <f t="shared" ref="N764:N770" si="271">L764+M764</f>
        <v>0</v>
      </c>
      <c r="O764" s="365"/>
      <c r="P764" s="365"/>
      <c r="Q764" s="365"/>
      <c r="R764" s="365"/>
      <c r="S764" s="365"/>
      <c r="T764" s="365"/>
      <c r="U764" s="365"/>
      <c r="V764" s="365"/>
      <c r="W764" s="365"/>
      <c r="X764" s="365"/>
      <c r="Y764" s="365"/>
      <c r="Z764" s="365"/>
      <c r="AA764" s="365"/>
      <c r="AB764" s="365"/>
      <c r="AC764" s="365"/>
      <c r="AD764" s="365"/>
      <c r="AE764" s="365"/>
      <c r="AF764" s="365"/>
      <c r="AG764" s="365"/>
      <c r="AH764" s="365"/>
      <c r="AI764" s="365"/>
      <c r="AJ764" s="504"/>
      <c r="AK764" s="507">
        <f t="shared" ref="AK764:AK770" si="272">SUM(O764:AJ764)</f>
        <v>0</v>
      </c>
      <c r="AL764" s="297">
        <f t="shared" ref="AL764:AL770" si="273">N764+AK764</f>
        <v>0</v>
      </c>
      <c r="AM764" s="810">
        <f t="shared" si="266"/>
        <v>0</v>
      </c>
      <c r="AN764" s="810">
        <f t="shared" si="267"/>
        <v>0</v>
      </c>
      <c r="AO764" s="812">
        <f t="shared" si="268"/>
        <v>0</v>
      </c>
      <c r="AP764" s="59">
        <f t="shared" ref="AP764:AP765" si="274">AN764-AR764</f>
        <v>0</v>
      </c>
      <c r="AQ764" s="59">
        <f t="shared" ref="AQ764:AQ770" si="275">AO764-AS764</f>
        <v>0</v>
      </c>
      <c r="AR764" s="104"/>
      <c r="AS764" s="104"/>
      <c r="AT764" s="27"/>
    </row>
    <row r="765" spans="1:47" ht="15">
      <c r="A765" s="316"/>
      <c r="B765" s="346"/>
      <c r="C765" s="360"/>
      <c r="D765" s="921"/>
      <c r="E765" s="922"/>
      <c r="F765" s="922"/>
      <c r="G765" s="923"/>
      <c r="H765" s="797">
        <v>0.21</v>
      </c>
      <c r="I765" s="799">
        <v>1</v>
      </c>
      <c r="J765" s="324"/>
      <c r="K765" s="782">
        <f t="shared" si="260"/>
        <v>0</v>
      </c>
      <c r="L765" s="500"/>
      <c r="M765" s="500"/>
      <c r="N765" s="383">
        <f t="shared" si="271"/>
        <v>0</v>
      </c>
      <c r="O765" s="365"/>
      <c r="P765" s="365"/>
      <c r="Q765" s="365"/>
      <c r="R765" s="365"/>
      <c r="S765" s="365"/>
      <c r="T765" s="365"/>
      <c r="U765" s="365"/>
      <c r="V765" s="365"/>
      <c r="W765" s="365"/>
      <c r="X765" s="365"/>
      <c r="Y765" s="365"/>
      <c r="Z765" s="365"/>
      <c r="AA765" s="365"/>
      <c r="AB765" s="365"/>
      <c r="AC765" s="365"/>
      <c r="AD765" s="365"/>
      <c r="AE765" s="365"/>
      <c r="AF765" s="365"/>
      <c r="AG765" s="365"/>
      <c r="AH765" s="365"/>
      <c r="AI765" s="365"/>
      <c r="AJ765" s="504"/>
      <c r="AK765" s="507">
        <f t="shared" si="272"/>
        <v>0</v>
      </c>
      <c r="AL765" s="297">
        <f t="shared" si="273"/>
        <v>0</v>
      </c>
      <c r="AM765" s="810">
        <f t="shared" si="266"/>
        <v>0</v>
      </c>
      <c r="AN765" s="810">
        <f t="shared" si="267"/>
        <v>0</v>
      </c>
      <c r="AO765" s="812">
        <f t="shared" si="268"/>
        <v>0</v>
      </c>
      <c r="AP765" s="59">
        <f t="shared" si="274"/>
        <v>0</v>
      </c>
      <c r="AQ765" s="59">
        <f t="shared" si="275"/>
        <v>0</v>
      </c>
      <c r="AR765" s="104"/>
      <c r="AS765" s="104"/>
      <c r="AT765" s="27"/>
    </row>
    <row r="766" spans="1:47" ht="15">
      <c r="A766" s="316"/>
      <c r="B766" s="346"/>
      <c r="C766" s="360"/>
      <c r="D766" s="921"/>
      <c r="E766" s="922"/>
      <c r="F766" s="922"/>
      <c r="G766" s="923"/>
      <c r="H766" s="797">
        <v>0.21</v>
      </c>
      <c r="I766" s="799">
        <v>1</v>
      </c>
      <c r="J766" s="324"/>
      <c r="K766" s="782">
        <f t="shared" si="260"/>
        <v>0</v>
      </c>
      <c r="L766" s="500"/>
      <c r="M766" s="500"/>
      <c r="N766" s="383">
        <f t="shared" si="271"/>
        <v>0</v>
      </c>
      <c r="O766" s="365"/>
      <c r="P766" s="365"/>
      <c r="Q766" s="365"/>
      <c r="R766" s="365"/>
      <c r="S766" s="365"/>
      <c r="T766" s="365"/>
      <c r="U766" s="365"/>
      <c r="V766" s="365"/>
      <c r="W766" s="365"/>
      <c r="X766" s="365"/>
      <c r="Y766" s="365"/>
      <c r="Z766" s="365"/>
      <c r="AA766" s="365"/>
      <c r="AB766" s="365"/>
      <c r="AC766" s="365"/>
      <c r="AD766" s="365"/>
      <c r="AE766" s="365"/>
      <c r="AF766" s="365"/>
      <c r="AG766" s="365"/>
      <c r="AH766" s="365"/>
      <c r="AI766" s="365"/>
      <c r="AJ766" s="504"/>
      <c r="AK766" s="507">
        <f t="shared" si="272"/>
        <v>0</v>
      </c>
      <c r="AL766" s="297">
        <f t="shared" si="273"/>
        <v>0</v>
      </c>
      <c r="AM766" s="810">
        <f t="shared" si="266"/>
        <v>0</v>
      </c>
      <c r="AN766" s="810">
        <f t="shared" si="267"/>
        <v>0</v>
      </c>
      <c r="AO766" s="812">
        <f t="shared" si="268"/>
        <v>0</v>
      </c>
      <c r="AP766" s="59">
        <f>AN766-AR766</f>
        <v>0</v>
      </c>
      <c r="AQ766" s="59">
        <f t="shared" si="275"/>
        <v>0</v>
      </c>
      <c r="AR766" s="104"/>
      <c r="AS766" s="104"/>
      <c r="AT766" s="27"/>
    </row>
    <row r="767" spans="1:47" ht="15">
      <c r="A767" s="316"/>
      <c r="B767" s="346"/>
      <c r="C767" s="360"/>
      <c r="D767" s="921"/>
      <c r="E767" s="922"/>
      <c r="F767" s="922"/>
      <c r="G767" s="923"/>
      <c r="H767" s="797">
        <v>0.21</v>
      </c>
      <c r="I767" s="799">
        <v>1</v>
      </c>
      <c r="J767" s="324"/>
      <c r="K767" s="782">
        <f t="shared" si="260"/>
        <v>0</v>
      </c>
      <c r="L767" s="500"/>
      <c r="M767" s="500"/>
      <c r="N767" s="383">
        <f t="shared" si="271"/>
        <v>0</v>
      </c>
      <c r="O767" s="365"/>
      <c r="P767" s="365"/>
      <c r="Q767" s="365"/>
      <c r="R767" s="365"/>
      <c r="S767" s="365"/>
      <c r="T767" s="365"/>
      <c r="U767" s="365"/>
      <c r="V767" s="365"/>
      <c r="W767" s="365"/>
      <c r="X767" s="365"/>
      <c r="Y767" s="365"/>
      <c r="Z767" s="365"/>
      <c r="AA767" s="365"/>
      <c r="AB767" s="365"/>
      <c r="AC767" s="365"/>
      <c r="AD767" s="365"/>
      <c r="AE767" s="365"/>
      <c r="AF767" s="365"/>
      <c r="AG767" s="365"/>
      <c r="AH767" s="365"/>
      <c r="AI767" s="365"/>
      <c r="AJ767" s="504"/>
      <c r="AK767" s="507">
        <f t="shared" si="272"/>
        <v>0</v>
      </c>
      <c r="AL767" s="297">
        <f t="shared" si="273"/>
        <v>0</v>
      </c>
      <c r="AM767" s="810">
        <f t="shared" si="266"/>
        <v>0</v>
      </c>
      <c r="AN767" s="810">
        <f t="shared" si="267"/>
        <v>0</v>
      </c>
      <c r="AO767" s="812">
        <f t="shared" si="268"/>
        <v>0</v>
      </c>
      <c r="AP767" s="59">
        <f t="shared" ref="AP767:AP772" si="276">AN767-AR767</f>
        <v>0</v>
      </c>
      <c r="AQ767" s="59">
        <f t="shared" si="275"/>
        <v>0</v>
      </c>
      <c r="AR767" s="104"/>
      <c r="AS767" s="104"/>
      <c r="AT767" s="27"/>
    </row>
    <row r="768" spans="1:47" ht="15">
      <c r="A768" s="316"/>
      <c r="B768" s="346"/>
      <c r="C768" s="360"/>
      <c r="D768" s="921"/>
      <c r="E768" s="922"/>
      <c r="F768" s="922"/>
      <c r="G768" s="923"/>
      <c r="H768" s="797">
        <v>0.21</v>
      </c>
      <c r="I768" s="799">
        <v>1</v>
      </c>
      <c r="J768" s="324"/>
      <c r="K768" s="782">
        <f t="shared" si="260"/>
        <v>0</v>
      </c>
      <c r="L768" s="500"/>
      <c r="M768" s="500"/>
      <c r="N768" s="383">
        <f t="shared" si="271"/>
        <v>0</v>
      </c>
      <c r="O768" s="365"/>
      <c r="P768" s="365"/>
      <c r="Q768" s="365"/>
      <c r="R768" s="365"/>
      <c r="S768" s="365"/>
      <c r="T768" s="365"/>
      <c r="U768" s="365"/>
      <c r="V768" s="365"/>
      <c r="W768" s="365"/>
      <c r="X768" s="365"/>
      <c r="Y768" s="365"/>
      <c r="Z768" s="365"/>
      <c r="AA768" s="365"/>
      <c r="AB768" s="365"/>
      <c r="AC768" s="365"/>
      <c r="AD768" s="365"/>
      <c r="AE768" s="365"/>
      <c r="AF768" s="365"/>
      <c r="AG768" s="365"/>
      <c r="AH768" s="365"/>
      <c r="AI768" s="365"/>
      <c r="AJ768" s="504"/>
      <c r="AK768" s="507">
        <f t="shared" si="272"/>
        <v>0</v>
      </c>
      <c r="AL768" s="297">
        <f t="shared" si="273"/>
        <v>0</v>
      </c>
      <c r="AM768" s="810">
        <f t="shared" si="266"/>
        <v>0</v>
      </c>
      <c r="AN768" s="810">
        <f t="shared" si="267"/>
        <v>0</v>
      </c>
      <c r="AO768" s="812">
        <f t="shared" si="268"/>
        <v>0</v>
      </c>
      <c r="AP768" s="59">
        <f t="shared" si="276"/>
        <v>0</v>
      </c>
      <c r="AQ768" s="59">
        <f t="shared" si="275"/>
        <v>0</v>
      </c>
      <c r="AR768" s="104"/>
      <c r="AS768" s="104"/>
      <c r="AT768" s="27"/>
    </row>
    <row r="769" spans="1:46" ht="15.75" thickBot="1">
      <c r="A769" s="316"/>
      <c r="B769" s="346"/>
      <c r="C769" s="360"/>
      <c r="D769" s="921"/>
      <c r="E769" s="922"/>
      <c r="F769" s="922"/>
      <c r="G769" s="923"/>
      <c r="H769" s="797">
        <v>0.21</v>
      </c>
      <c r="I769" s="799">
        <v>1</v>
      </c>
      <c r="J769" s="324"/>
      <c r="K769" s="782">
        <f t="shared" si="260"/>
        <v>0</v>
      </c>
      <c r="L769" s="500"/>
      <c r="M769" s="500"/>
      <c r="N769" s="383">
        <f t="shared" si="271"/>
        <v>0</v>
      </c>
      <c r="O769" s="365"/>
      <c r="P769" s="365"/>
      <c r="Q769" s="365"/>
      <c r="R769" s="365"/>
      <c r="S769" s="365"/>
      <c r="T769" s="365"/>
      <c r="U769" s="365"/>
      <c r="V769" s="365"/>
      <c r="W769" s="365"/>
      <c r="X769" s="365"/>
      <c r="Y769" s="365"/>
      <c r="Z769" s="365"/>
      <c r="AA769" s="365"/>
      <c r="AB769" s="365"/>
      <c r="AC769" s="365"/>
      <c r="AD769" s="365"/>
      <c r="AE769" s="365"/>
      <c r="AF769" s="365"/>
      <c r="AG769" s="365"/>
      <c r="AH769" s="365"/>
      <c r="AI769" s="365"/>
      <c r="AJ769" s="504"/>
      <c r="AK769" s="507">
        <f t="shared" si="272"/>
        <v>0</v>
      </c>
      <c r="AL769" s="297">
        <f t="shared" si="273"/>
        <v>0</v>
      </c>
      <c r="AM769" s="810">
        <f t="shared" si="266"/>
        <v>0</v>
      </c>
      <c r="AN769" s="810">
        <f t="shared" si="267"/>
        <v>0</v>
      </c>
      <c r="AO769" s="812">
        <f t="shared" si="268"/>
        <v>0</v>
      </c>
      <c r="AP769" s="59">
        <f t="shared" si="276"/>
        <v>0</v>
      </c>
      <c r="AQ769" s="59">
        <f t="shared" si="275"/>
        <v>0</v>
      </c>
      <c r="AR769" s="104"/>
      <c r="AS769" s="104"/>
      <c r="AT769" s="27"/>
    </row>
    <row r="770" spans="1:46" ht="15" hidden="1">
      <c r="A770" s="312"/>
      <c r="B770" s="361"/>
      <c r="C770" s="362"/>
      <c r="D770" s="921"/>
      <c r="E770" s="922"/>
      <c r="F770" s="922"/>
      <c r="G770" s="923"/>
      <c r="H770" s="797">
        <v>0.21</v>
      </c>
      <c r="I770" s="799">
        <v>1</v>
      </c>
      <c r="J770" s="320"/>
      <c r="K770" s="782">
        <f t="shared" si="260"/>
        <v>0</v>
      </c>
      <c r="L770" s="501"/>
      <c r="M770" s="501"/>
      <c r="N770" s="383">
        <f t="shared" si="271"/>
        <v>0</v>
      </c>
      <c r="O770" s="365"/>
      <c r="P770" s="365"/>
      <c r="Q770" s="365"/>
      <c r="R770" s="365"/>
      <c r="S770" s="365"/>
      <c r="T770" s="365"/>
      <c r="U770" s="365"/>
      <c r="V770" s="365"/>
      <c r="W770" s="365"/>
      <c r="X770" s="365"/>
      <c r="Y770" s="365"/>
      <c r="Z770" s="365"/>
      <c r="AA770" s="365"/>
      <c r="AB770" s="365"/>
      <c r="AC770" s="365"/>
      <c r="AD770" s="365"/>
      <c r="AE770" s="365"/>
      <c r="AF770" s="365"/>
      <c r="AG770" s="365"/>
      <c r="AH770" s="365"/>
      <c r="AI770" s="365"/>
      <c r="AJ770" s="504"/>
      <c r="AK770" s="507">
        <f t="shared" si="272"/>
        <v>0</v>
      </c>
      <c r="AL770" s="297">
        <f t="shared" si="273"/>
        <v>0</v>
      </c>
      <c r="AM770" s="810">
        <f t="shared" si="266"/>
        <v>0</v>
      </c>
      <c r="AN770" s="810">
        <f t="shared" si="267"/>
        <v>0</v>
      </c>
      <c r="AO770" s="812">
        <f t="shared" si="268"/>
        <v>0</v>
      </c>
      <c r="AP770" s="59">
        <f t="shared" si="276"/>
        <v>0</v>
      </c>
      <c r="AQ770" s="59">
        <f t="shared" si="275"/>
        <v>0</v>
      </c>
      <c r="AR770" s="104"/>
      <c r="AS770" s="104"/>
      <c r="AT770" s="27"/>
    </row>
    <row r="771" spans="1:46" ht="15" hidden="1">
      <c r="A771" s="316"/>
      <c r="B771" s="346"/>
      <c r="C771" s="360"/>
      <c r="D771" s="921"/>
      <c r="E771" s="922"/>
      <c r="F771" s="922"/>
      <c r="G771" s="923"/>
      <c r="H771" s="797">
        <v>0.21</v>
      </c>
      <c r="I771" s="799">
        <v>1</v>
      </c>
      <c r="J771" s="324"/>
      <c r="K771" s="782">
        <f t="shared" si="260"/>
        <v>0</v>
      </c>
      <c r="L771" s="500"/>
      <c r="M771" s="500"/>
      <c r="N771" s="383">
        <f t="shared" ref="N771:N781" si="277">L771+M771</f>
        <v>0</v>
      </c>
      <c r="O771" s="365"/>
      <c r="P771" s="365"/>
      <c r="Q771" s="365"/>
      <c r="R771" s="365"/>
      <c r="S771" s="365"/>
      <c r="T771" s="365"/>
      <c r="U771" s="365"/>
      <c r="V771" s="365"/>
      <c r="W771" s="365"/>
      <c r="X771" s="365"/>
      <c r="Y771" s="365"/>
      <c r="Z771" s="365"/>
      <c r="AA771" s="365"/>
      <c r="AB771" s="365"/>
      <c r="AC771" s="365"/>
      <c r="AD771" s="365"/>
      <c r="AE771" s="365"/>
      <c r="AF771" s="365"/>
      <c r="AG771" s="365"/>
      <c r="AH771" s="365"/>
      <c r="AI771" s="365"/>
      <c r="AJ771" s="504"/>
      <c r="AK771" s="507">
        <f t="shared" ref="AK771:AK781" si="278">SUM(O771:AJ771)</f>
        <v>0</v>
      </c>
      <c r="AL771" s="297">
        <f t="shared" ref="AL771:AL781" si="279">N771+AK771</f>
        <v>0</v>
      </c>
      <c r="AM771" s="810">
        <f t="shared" si="266"/>
        <v>0</v>
      </c>
      <c r="AN771" s="810">
        <f t="shared" si="267"/>
        <v>0</v>
      </c>
      <c r="AO771" s="812">
        <f t="shared" si="268"/>
        <v>0</v>
      </c>
      <c r="AP771" s="59">
        <f t="shared" si="276"/>
        <v>0</v>
      </c>
      <c r="AQ771" s="59">
        <f t="shared" ref="AQ771:AQ781" si="280">AO771-AS771</f>
        <v>0</v>
      </c>
      <c r="AR771" s="104"/>
      <c r="AS771" s="104"/>
      <c r="AT771" s="27"/>
    </row>
    <row r="772" spans="1:46" ht="15" hidden="1">
      <c r="A772" s="316"/>
      <c r="B772" s="346"/>
      <c r="C772" s="360"/>
      <c r="D772" s="921"/>
      <c r="E772" s="922"/>
      <c r="F772" s="922"/>
      <c r="G772" s="923"/>
      <c r="H772" s="797">
        <v>0.21</v>
      </c>
      <c r="I772" s="799">
        <v>1</v>
      </c>
      <c r="J772" s="324"/>
      <c r="K772" s="782">
        <f t="shared" si="260"/>
        <v>0</v>
      </c>
      <c r="L772" s="500"/>
      <c r="M772" s="500"/>
      <c r="N772" s="383">
        <f t="shared" si="277"/>
        <v>0</v>
      </c>
      <c r="O772" s="365"/>
      <c r="P772" s="365"/>
      <c r="Q772" s="365"/>
      <c r="R772" s="365"/>
      <c r="S772" s="365"/>
      <c r="T772" s="365"/>
      <c r="U772" s="365"/>
      <c r="V772" s="365"/>
      <c r="W772" s="365"/>
      <c r="X772" s="365"/>
      <c r="Y772" s="365"/>
      <c r="Z772" s="365"/>
      <c r="AA772" s="365"/>
      <c r="AB772" s="365"/>
      <c r="AC772" s="365"/>
      <c r="AD772" s="365"/>
      <c r="AE772" s="365"/>
      <c r="AF772" s="365"/>
      <c r="AG772" s="365"/>
      <c r="AH772" s="365"/>
      <c r="AI772" s="365"/>
      <c r="AJ772" s="504"/>
      <c r="AK772" s="507">
        <f t="shared" si="278"/>
        <v>0</v>
      </c>
      <c r="AL772" s="297">
        <f t="shared" si="279"/>
        <v>0</v>
      </c>
      <c r="AM772" s="810">
        <f t="shared" si="266"/>
        <v>0</v>
      </c>
      <c r="AN772" s="810">
        <f t="shared" si="267"/>
        <v>0</v>
      </c>
      <c r="AO772" s="812">
        <f t="shared" si="268"/>
        <v>0</v>
      </c>
      <c r="AP772" s="59">
        <f t="shared" si="276"/>
        <v>0</v>
      </c>
      <c r="AQ772" s="59">
        <f t="shared" si="280"/>
        <v>0</v>
      </c>
      <c r="AR772" s="104"/>
      <c r="AS772" s="104"/>
      <c r="AT772" s="27"/>
    </row>
    <row r="773" spans="1:46" ht="15" hidden="1">
      <c r="A773" s="316"/>
      <c r="B773" s="346"/>
      <c r="C773" s="360"/>
      <c r="D773" s="921"/>
      <c r="E773" s="922"/>
      <c r="F773" s="922"/>
      <c r="G773" s="923"/>
      <c r="H773" s="797">
        <v>0.21</v>
      </c>
      <c r="I773" s="799">
        <v>1</v>
      </c>
      <c r="J773" s="324"/>
      <c r="K773" s="782">
        <f t="shared" si="260"/>
        <v>0</v>
      </c>
      <c r="L773" s="500"/>
      <c r="M773" s="500"/>
      <c r="N773" s="383">
        <f t="shared" si="277"/>
        <v>0</v>
      </c>
      <c r="O773" s="365"/>
      <c r="P773" s="365"/>
      <c r="Q773" s="365"/>
      <c r="R773" s="365"/>
      <c r="S773" s="365"/>
      <c r="T773" s="365"/>
      <c r="U773" s="365"/>
      <c r="V773" s="365"/>
      <c r="W773" s="365"/>
      <c r="X773" s="365"/>
      <c r="Y773" s="365"/>
      <c r="Z773" s="365"/>
      <c r="AA773" s="365"/>
      <c r="AB773" s="365"/>
      <c r="AC773" s="365"/>
      <c r="AD773" s="365"/>
      <c r="AE773" s="365"/>
      <c r="AF773" s="365"/>
      <c r="AG773" s="365"/>
      <c r="AH773" s="365"/>
      <c r="AI773" s="365"/>
      <c r="AJ773" s="504"/>
      <c r="AK773" s="507">
        <f t="shared" si="278"/>
        <v>0</v>
      </c>
      <c r="AL773" s="297">
        <f t="shared" si="279"/>
        <v>0</v>
      </c>
      <c r="AM773" s="810">
        <f t="shared" si="266"/>
        <v>0</v>
      </c>
      <c r="AN773" s="810">
        <f t="shared" si="267"/>
        <v>0</v>
      </c>
      <c r="AO773" s="812">
        <f t="shared" si="268"/>
        <v>0</v>
      </c>
      <c r="AP773" s="59">
        <f>AN773-AR773</f>
        <v>0</v>
      </c>
      <c r="AQ773" s="59">
        <f t="shared" si="280"/>
        <v>0</v>
      </c>
      <c r="AR773" s="104"/>
      <c r="AS773" s="104"/>
      <c r="AT773" s="27"/>
    </row>
    <row r="774" spans="1:46" ht="15" hidden="1">
      <c r="A774" s="316"/>
      <c r="B774" s="346"/>
      <c r="C774" s="360"/>
      <c r="D774" s="921"/>
      <c r="E774" s="922"/>
      <c r="F774" s="922"/>
      <c r="G774" s="923"/>
      <c r="H774" s="797">
        <v>0.21</v>
      </c>
      <c r="I774" s="799">
        <v>1</v>
      </c>
      <c r="J774" s="324"/>
      <c r="K774" s="782">
        <f t="shared" si="260"/>
        <v>0</v>
      </c>
      <c r="L774" s="500"/>
      <c r="M774" s="500"/>
      <c r="N774" s="383">
        <f t="shared" si="277"/>
        <v>0</v>
      </c>
      <c r="O774" s="365"/>
      <c r="P774" s="365"/>
      <c r="Q774" s="365"/>
      <c r="R774" s="365"/>
      <c r="S774" s="365"/>
      <c r="T774" s="365"/>
      <c r="U774" s="365"/>
      <c r="V774" s="365"/>
      <c r="W774" s="365"/>
      <c r="X774" s="365"/>
      <c r="Y774" s="365"/>
      <c r="Z774" s="365"/>
      <c r="AA774" s="365"/>
      <c r="AB774" s="365"/>
      <c r="AC774" s="365"/>
      <c r="AD774" s="365"/>
      <c r="AE774" s="365"/>
      <c r="AF774" s="365"/>
      <c r="AG774" s="365"/>
      <c r="AH774" s="365"/>
      <c r="AI774" s="365"/>
      <c r="AJ774" s="504"/>
      <c r="AK774" s="507">
        <f t="shared" si="278"/>
        <v>0</v>
      </c>
      <c r="AL774" s="297">
        <f t="shared" si="279"/>
        <v>0</v>
      </c>
      <c r="AM774" s="810">
        <f t="shared" si="266"/>
        <v>0</v>
      </c>
      <c r="AN774" s="810">
        <f t="shared" si="267"/>
        <v>0</v>
      </c>
      <c r="AO774" s="812">
        <f t="shared" si="268"/>
        <v>0</v>
      </c>
      <c r="AP774" s="59">
        <f t="shared" ref="AP774:AP777" si="281">AN774-AR774</f>
        <v>0</v>
      </c>
      <c r="AQ774" s="59">
        <f t="shared" si="280"/>
        <v>0</v>
      </c>
      <c r="AR774" s="104"/>
      <c r="AS774" s="104"/>
      <c r="AT774" s="27"/>
    </row>
    <row r="775" spans="1:46" ht="15" hidden="1">
      <c r="A775" s="312"/>
      <c r="B775" s="361"/>
      <c r="C775" s="362"/>
      <c r="D775" s="921"/>
      <c r="E775" s="922"/>
      <c r="F775" s="922"/>
      <c r="G775" s="923"/>
      <c r="H775" s="797">
        <v>0.21</v>
      </c>
      <c r="I775" s="799">
        <v>1</v>
      </c>
      <c r="J775" s="320"/>
      <c r="K775" s="782">
        <f t="shared" si="260"/>
        <v>0</v>
      </c>
      <c r="L775" s="501"/>
      <c r="M775" s="501"/>
      <c r="N775" s="383">
        <f t="shared" si="277"/>
        <v>0</v>
      </c>
      <c r="O775" s="365"/>
      <c r="P775" s="365"/>
      <c r="Q775" s="365"/>
      <c r="R775" s="365"/>
      <c r="S775" s="365"/>
      <c r="T775" s="365"/>
      <c r="U775" s="365"/>
      <c r="V775" s="365"/>
      <c r="W775" s="365"/>
      <c r="X775" s="365"/>
      <c r="Y775" s="365"/>
      <c r="Z775" s="365"/>
      <c r="AA775" s="365"/>
      <c r="AB775" s="365"/>
      <c r="AC775" s="365"/>
      <c r="AD775" s="365"/>
      <c r="AE775" s="365"/>
      <c r="AF775" s="365"/>
      <c r="AG775" s="365"/>
      <c r="AH775" s="365"/>
      <c r="AI775" s="365"/>
      <c r="AJ775" s="504"/>
      <c r="AK775" s="507">
        <f t="shared" si="278"/>
        <v>0</v>
      </c>
      <c r="AL775" s="297">
        <f t="shared" si="279"/>
        <v>0</v>
      </c>
      <c r="AM775" s="810">
        <f t="shared" si="266"/>
        <v>0</v>
      </c>
      <c r="AN775" s="810">
        <f t="shared" si="267"/>
        <v>0</v>
      </c>
      <c r="AO775" s="812">
        <f t="shared" si="268"/>
        <v>0</v>
      </c>
      <c r="AP775" s="59">
        <f t="shared" si="281"/>
        <v>0</v>
      </c>
      <c r="AQ775" s="59">
        <f t="shared" si="280"/>
        <v>0</v>
      </c>
      <c r="AR775" s="104"/>
      <c r="AS775" s="104"/>
      <c r="AT775" s="27"/>
    </row>
    <row r="776" spans="1:46" ht="15" hidden="1">
      <c r="A776" s="316"/>
      <c r="B776" s="346"/>
      <c r="C776" s="360"/>
      <c r="D776" s="921"/>
      <c r="E776" s="922"/>
      <c r="F776" s="922"/>
      <c r="G776" s="923"/>
      <c r="H776" s="797">
        <v>0.21</v>
      </c>
      <c r="I776" s="799">
        <v>1</v>
      </c>
      <c r="J776" s="324"/>
      <c r="K776" s="782">
        <f t="shared" si="260"/>
        <v>0</v>
      </c>
      <c r="L776" s="500"/>
      <c r="M776" s="500"/>
      <c r="N776" s="383">
        <f t="shared" ref="N776:N777" si="282">L776+M776</f>
        <v>0</v>
      </c>
      <c r="O776" s="365"/>
      <c r="P776" s="365"/>
      <c r="Q776" s="365"/>
      <c r="R776" s="365"/>
      <c r="S776" s="365"/>
      <c r="T776" s="365"/>
      <c r="U776" s="365"/>
      <c r="V776" s="365"/>
      <c r="W776" s="365"/>
      <c r="X776" s="365"/>
      <c r="Y776" s="365"/>
      <c r="Z776" s="365"/>
      <c r="AA776" s="365"/>
      <c r="AB776" s="365"/>
      <c r="AC776" s="365"/>
      <c r="AD776" s="365"/>
      <c r="AE776" s="365"/>
      <c r="AF776" s="365"/>
      <c r="AG776" s="365"/>
      <c r="AH776" s="365"/>
      <c r="AI776" s="365"/>
      <c r="AJ776" s="504"/>
      <c r="AK776" s="507">
        <f t="shared" ref="AK776:AK777" si="283">SUM(O776:AJ776)</f>
        <v>0</v>
      </c>
      <c r="AL776" s="297">
        <f t="shared" ref="AL776:AL777" si="284">N776+AK776</f>
        <v>0</v>
      </c>
      <c r="AM776" s="810">
        <f t="shared" si="266"/>
        <v>0</v>
      </c>
      <c r="AN776" s="810">
        <f t="shared" si="267"/>
        <v>0</v>
      </c>
      <c r="AO776" s="812">
        <f t="shared" si="268"/>
        <v>0</v>
      </c>
      <c r="AP776" s="59">
        <f t="shared" si="281"/>
        <v>0</v>
      </c>
      <c r="AQ776" s="59">
        <f t="shared" ref="AQ776:AQ777" si="285">AO776-AS776</f>
        <v>0</v>
      </c>
      <c r="AR776" s="104"/>
      <c r="AS776" s="104"/>
      <c r="AT776" s="27"/>
    </row>
    <row r="777" spans="1:46" ht="15" hidden="1">
      <c r="A777" s="316"/>
      <c r="B777" s="346"/>
      <c r="C777" s="360"/>
      <c r="D777" s="921"/>
      <c r="E777" s="922"/>
      <c r="F777" s="922"/>
      <c r="G777" s="923"/>
      <c r="H777" s="797">
        <v>0.21</v>
      </c>
      <c r="I777" s="799">
        <v>1</v>
      </c>
      <c r="J777" s="324"/>
      <c r="K777" s="782">
        <f t="shared" si="260"/>
        <v>0</v>
      </c>
      <c r="L777" s="500"/>
      <c r="M777" s="500"/>
      <c r="N777" s="383">
        <f t="shared" si="282"/>
        <v>0</v>
      </c>
      <c r="O777" s="365"/>
      <c r="P777" s="365"/>
      <c r="Q777" s="365"/>
      <c r="R777" s="365"/>
      <c r="S777" s="365"/>
      <c r="T777" s="365"/>
      <c r="U777" s="365"/>
      <c r="V777" s="365"/>
      <c r="W777" s="365"/>
      <c r="X777" s="365"/>
      <c r="Y777" s="365"/>
      <c r="Z777" s="365"/>
      <c r="AA777" s="365"/>
      <c r="AB777" s="365"/>
      <c r="AC777" s="365"/>
      <c r="AD777" s="365"/>
      <c r="AE777" s="365"/>
      <c r="AF777" s="365"/>
      <c r="AG777" s="365"/>
      <c r="AH777" s="365"/>
      <c r="AI777" s="365"/>
      <c r="AJ777" s="504"/>
      <c r="AK777" s="507">
        <f t="shared" si="283"/>
        <v>0</v>
      </c>
      <c r="AL777" s="297">
        <f t="shared" si="284"/>
        <v>0</v>
      </c>
      <c r="AM777" s="810">
        <f t="shared" si="266"/>
        <v>0</v>
      </c>
      <c r="AN777" s="810">
        <f t="shared" si="267"/>
        <v>0</v>
      </c>
      <c r="AO777" s="812">
        <f t="shared" si="268"/>
        <v>0</v>
      </c>
      <c r="AP777" s="59">
        <f t="shared" si="281"/>
        <v>0</v>
      </c>
      <c r="AQ777" s="59">
        <f t="shared" si="285"/>
        <v>0</v>
      </c>
      <c r="AR777" s="104"/>
      <c r="AS777" s="104"/>
      <c r="AT777" s="27"/>
    </row>
    <row r="778" spans="1:46" ht="15" hidden="1">
      <c r="A778" s="316"/>
      <c r="B778" s="346"/>
      <c r="C778" s="360"/>
      <c r="D778" s="921"/>
      <c r="E778" s="922"/>
      <c r="F778" s="922"/>
      <c r="G778" s="923"/>
      <c r="H778" s="797">
        <v>0.21</v>
      </c>
      <c r="I778" s="799">
        <v>1</v>
      </c>
      <c r="J778" s="324"/>
      <c r="K778" s="782">
        <f t="shared" si="260"/>
        <v>0</v>
      </c>
      <c r="L778" s="500"/>
      <c r="M778" s="500"/>
      <c r="N778" s="383">
        <f t="shared" si="277"/>
        <v>0</v>
      </c>
      <c r="O778" s="365"/>
      <c r="P778" s="365"/>
      <c r="Q778" s="365"/>
      <c r="R778" s="365"/>
      <c r="S778" s="365"/>
      <c r="T778" s="365"/>
      <c r="U778" s="365"/>
      <c r="V778" s="365"/>
      <c r="W778" s="365"/>
      <c r="X778" s="365"/>
      <c r="Y778" s="365"/>
      <c r="Z778" s="365"/>
      <c r="AA778" s="365"/>
      <c r="AB778" s="365"/>
      <c r="AC778" s="365"/>
      <c r="AD778" s="365"/>
      <c r="AE778" s="365"/>
      <c r="AF778" s="365"/>
      <c r="AG778" s="365"/>
      <c r="AH778" s="365"/>
      <c r="AI778" s="365"/>
      <c r="AJ778" s="504"/>
      <c r="AK778" s="507">
        <f t="shared" si="278"/>
        <v>0</v>
      </c>
      <c r="AL778" s="297">
        <f t="shared" si="279"/>
        <v>0</v>
      </c>
      <c r="AM778" s="810">
        <f t="shared" si="266"/>
        <v>0</v>
      </c>
      <c r="AN778" s="810">
        <f t="shared" si="267"/>
        <v>0</v>
      </c>
      <c r="AO778" s="812">
        <f t="shared" si="268"/>
        <v>0</v>
      </c>
      <c r="AP778" s="59">
        <f t="shared" ref="AP778:AP781" si="286">AN778-AR778</f>
        <v>0</v>
      </c>
      <c r="AQ778" s="59">
        <f t="shared" si="280"/>
        <v>0</v>
      </c>
      <c r="AR778" s="104"/>
      <c r="AS778" s="104"/>
      <c r="AT778" s="27"/>
    </row>
    <row r="779" spans="1:46" ht="15" hidden="1">
      <c r="A779" s="316"/>
      <c r="B779" s="346"/>
      <c r="C779" s="360"/>
      <c r="D779" s="921"/>
      <c r="E779" s="922"/>
      <c r="F779" s="922"/>
      <c r="G779" s="923"/>
      <c r="H779" s="797">
        <v>0.21</v>
      </c>
      <c r="I779" s="799">
        <v>1</v>
      </c>
      <c r="J779" s="324"/>
      <c r="K779" s="782">
        <f t="shared" si="260"/>
        <v>0</v>
      </c>
      <c r="L779" s="500"/>
      <c r="M779" s="500"/>
      <c r="N779" s="383">
        <f t="shared" si="277"/>
        <v>0</v>
      </c>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504"/>
      <c r="AK779" s="507">
        <f t="shared" si="278"/>
        <v>0</v>
      </c>
      <c r="AL779" s="297">
        <f t="shared" si="279"/>
        <v>0</v>
      </c>
      <c r="AM779" s="810">
        <f t="shared" si="266"/>
        <v>0</v>
      </c>
      <c r="AN779" s="810">
        <f t="shared" si="267"/>
        <v>0</v>
      </c>
      <c r="AO779" s="812">
        <f t="shared" si="268"/>
        <v>0</v>
      </c>
      <c r="AP779" s="59">
        <f t="shared" si="286"/>
        <v>0</v>
      </c>
      <c r="AQ779" s="59">
        <f t="shared" si="280"/>
        <v>0</v>
      </c>
      <c r="AR779" s="104"/>
      <c r="AS779" s="104"/>
      <c r="AT779" s="27"/>
    </row>
    <row r="780" spans="1:46" ht="15" hidden="1">
      <c r="A780" s="316"/>
      <c r="B780" s="346"/>
      <c r="C780" s="360"/>
      <c r="D780" s="921"/>
      <c r="E780" s="922"/>
      <c r="F780" s="922"/>
      <c r="G780" s="923"/>
      <c r="H780" s="797">
        <v>0.21</v>
      </c>
      <c r="I780" s="799">
        <v>1</v>
      </c>
      <c r="J780" s="324"/>
      <c r="K780" s="782">
        <f t="shared" si="260"/>
        <v>0</v>
      </c>
      <c r="L780" s="500"/>
      <c r="M780" s="500"/>
      <c r="N780" s="383">
        <f t="shared" si="277"/>
        <v>0</v>
      </c>
      <c r="O780" s="365"/>
      <c r="P780" s="365"/>
      <c r="Q780" s="365"/>
      <c r="R780" s="365"/>
      <c r="S780" s="365"/>
      <c r="T780" s="365"/>
      <c r="U780" s="365"/>
      <c r="V780" s="365"/>
      <c r="W780" s="365"/>
      <c r="X780" s="365"/>
      <c r="Y780" s="365"/>
      <c r="Z780" s="365"/>
      <c r="AA780" s="365"/>
      <c r="AB780" s="365"/>
      <c r="AC780" s="365"/>
      <c r="AD780" s="365"/>
      <c r="AE780" s="365"/>
      <c r="AF780" s="365"/>
      <c r="AG780" s="365"/>
      <c r="AH780" s="365"/>
      <c r="AI780" s="365"/>
      <c r="AJ780" s="504"/>
      <c r="AK780" s="507">
        <f t="shared" si="278"/>
        <v>0</v>
      </c>
      <c r="AL780" s="297">
        <f t="shared" si="279"/>
        <v>0</v>
      </c>
      <c r="AM780" s="810">
        <f t="shared" si="266"/>
        <v>0</v>
      </c>
      <c r="AN780" s="810">
        <f t="shared" si="267"/>
        <v>0</v>
      </c>
      <c r="AO780" s="812">
        <f t="shared" si="268"/>
        <v>0</v>
      </c>
      <c r="AP780" s="59">
        <f t="shared" si="286"/>
        <v>0</v>
      </c>
      <c r="AQ780" s="59">
        <f t="shared" si="280"/>
        <v>0</v>
      </c>
      <c r="AR780" s="104"/>
      <c r="AS780" s="104"/>
      <c r="AT780" s="27"/>
    </row>
    <row r="781" spans="1:46" ht="15" hidden="1">
      <c r="A781" s="312"/>
      <c r="B781" s="361"/>
      <c r="C781" s="362"/>
      <c r="D781" s="921"/>
      <c r="E781" s="922"/>
      <c r="F781" s="922"/>
      <c r="G781" s="923"/>
      <c r="H781" s="797">
        <v>0.21</v>
      </c>
      <c r="I781" s="799">
        <v>1</v>
      </c>
      <c r="J781" s="320"/>
      <c r="K781" s="782">
        <f t="shared" si="260"/>
        <v>0</v>
      </c>
      <c r="L781" s="501"/>
      <c r="M781" s="501"/>
      <c r="N781" s="383">
        <f t="shared" si="277"/>
        <v>0</v>
      </c>
      <c r="O781" s="365"/>
      <c r="P781" s="365"/>
      <c r="Q781" s="365"/>
      <c r="R781" s="365"/>
      <c r="S781" s="365"/>
      <c r="T781" s="365"/>
      <c r="U781" s="365"/>
      <c r="V781" s="365"/>
      <c r="W781" s="365"/>
      <c r="X781" s="365"/>
      <c r="Y781" s="365"/>
      <c r="Z781" s="365"/>
      <c r="AA781" s="365"/>
      <c r="AB781" s="365"/>
      <c r="AC781" s="365"/>
      <c r="AD781" s="365"/>
      <c r="AE781" s="365"/>
      <c r="AF781" s="365"/>
      <c r="AG781" s="365"/>
      <c r="AH781" s="365"/>
      <c r="AI781" s="365"/>
      <c r="AJ781" s="504"/>
      <c r="AK781" s="507">
        <f t="shared" si="278"/>
        <v>0</v>
      </c>
      <c r="AL781" s="297">
        <f t="shared" si="279"/>
        <v>0</v>
      </c>
      <c r="AM781" s="810">
        <f t="shared" si="266"/>
        <v>0</v>
      </c>
      <c r="AN781" s="810">
        <f t="shared" si="267"/>
        <v>0</v>
      </c>
      <c r="AO781" s="812">
        <f t="shared" si="268"/>
        <v>0</v>
      </c>
      <c r="AP781" s="59">
        <f t="shared" si="286"/>
        <v>0</v>
      </c>
      <c r="AQ781" s="59">
        <f t="shared" si="280"/>
        <v>0</v>
      </c>
      <c r="AR781" s="104"/>
      <c r="AS781" s="104"/>
      <c r="AT781" s="27"/>
    </row>
    <row r="782" spans="1:46" ht="15" hidden="1">
      <c r="A782" s="316"/>
      <c r="B782" s="346"/>
      <c r="C782" s="360"/>
      <c r="D782" s="921"/>
      <c r="E782" s="922"/>
      <c r="F782" s="922"/>
      <c r="G782" s="923"/>
      <c r="H782" s="797">
        <v>0.21</v>
      </c>
      <c r="I782" s="799">
        <v>1</v>
      </c>
      <c r="J782" s="324"/>
      <c r="K782" s="782">
        <f t="shared" si="260"/>
        <v>0</v>
      </c>
      <c r="L782" s="500"/>
      <c r="M782" s="500"/>
      <c r="N782" s="383">
        <f t="shared" si="264"/>
        <v>0</v>
      </c>
      <c r="O782" s="365"/>
      <c r="P782" s="365"/>
      <c r="Q782" s="365"/>
      <c r="R782" s="365"/>
      <c r="S782" s="365"/>
      <c r="T782" s="365"/>
      <c r="U782" s="365"/>
      <c r="V782" s="365"/>
      <c r="W782" s="365"/>
      <c r="X782" s="365"/>
      <c r="Y782" s="365"/>
      <c r="Z782" s="365"/>
      <c r="AA782" s="365"/>
      <c r="AB782" s="365"/>
      <c r="AC782" s="365"/>
      <c r="AD782" s="365"/>
      <c r="AE782" s="365"/>
      <c r="AF782" s="365"/>
      <c r="AG782" s="365"/>
      <c r="AH782" s="365"/>
      <c r="AI782" s="365"/>
      <c r="AJ782" s="504"/>
      <c r="AK782" s="507">
        <f t="shared" si="265"/>
        <v>0</v>
      </c>
      <c r="AL782" s="297">
        <f t="shared" si="261"/>
        <v>0</v>
      </c>
      <c r="AM782" s="810">
        <f t="shared" si="266"/>
        <v>0</v>
      </c>
      <c r="AN782" s="810">
        <f t="shared" si="267"/>
        <v>0</v>
      </c>
      <c r="AO782" s="812">
        <f t="shared" si="268"/>
        <v>0</v>
      </c>
      <c r="AP782" s="59">
        <f t="shared" si="269"/>
        <v>0</v>
      </c>
      <c r="AQ782" s="59">
        <f t="shared" si="270"/>
        <v>0</v>
      </c>
      <c r="AR782" s="104"/>
      <c r="AS782" s="104"/>
      <c r="AT782" s="27"/>
    </row>
    <row r="783" spans="1:46" ht="15" hidden="1">
      <c r="A783" s="316"/>
      <c r="B783" s="346"/>
      <c r="C783" s="360"/>
      <c r="D783" s="921"/>
      <c r="E783" s="922"/>
      <c r="F783" s="922"/>
      <c r="G783" s="923"/>
      <c r="H783" s="797">
        <v>0.21</v>
      </c>
      <c r="I783" s="799">
        <v>1</v>
      </c>
      <c r="J783" s="324"/>
      <c r="K783" s="782">
        <f t="shared" si="260"/>
        <v>0</v>
      </c>
      <c r="L783" s="500"/>
      <c r="M783" s="500"/>
      <c r="N783" s="383">
        <f t="shared" si="264"/>
        <v>0</v>
      </c>
      <c r="O783" s="365"/>
      <c r="P783" s="365"/>
      <c r="Q783" s="365"/>
      <c r="R783" s="365"/>
      <c r="S783" s="365"/>
      <c r="T783" s="365"/>
      <c r="U783" s="365"/>
      <c r="V783" s="365"/>
      <c r="W783" s="365"/>
      <c r="X783" s="365"/>
      <c r="Y783" s="365"/>
      <c r="Z783" s="365"/>
      <c r="AA783" s="365"/>
      <c r="AB783" s="365"/>
      <c r="AC783" s="365"/>
      <c r="AD783" s="365"/>
      <c r="AE783" s="365"/>
      <c r="AF783" s="365"/>
      <c r="AG783" s="365"/>
      <c r="AH783" s="365"/>
      <c r="AI783" s="365"/>
      <c r="AJ783" s="504"/>
      <c r="AK783" s="507">
        <f t="shared" si="265"/>
        <v>0</v>
      </c>
      <c r="AL783" s="297">
        <f t="shared" si="261"/>
        <v>0</v>
      </c>
      <c r="AM783" s="810">
        <f t="shared" si="266"/>
        <v>0</v>
      </c>
      <c r="AN783" s="810">
        <f t="shared" si="267"/>
        <v>0</v>
      </c>
      <c r="AO783" s="812">
        <f t="shared" si="268"/>
        <v>0</v>
      </c>
      <c r="AP783" s="59">
        <f t="shared" si="269"/>
        <v>0</v>
      </c>
      <c r="AQ783" s="59">
        <f t="shared" si="270"/>
        <v>0</v>
      </c>
      <c r="AR783" s="104"/>
      <c r="AS783" s="104"/>
      <c r="AT783" s="27"/>
    </row>
    <row r="784" spans="1:46" ht="15" hidden="1">
      <c r="A784" s="316"/>
      <c r="B784" s="346"/>
      <c r="C784" s="360"/>
      <c r="D784" s="921"/>
      <c r="E784" s="922"/>
      <c r="F784" s="922"/>
      <c r="G784" s="923"/>
      <c r="H784" s="797">
        <v>0.21</v>
      </c>
      <c r="I784" s="799">
        <v>1</v>
      </c>
      <c r="J784" s="324"/>
      <c r="K784" s="782">
        <f t="shared" si="260"/>
        <v>0</v>
      </c>
      <c r="L784" s="500"/>
      <c r="M784" s="500"/>
      <c r="N784" s="383">
        <f t="shared" si="264"/>
        <v>0</v>
      </c>
      <c r="O784" s="365"/>
      <c r="P784" s="365"/>
      <c r="Q784" s="365"/>
      <c r="R784" s="365"/>
      <c r="S784" s="365"/>
      <c r="T784" s="365"/>
      <c r="U784" s="365"/>
      <c r="V784" s="365"/>
      <c r="W784" s="365"/>
      <c r="X784" s="365"/>
      <c r="Y784" s="365"/>
      <c r="Z784" s="365"/>
      <c r="AA784" s="365"/>
      <c r="AB784" s="365"/>
      <c r="AC784" s="365"/>
      <c r="AD784" s="365"/>
      <c r="AE784" s="365"/>
      <c r="AF784" s="365"/>
      <c r="AG784" s="365"/>
      <c r="AH784" s="365"/>
      <c r="AI784" s="365"/>
      <c r="AJ784" s="504"/>
      <c r="AK784" s="507">
        <f t="shared" si="265"/>
        <v>0</v>
      </c>
      <c r="AL784" s="297">
        <f t="shared" si="261"/>
        <v>0</v>
      </c>
      <c r="AM784" s="810">
        <f t="shared" si="266"/>
        <v>0</v>
      </c>
      <c r="AN784" s="810">
        <f t="shared" si="267"/>
        <v>0</v>
      </c>
      <c r="AO784" s="812">
        <f t="shared" si="268"/>
        <v>0</v>
      </c>
      <c r="AP784" s="59">
        <f>AN784-AR784</f>
        <v>0</v>
      </c>
      <c r="AQ784" s="59">
        <f t="shared" si="270"/>
        <v>0</v>
      </c>
      <c r="AR784" s="104"/>
      <c r="AS784" s="104"/>
      <c r="AT784" s="27"/>
    </row>
    <row r="785" spans="1:54" ht="15" hidden="1">
      <c r="A785" s="316"/>
      <c r="B785" s="346"/>
      <c r="C785" s="360"/>
      <c r="D785" s="921"/>
      <c r="E785" s="922"/>
      <c r="F785" s="922"/>
      <c r="G785" s="923"/>
      <c r="H785" s="797">
        <v>0.21</v>
      </c>
      <c r="I785" s="799">
        <v>1</v>
      </c>
      <c r="J785" s="324"/>
      <c r="K785" s="782">
        <f t="shared" si="260"/>
        <v>0</v>
      </c>
      <c r="L785" s="500"/>
      <c r="M785" s="500"/>
      <c r="N785" s="383">
        <f t="shared" si="264"/>
        <v>0</v>
      </c>
      <c r="O785" s="365"/>
      <c r="P785" s="365"/>
      <c r="Q785" s="365"/>
      <c r="R785" s="365"/>
      <c r="S785" s="365"/>
      <c r="T785" s="365"/>
      <c r="U785" s="365"/>
      <c r="V785" s="365"/>
      <c r="W785" s="365"/>
      <c r="X785" s="365"/>
      <c r="Y785" s="365"/>
      <c r="Z785" s="365"/>
      <c r="AA785" s="365"/>
      <c r="AB785" s="365"/>
      <c r="AC785" s="365"/>
      <c r="AD785" s="365"/>
      <c r="AE785" s="365"/>
      <c r="AF785" s="365"/>
      <c r="AG785" s="365"/>
      <c r="AH785" s="365"/>
      <c r="AI785" s="365"/>
      <c r="AJ785" s="504"/>
      <c r="AK785" s="507">
        <f t="shared" si="265"/>
        <v>0</v>
      </c>
      <c r="AL785" s="297">
        <f t="shared" si="261"/>
        <v>0</v>
      </c>
      <c r="AM785" s="810">
        <f t="shared" si="266"/>
        <v>0</v>
      </c>
      <c r="AN785" s="810">
        <f t="shared" si="267"/>
        <v>0</v>
      </c>
      <c r="AO785" s="812">
        <f t="shared" si="268"/>
        <v>0</v>
      </c>
      <c r="AP785" s="59">
        <f t="shared" ref="AP785:AP789" si="287">AN785-AR785</f>
        <v>0</v>
      </c>
      <c r="AQ785" s="59">
        <f t="shared" si="270"/>
        <v>0</v>
      </c>
      <c r="AR785" s="104"/>
      <c r="AS785" s="104"/>
      <c r="AT785" s="27"/>
    </row>
    <row r="786" spans="1:54" ht="15" hidden="1">
      <c r="A786" s="316"/>
      <c r="B786" s="346"/>
      <c r="C786" s="360"/>
      <c r="D786" s="921"/>
      <c r="E786" s="922"/>
      <c r="F786" s="922"/>
      <c r="G786" s="923"/>
      <c r="H786" s="797">
        <v>0.21</v>
      </c>
      <c r="I786" s="799">
        <v>1</v>
      </c>
      <c r="J786" s="324"/>
      <c r="K786" s="782">
        <f t="shared" si="260"/>
        <v>0</v>
      </c>
      <c r="L786" s="500"/>
      <c r="M786" s="500"/>
      <c r="N786" s="383">
        <f t="shared" si="264"/>
        <v>0</v>
      </c>
      <c r="O786" s="365"/>
      <c r="P786" s="365"/>
      <c r="Q786" s="365"/>
      <c r="R786" s="365"/>
      <c r="S786" s="365"/>
      <c r="T786" s="365"/>
      <c r="U786" s="365"/>
      <c r="V786" s="365"/>
      <c r="W786" s="365"/>
      <c r="X786" s="365"/>
      <c r="Y786" s="365"/>
      <c r="Z786" s="365"/>
      <c r="AA786" s="365"/>
      <c r="AB786" s="365"/>
      <c r="AC786" s="365"/>
      <c r="AD786" s="365"/>
      <c r="AE786" s="365"/>
      <c r="AF786" s="365"/>
      <c r="AG786" s="365"/>
      <c r="AH786" s="365"/>
      <c r="AI786" s="365"/>
      <c r="AJ786" s="504"/>
      <c r="AK786" s="507">
        <f t="shared" si="265"/>
        <v>0</v>
      </c>
      <c r="AL786" s="297">
        <f t="shared" si="261"/>
        <v>0</v>
      </c>
      <c r="AM786" s="810">
        <f t="shared" si="266"/>
        <v>0</v>
      </c>
      <c r="AN786" s="810">
        <f t="shared" si="267"/>
        <v>0</v>
      </c>
      <c r="AO786" s="812">
        <f t="shared" si="268"/>
        <v>0</v>
      </c>
      <c r="AP786" s="59">
        <f t="shared" si="287"/>
        <v>0</v>
      </c>
      <c r="AQ786" s="59">
        <f t="shared" si="270"/>
        <v>0</v>
      </c>
      <c r="AR786" s="104"/>
      <c r="AS786" s="104"/>
      <c r="AT786" s="27"/>
    </row>
    <row r="787" spans="1:54" ht="15" hidden="1">
      <c r="A787" s="316"/>
      <c r="B787" s="346"/>
      <c r="C787" s="360"/>
      <c r="D787" s="921"/>
      <c r="E787" s="922"/>
      <c r="F787" s="922"/>
      <c r="G787" s="923"/>
      <c r="H787" s="797">
        <v>0.21</v>
      </c>
      <c r="I787" s="799">
        <v>1</v>
      </c>
      <c r="J787" s="324"/>
      <c r="K787" s="782">
        <f t="shared" si="260"/>
        <v>0</v>
      </c>
      <c r="L787" s="500"/>
      <c r="M787" s="500"/>
      <c r="N787" s="383">
        <f t="shared" si="264"/>
        <v>0</v>
      </c>
      <c r="O787" s="365"/>
      <c r="P787" s="365"/>
      <c r="Q787" s="365"/>
      <c r="R787" s="365"/>
      <c r="S787" s="365"/>
      <c r="T787" s="365"/>
      <c r="U787" s="365"/>
      <c r="V787" s="365"/>
      <c r="W787" s="365"/>
      <c r="X787" s="365"/>
      <c r="Y787" s="365"/>
      <c r="Z787" s="365"/>
      <c r="AA787" s="365"/>
      <c r="AB787" s="365"/>
      <c r="AC787" s="365"/>
      <c r="AD787" s="365"/>
      <c r="AE787" s="365"/>
      <c r="AF787" s="365"/>
      <c r="AG787" s="365"/>
      <c r="AH787" s="365"/>
      <c r="AI787" s="365"/>
      <c r="AJ787" s="504"/>
      <c r="AK787" s="507">
        <f t="shared" si="265"/>
        <v>0</v>
      </c>
      <c r="AL787" s="297">
        <f t="shared" si="261"/>
        <v>0</v>
      </c>
      <c r="AM787" s="810">
        <f t="shared" si="266"/>
        <v>0</v>
      </c>
      <c r="AN787" s="810">
        <f t="shared" si="267"/>
        <v>0</v>
      </c>
      <c r="AO787" s="812">
        <f t="shared" si="268"/>
        <v>0</v>
      </c>
      <c r="AP787" s="59">
        <f t="shared" si="287"/>
        <v>0</v>
      </c>
      <c r="AQ787" s="59">
        <f t="shared" si="270"/>
        <v>0</v>
      </c>
      <c r="AR787" s="104"/>
      <c r="AS787" s="104"/>
      <c r="AT787" s="27"/>
    </row>
    <row r="788" spans="1:54" ht="15" hidden="1">
      <c r="A788" s="312"/>
      <c r="B788" s="361"/>
      <c r="C788" s="362"/>
      <c r="D788" s="921"/>
      <c r="E788" s="922"/>
      <c r="F788" s="922"/>
      <c r="G788" s="923"/>
      <c r="H788" s="797">
        <v>0.21</v>
      </c>
      <c r="I788" s="799">
        <v>1</v>
      </c>
      <c r="J788" s="320"/>
      <c r="K788" s="782">
        <f t="shared" si="260"/>
        <v>0</v>
      </c>
      <c r="L788" s="501"/>
      <c r="M788" s="501"/>
      <c r="N788" s="383">
        <f t="shared" si="264"/>
        <v>0</v>
      </c>
      <c r="O788" s="365"/>
      <c r="P788" s="365"/>
      <c r="Q788" s="365"/>
      <c r="R788" s="365"/>
      <c r="S788" s="365"/>
      <c r="T788" s="365"/>
      <c r="U788" s="365"/>
      <c r="V788" s="365"/>
      <c r="W788" s="365"/>
      <c r="X788" s="365"/>
      <c r="Y788" s="365"/>
      <c r="Z788" s="365"/>
      <c r="AA788" s="365"/>
      <c r="AB788" s="365"/>
      <c r="AC788" s="365"/>
      <c r="AD788" s="365"/>
      <c r="AE788" s="365"/>
      <c r="AF788" s="365"/>
      <c r="AG788" s="365"/>
      <c r="AH788" s="365"/>
      <c r="AI788" s="365"/>
      <c r="AJ788" s="504"/>
      <c r="AK788" s="507">
        <f t="shared" si="265"/>
        <v>0</v>
      </c>
      <c r="AL788" s="297">
        <f t="shared" si="261"/>
        <v>0</v>
      </c>
      <c r="AM788" s="810">
        <f t="shared" si="266"/>
        <v>0</v>
      </c>
      <c r="AN788" s="810">
        <f t="shared" si="267"/>
        <v>0</v>
      </c>
      <c r="AO788" s="812">
        <f t="shared" si="268"/>
        <v>0</v>
      </c>
      <c r="AP788" s="59">
        <f t="shared" si="287"/>
        <v>0</v>
      </c>
      <c r="AQ788" s="59">
        <f t="shared" si="270"/>
        <v>0</v>
      </c>
      <c r="AR788" s="104"/>
      <c r="AS788" s="104"/>
      <c r="AT788" s="27"/>
    </row>
    <row r="789" spans="1:54" ht="15.75" hidden="1" thickBot="1">
      <c r="A789" s="348"/>
      <c r="B789" s="349"/>
      <c r="C789" s="363"/>
      <c r="D789" s="939"/>
      <c r="E789" s="940"/>
      <c r="F789" s="940"/>
      <c r="G789" s="941"/>
      <c r="H789" s="797">
        <v>0.21</v>
      </c>
      <c r="I789" s="799">
        <v>1</v>
      </c>
      <c r="J789" s="344"/>
      <c r="K789" s="782">
        <f t="shared" si="260"/>
        <v>0</v>
      </c>
      <c r="L789" s="502"/>
      <c r="M789" s="502"/>
      <c r="N789" s="384">
        <f t="shared" si="264"/>
        <v>0</v>
      </c>
      <c r="O789" s="367"/>
      <c r="P789" s="367"/>
      <c r="Q789" s="367"/>
      <c r="R789" s="367"/>
      <c r="S789" s="367"/>
      <c r="T789" s="367"/>
      <c r="U789" s="367"/>
      <c r="V789" s="367"/>
      <c r="W789" s="367"/>
      <c r="X789" s="367"/>
      <c r="Y789" s="367"/>
      <c r="Z789" s="367"/>
      <c r="AA789" s="367"/>
      <c r="AB789" s="367"/>
      <c r="AC789" s="367"/>
      <c r="AD789" s="367"/>
      <c r="AE789" s="367"/>
      <c r="AF789" s="367"/>
      <c r="AG789" s="367"/>
      <c r="AH789" s="367"/>
      <c r="AI789" s="367"/>
      <c r="AJ789" s="505"/>
      <c r="AK789" s="508">
        <f t="shared" si="265"/>
        <v>0</v>
      </c>
      <c r="AL789" s="343">
        <f t="shared" si="261"/>
        <v>0</v>
      </c>
      <c r="AM789" s="810">
        <f t="shared" si="266"/>
        <v>0</v>
      </c>
      <c r="AN789" s="810">
        <f t="shared" si="267"/>
        <v>0</v>
      </c>
      <c r="AO789" s="206">
        <f t="shared" si="268"/>
        <v>0</v>
      </c>
      <c r="AP789" s="440">
        <f t="shared" si="287"/>
        <v>0</v>
      </c>
      <c r="AQ789" s="440">
        <f t="shared" si="270"/>
        <v>0</v>
      </c>
      <c r="AR789" s="105"/>
      <c r="AS789" s="105"/>
      <c r="AT789" s="28"/>
    </row>
    <row r="790" spans="1:54" ht="13.5" thickBot="1">
      <c r="A790" s="1097" t="s">
        <v>154</v>
      </c>
      <c r="B790" s="1097"/>
      <c r="C790" s="1097"/>
      <c r="D790" s="1097"/>
      <c r="E790" s="1097"/>
      <c r="F790" s="1097"/>
      <c r="G790" s="1097"/>
      <c r="H790" s="1097"/>
      <c r="I790" s="1097"/>
      <c r="J790" s="1097"/>
      <c r="K790" s="1097"/>
      <c r="L790" s="1097"/>
      <c r="M790" s="1097"/>
      <c r="N790" s="1097"/>
      <c r="O790" s="1097"/>
      <c r="P790" s="1097"/>
      <c r="Q790" s="1097"/>
      <c r="R790" s="1097"/>
      <c r="S790" s="1097"/>
      <c r="T790" s="1097"/>
      <c r="U790" s="1097"/>
      <c r="V790" s="1097"/>
      <c r="W790" s="1097"/>
      <c r="X790" s="1097"/>
      <c r="Y790" s="1097"/>
      <c r="Z790" s="1097"/>
      <c r="AA790" s="1097"/>
      <c r="AB790" s="1097"/>
      <c r="AC790" s="1097"/>
      <c r="AD790" s="1097"/>
      <c r="AE790" s="1097"/>
      <c r="AF790" s="1097"/>
      <c r="AG790" s="1097"/>
      <c r="AH790" s="1097"/>
      <c r="AI790" s="1097"/>
      <c r="AJ790" s="1097"/>
      <c r="AK790" s="1097"/>
      <c r="AL790" s="1098"/>
      <c r="AM790" s="626">
        <f t="shared" ref="AM790:AS790" si="288">SUM(AM762:AM789)</f>
        <v>0</v>
      </c>
      <c r="AN790" s="626">
        <f t="shared" si="288"/>
        <v>0</v>
      </c>
      <c r="AO790" s="627">
        <f t="shared" si="288"/>
        <v>0</v>
      </c>
      <c r="AP790" s="200">
        <f t="shared" si="288"/>
        <v>0</v>
      </c>
      <c r="AQ790" s="200">
        <f t="shared" si="288"/>
        <v>0</v>
      </c>
      <c r="AR790" s="628">
        <f t="shared" si="288"/>
        <v>0</v>
      </c>
      <c r="AS790" s="628">
        <f t="shared" si="288"/>
        <v>0</v>
      </c>
    </row>
    <row r="791" spans="1:54">
      <c r="J791" s="37"/>
      <c r="K791" s="38"/>
      <c r="L791" s="38"/>
      <c r="M791" s="38"/>
      <c r="AN791" s="1093" t="s">
        <v>106</v>
      </c>
      <c r="AO791" s="1093"/>
      <c r="AP791" s="597">
        <f>AP790+AR790</f>
        <v>0</v>
      </c>
      <c r="AQ791" s="597">
        <f>AQ790+AS790</f>
        <v>0</v>
      </c>
    </row>
    <row r="792" spans="1:54" ht="13.5" thickBot="1">
      <c r="J792" s="37"/>
      <c r="K792" s="38"/>
      <c r="L792" s="38"/>
      <c r="M792" s="38"/>
      <c r="AO792" s="17"/>
      <c r="AP792" s="17"/>
      <c r="AQ792" s="17"/>
    </row>
    <row r="793" spans="1:54" s="31" customFormat="1" ht="19.5" thickBot="1">
      <c r="A793" s="127" t="s">
        <v>155</v>
      </c>
      <c r="B793" s="128"/>
      <c r="C793" s="129"/>
      <c r="D793" s="129"/>
      <c r="E793" s="130"/>
      <c r="F793" s="131"/>
      <c r="G793" s="131"/>
      <c r="H793" s="131"/>
      <c r="I793" s="131"/>
      <c r="J793" s="130"/>
      <c r="K793" s="132"/>
      <c r="L793" s="132"/>
      <c r="M793" s="132"/>
      <c r="N793" s="133"/>
      <c r="O793" s="133"/>
      <c r="P793" s="133"/>
      <c r="Q793" s="133"/>
      <c r="R793" s="133"/>
      <c r="S793" s="133"/>
      <c r="T793" s="133"/>
      <c r="U793" s="133"/>
      <c r="V793" s="133"/>
      <c r="W793" s="133"/>
      <c r="X793" s="133"/>
      <c r="Y793" s="133"/>
      <c r="Z793" s="133"/>
      <c r="AA793" s="133"/>
      <c r="AB793" s="133"/>
      <c r="AC793" s="133"/>
      <c r="AD793" s="133"/>
      <c r="AE793" s="133"/>
      <c r="AF793" s="133"/>
      <c r="AG793" s="133"/>
      <c r="AH793" s="133"/>
      <c r="AI793" s="133"/>
      <c r="AJ793" s="133"/>
      <c r="AK793" s="133"/>
      <c r="AL793" s="133"/>
      <c r="AM793" s="133"/>
      <c r="AN793" s="133"/>
      <c r="AO793" s="190">
        <f>AO167+AO318+AO469+AO556+AO651+AO721+AO728+AO755+AO790</f>
        <v>0</v>
      </c>
      <c r="AP793" s="82">
        <f>AP167+AP318+AP469+AP556+AP651+AP721+AP728+AP755+AP790</f>
        <v>0</v>
      </c>
      <c r="AQ793" s="82">
        <f>AQ167+AQ318+AQ469+AQ556+AQ651+AQ721+AQ728+AQ755+AQ790</f>
        <v>0</v>
      </c>
      <c r="AR793" s="635">
        <f>AR167+AR318+AR469+AR556+AR651+AR721+AR728+AR755+AR790</f>
        <v>0</v>
      </c>
      <c r="AS793" s="635">
        <f>AS167+AS318+AS469+AS556+AS651+AS721+AS728+AS755+AS790</f>
        <v>0</v>
      </c>
      <c r="AT793" s="133"/>
      <c r="AU793" s="133"/>
      <c r="AX793" s="836"/>
      <c r="AY793" s="836"/>
      <c r="AZ793" s="836"/>
      <c r="BA793" s="836"/>
      <c r="BB793" s="836"/>
    </row>
    <row r="796" spans="1:54" ht="25.5" customHeight="1">
      <c r="A796" s="1096" t="s">
        <v>156</v>
      </c>
      <c r="B796" s="1096"/>
      <c r="C796" s="1096"/>
      <c r="D796" s="1096"/>
      <c r="E796" s="1096"/>
      <c r="F796" s="1096"/>
      <c r="G796" s="1096"/>
      <c r="H796" s="1096"/>
      <c r="I796" s="1096"/>
      <c r="J796" s="1096"/>
      <c r="K796" s="1096"/>
      <c r="L796" s="1096"/>
      <c r="M796" s="1096"/>
    </row>
    <row r="798" spans="1:54">
      <c r="C798" s="1094" t="s">
        <v>157</v>
      </c>
      <c r="D798" s="1094"/>
      <c r="E798" s="1094"/>
      <c r="F798" s="1095" t="s">
        <v>158</v>
      </c>
      <c r="G798" s="1095"/>
      <c r="H798" s="1095"/>
      <c r="I798" s="1095"/>
      <c r="J798" s="1095"/>
      <c r="K798" s="1095" t="s">
        <v>159</v>
      </c>
      <c r="L798" s="1095"/>
      <c r="M798" s="1095"/>
    </row>
    <row r="799" spans="1:54">
      <c r="C799" s="643" t="s">
        <v>74</v>
      </c>
      <c r="D799" s="643" t="s">
        <v>75</v>
      </c>
      <c r="E799" s="644" t="s">
        <v>100</v>
      </c>
      <c r="F799" s="643" t="s">
        <v>74</v>
      </c>
      <c r="G799" s="643" t="s">
        <v>75</v>
      </c>
      <c r="H799" s="643"/>
      <c r="I799" s="643"/>
      <c r="J799" s="644" t="s">
        <v>100</v>
      </c>
      <c r="K799" s="643" t="s">
        <v>74</v>
      </c>
      <c r="L799" s="643" t="s">
        <v>75</v>
      </c>
      <c r="M799" s="644" t="s">
        <v>100</v>
      </c>
    </row>
    <row r="800" spans="1:54">
      <c r="A800" s="640" t="s">
        <v>160</v>
      </c>
      <c r="B800" s="641"/>
      <c r="C800" s="637">
        <f>AM167</f>
        <v>0</v>
      </c>
      <c r="D800" s="637">
        <f t="shared" ref="D800:E800" si="289">AN167</f>
        <v>0</v>
      </c>
      <c r="E800" s="637">
        <f t="shared" si="289"/>
        <v>0</v>
      </c>
      <c r="F800" s="637">
        <f t="shared" ref="F800" si="290">AP167</f>
        <v>0</v>
      </c>
      <c r="G800" s="637">
        <f t="shared" ref="G800" si="291">AQ167</f>
        <v>0</v>
      </c>
      <c r="H800" s="637"/>
      <c r="I800" s="637"/>
      <c r="J800" s="638">
        <f>F800+G800</f>
        <v>0</v>
      </c>
      <c r="K800" s="637">
        <f>AR167</f>
        <v>0</v>
      </c>
      <c r="L800" s="637">
        <f>AS167</f>
        <v>0</v>
      </c>
      <c r="M800" s="637">
        <f>SUM(K800+L800)</f>
        <v>0</v>
      </c>
    </row>
    <row r="801" spans="1:13">
      <c r="A801" s="640" t="s">
        <v>161</v>
      </c>
      <c r="B801" s="642"/>
      <c r="C801" s="637">
        <f>AM318+AM469</f>
        <v>0</v>
      </c>
      <c r="D801" s="637">
        <f>AN318+AN469</f>
        <v>0</v>
      </c>
      <c r="E801" s="637">
        <f>AO318+AO469</f>
        <v>0</v>
      </c>
      <c r="F801" s="637">
        <f>AP318+AP469</f>
        <v>0</v>
      </c>
      <c r="G801" s="637">
        <f>AQ318+AQ469</f>
        <v>0</v>
      </c>
      <c r="H801" s="637"/>
      <c r="I801" s="637"/>
      <c r="J801" s="638">
        <f>F801+G801</f>
        <v>0</v>
      </c>
      <c r="K801" s="637">
        <f>AR318+AR469</f>
        <v>0</v>
      </c>
      <c r="L801" s="637">
        <f>AS318+AS469</f>
        <v>0</v>
      </c>
      <c r="M801" s="637">
        <f>K801+L801</f>
        <v>0</v>
      </c>
    </row>
    <row r="802" spans="1:13">
      <c r="A802" s="640" t="s">
        <v>162</v>
      </c>
      <c r="B802" s="642"/>
      <c r="C802" s="637">
        <f>AM556</f>
        <v>0</v>
      </c>
      <c r="D802" s="637">
        <f t="shared" ref="D802:G802" si="292">AN556</f>
        <v>0</v>
      </c>
      <c r="E802" s="637">
        <f t="shared" si="292"/>
        <v>0</v>
      </c>
      <c r="F802" s="637">
        <f t="shared" si="292"/>
        <v>0</v>
      </c>
      <c r="G802" s="637">
        <f t="shared" si="292"/>
        <v>0</v>
      </c>
      <c r="H802" s="637"/>
      <c r="I802" s="637"/>
      <c r="J802" s="638">
        <f>F802+G802</f>
        <v>0</v>
      </c>
      <c r="K802" s="637">
        <f>AR556</f>
        <v>0</v>
      </c>
      <c r="L802" s="637">
        <f>AS556</f>
        <v>0</v>
      </c>
      <c r="M802" s="637">
        <f>SUM(K802:L802)</f>
        <v>0</v>
      </c>
    </row>
    <row r="803" spans="1:13">
      <c r="A803" s="640" t="s">
        <v>163</v>
      </c>
      <c r="B803" s="642"/>
      <c r="C803" s="637">
        <f>AM651</f>
        <v>0</v>
      </c>
      <c r="D803" s="637">
        <f t="shared" ref="D803:G803" si="293">AN651</f>
        <v>0</v>
      </c>
      <c r="E803" s="637">
        <f t="shared" si="293"/>
        <v>0</v>
      </c>
      <c r="F803" s="637">
        <f t="shared" si="293"/>
        <v>0</v>
      </c>
      <c r="G803" s="637">
        <f t="shared" si="293"/>
        <v>0</v>
      </c>
      <c r="H803" s="637"/>
      <c r="I803" s="637"/>
      <c r="J803" s="638">
        <f>F803+G803</f>
        <v>0</v>
      </c>
      <c r="K803" s="637">
        <f>AR651</f>
        <v>0</v>
      </c>
      <c r="L803" s="637">
        <f>AS651</f>
        <v>0</v>
      </c>
      <c r="M803" s="637">
        <f>SUM(K803+L803)</f>
        <v>0</v>
      </c>
    </row>
    <row r="804" spans="1:13">
      <c r="A804" s="640" t="s">
        <v>164</v>
      </c>
      <c r="B804" s="642"/>
      <c r="C804" s="637">
        <f>AM721</f>
        <v>0</v>
      </c>
      <c r="D804" s="637">
        <f t="shared" ref="D804:G804" si="294">AN721</f>
        <v>0</v>
      </c>
      <c r="E804" s="637">
        <f t="shared" si="294"/>
        <v>0</v>
      </c>
      <c r="F804" s="637">
        <f t="shared" si="294"/>
        <v>0</v>
      </c>
      <c r="G804" s="637">
        <f t="shared" si="294"/>
        <v>0</v>
      </c>
      <c r="H804" s="637"/>
      <c r="I804" s="637"/>
      <c r="J804" s="638">
        <f>F804+G804</f>
        <v>0</v>
      </c>
      <c r="K804" s="637">
        <f>AR721</f>
        <v>0</v>
      </c>
      <c r="L804" s="637">
        <f>AS721</f>
        <v>0</v>
      </c>
      <c r="M804" s="637">
        <f>K804+L804</f>
        <v>0</v>
      </c>
    </row>
    <row r="805" spans="1:13">
      <c r="A805" s="640" t="s">
        <v>165</v>
      </c>
      <c r="B805" s="642"/>
      <c r="C805" s="637">
        <f>AO728+AO755</f>
        <v>0</v>
      </c>
      <c r="D805" s="637"/>
      <c r="E805" s="638">
        <f>C805</f>
        <v>0</v>
      </c>
      <c r="F805" s="637">
        <f>AP728+AP755</f>
        <v>0</v>
      </c>
      <c r="G805" s="637"/>
      <c r="H805" s="637"/>
      <c r="I805" s="637"/>
      <c r="J805" s="638">
        <f>F805</f>
        <v>0</v>
      </c>
      <c r="K805" s="637">
        <f>AR728+AR755</f>
        <v>0</v>
      </c>
      <c r="L805" s="637"/>
      <c r="M805" s="637">
        <f>K805</f>
        <v>0</v>
      </c>
    </row>
    <row r="806" spans="1:13">
      <c r="A806" s="640" t="s">
        <v>166</v>
      </c>
      <c r="B806" s="642"/>
      <c r="C806" s="637">
        <f>AM790</f>
        <v>0</v>
      </c>
      <c r="D806" s="637">
        <f t="shared" ref="D806:G806" si="295">AN790</f>
        <v>0</v>
      </c>
      <c r="E806" s="637">
        <f t="shared" si="295"/>
        <v>0</v>
      </c>
      <c r="F806" s="637">
        <f t="shared" si="295"/>
        <v>0</v>
      </c>
      <c r="G806" s="637">
        <f t="shared" si="295"/>
        <v>0</v>
      </c>
      <c r="H806" s="637"/>
      <c r="I806" s="637"/>
      <c r="J806" s="638">
        <f>F806+G806</f>
        <v>0</v>
      </c>
      <c r="K806" s="637">
        <f>AR790</f>
        <v>0</v>
      </c>
      <c r="L806" s="637">
        <f>AS790</f>
        <v>0</v>
      </c>
      <c r="M806" s="637">
        <f>K806+L806</f>
        <v>0</v>
      </c>
    </row>
    <row r="807" spans="1:13">
      <c r="A807" s="636"/>
      <c r="B807" s="8" t="s">
        <v>100</v>
      </c>
      <c r="C807" s="639">
        <f>SUM(C800:C806)</f>
        <v>0</v>
      </c>
      <c r="D807" s="639">
        <f t="shared" ref="D807:M807" si="296">SUM(D800:D806)</f>
        <v>0</v>
      </c>
      <c r="E807" s="639">
        <f t="shared" si="296"/>
        <v>0</v>
      </c>
      <c r="F807" s="639">
        <f t="shared" si="296"/>
        <v>0</v>
      </c>
      <c r="G807" s="639">
        <f t="shared" si="296"/>
        <v>0</v>
      </c>
      <c r="H807" s="639"/>
      <c r="I807" s="639"/>
      <c r="J807" s="639">
        <f t="shared" si="296"/>
        <v>0</v>
      </c>
      <c r="K807" s="639">
        <f t="shared" si="296"/>
        <v>0</v>
      </c>
      <c r="L807" s="639">
        <f t="shared" si="296"/>
        <v>0</v>
      </c>
      <c r="M807" s="639">
        <f t="shared" si="296"/>
        <v>0</v>
      </c>
    </row>
    <row r="809" spans="1:13" ht="15">
      <c r="A809" s="646" t="s">
        <v>400</v>
      </c>
      <c r="B809" s="788">
        <f>FICHE!E9</f>
        <v>0</v>
      </c>
      <c r="E809" s="1144" t="s">
        <v>167</v>
      </c>
      <c r="F809" s="1144"/>
      <c r="G809" s="1144"/>
      <c r="H809" s="793"/>
      <c r="I809" s="793"/>
      <c r="J809" s="1143">
        <f>J807*B809</f>
        <v>0</v>
      </c>
      <c r="K809" s="1143"/>
    </row>
  </sheetData>
  <sheetProtection algorithmName="SHA-512" hashValue="MJB621JbMIYEFSIcRVwWvG1Mz7h8k4nhffpkSz7kXg+Z2NjelguuKLkEgJOZ7/QlsyEJVvvPVL0gbfyLEvJCcw==" saltValue="KbFuFnLTtT3EObPCIuJveg==" spinCount="100000" sheet="1" objects="1" scenarios="1" formatColumns="0" formatRows="0"/>
  <mergeCells count="902">
    <mergeCell ref="J809:K809"/>
    <mergeCell ref="D771:G771"/>
    <mergeCell ref="D772:G772"/>
    <mergeCell ref="D773:G773"/>
    <mergeCell ref="D778:G778"/>
    <mergeCell ref="D779:G779"/>
    <mergeCell ref="D780:G780"/>
    <mergeCell ref="D781:G781"/>
    <mergeCell ref="D774:G774"/>
    <mergeCell ref="D775:G775"/>
    <mergeCell ref="D776:G776"/>
    <mergeCell ref="D777:G777"/>
    <mergeCell ref="E809:G809"/>
    <mergeCell ref="D783:G783"/>
    <mergeCell ref="D784:G784"/>
    <mergeCell ref="D785:G785"/>
    <mergeCell ref="D786:G786"/>
    <mergeCell ref="D787:G787"/>
    <mergeCell ref="D788:G788"/>
    <mergeCell ref="D789:G789"/>
    <mergeCell ref="H323:H324"/>
    <mergeCell ref="I323:I324"/>
    <mergeCell ref="H172:H173"/>
    <mergeCell ref="I172:I173"/>
    <mergeCell ref="D699:G699"/>
    <mergeCell ref="D700:G700"/>
    <mergeCell ref="D701:G701"/>
    <mergeCell ref="D702:G702"/>
    <mergeCell ref="D703:G703"/>
    <mergeCell ref="A469:AL469"/>
    <mergeCell ref="D509:G509"/>
    <mergeCell ref="D510:G510"/>
    <mergeCell ref="D511:G511"/>
    <mergeCell ref="D490:G490"/>
    <mergeCell ref="D491:G491"/>
    <mergeCell ref="D492:G492"/>
    <mergeCell ref="D493:G493"/>
    <mergeCell ref="D494:G494"/>
    <mergeCell ref="D495:G495"/>
    <mergeCell ref="D496:G496"/>
    <mergeCell ref="D497:G497"/>
    <mergeCell ref="D498:G498"/>
    <mergeCell ref="D499:G499"/>
    <mergeCell ref="D500:G500"/>
    <mergeCell ref="D764:G764"/>
    <mergeCell ref="D765:G765"/>
    <mergeCell ref="D766:G766"/>
    <mergeCell ref="D767:G767"/>
    <mergeCell ref="D768:G768"/>
    <mergeCell ref="D769:G769"/>
    <mergeCell ref="B734:F734"/>
    <mergeCell ref="B735:F735"/>
    <mergeCell ref="B736:F736"/>
    <mergeCell ref="B737:F737"/>
    <mergeCell ref="B760:B761"/>
    <mergeCell ref="C760:C761"/>
    <mergeCell ref="D760:G761"/>
    <mergeCell ref="D770:G770"/>
    <mergeCell ref="J751:K751"/>
    <mergeCell ref="D707:G707"/>
    <mergeCell ref="D708:G708"/>
    <mergeCell ref="D709:G709"/>
    <mergeCell ref="D710:G710"/>
    <mergeCell ref="D711:G711"/>
    <mergeCell ref="D712:G712"/>
    <mergeCell ref="D713:G713"/>
    <mergeCell ref="D714:G714"/>
    <mergeCell ref="D715:G715"/>
    <mergeCell ref="D763:G763"/>
    <mergeCell ref="A721:AL721"/>
    <mergeCell ref="A760:A761"/>
    <mergeCell ref="L754:M754"/>
    <mergeCell ref="J754:K754"/>
    <mergeCell ref="J745:K745"/>
    <mergeCell ref="L753:M753"/>
    <mergeCell ref="J753:K753"/>
    <mergeCell ref="B753:F753"/>
    <mergeCell ref="J739:K739"/>
    <mergeCell ref="J734:K734"/>
    <mergeCell ref="J735:K735"/>
    <mergeCell ref="J736:K736"/>
    <mergeCell ref="AU21:AU22"/>
    <mergeCell ref="AN168:AO168"/>
    <mergeCell ref="AU172:AU173"/>
    <mergeCell ref="AN319:AO319"/>
    <mergeCell ref="AU323:AU324"/>
    <mergeCell ref="AN470:AO470"/>
    <mergeCell ref="AN557:AO557"/>
    <mergeCell ref="AU561:AU562"/>
    <mergeCell ref="AU474:AU475"/>
    <mergeCell ref="AP474:AT474"/>
    <mergeCell ref="AP172:AT172"/>
    <mergeCell ref="AM21:AO21"/>
    <mergeCell ref="AM172:AO172"/>
    <mergeCell ref="AM323:AO323"/>
    <mergeCell ref="AP323:AT323"/>
    <mergeCell ref="AM474:AO474"/>
    <mergeCell ref="AU656:AU657"/>
    <mergeCell ref="AN652:AO652"/>
    <mergeCell ref="D553:G553"/>
    <mergeCell ref="AP561:AT561"/>
    <mergeCell ref="AM561:AO561"/>
    <mergeCell ref="D563:G563"/>
    <mergeCell ref="D572:G572"/>
    <mergeCell ref="D568:G568"/>
    <mergeCell ref="D569:G569"/>
    <mergeCell ref="D570:G570"/>
    <mergeCell ref="D571:G571"/>
    <mergeCell ref="D573:G573"/>
    <mergeCell ref="O656:AK656"/>
    <mergeCell ref="D589:G589"/>
    <mergeCell ref="D565:G565"/>
    <mergeCell ref="D566:G566"/>
    <mergeCell ref="D567:G567"/>
    <mergeCell ref="D575:G575"/>
    <mergeCell ref="D576:G576"/>
    <mergeCell ref="D577:G577"/>
    <mergeCell ref="D581:G581"/>
    <mergeCell ref="D582:G582"/>
    <mergeCell ref="D583:G583"/>
    <mergeCell ref="D584:G584"/>
    <mergeCell ref="AN722:AO722"/>
    <mergeCell ref="AN791:AO791"/>
    <mergeCell ref="AN756:AO756"/>
    <mergeCell ref="C798:E798"/>
    <mergeCell ref="F798:J798"/>
    <mergeCell ref="K798:M798"/>
    <mergeCell ref="A796:M796"/>
    <mergeCell ref="D675:G675"/>
    <mergeCell ref="D676:G676"/>
    <mergeCell ref="D677:G677"/>
    <mergeCell ref="D678:G678"/>
    <mergeCell ref="D680:G680"/>
    <mergeCell ref="D681:G681"/>
    <mergeCell ref="D682:G682"/>
    <mergeCell ref="D683:G683"/>
    <mergeCell ref="D684:G684"/>
    <mergeCell ref="D685:G685"/>
    <mergeCell ref="D686:G686"/>
    <mergeCell ref="D687:G687"/>
    <mergeCell ref="D688:G688"/>
    <mergeCell ref="D689:G689"/>
    <mergeCell ref="D696:G696"/>
    <mergeCell ref="A790:AL790"/>
    <mergeCell ref="D782:G782"/>
    <mergeCell ref="D669:G669"/>
    <mergeCell ref="D670:G670"/>
    <mergeCell ref="D671:G671"/>
    <mergeCell ref="D672:G672"/>
    <mergeCell ref="D673:G673"/>
    <mergeCell ref="D674:G674"/>
    <mergeCell ref="D697:G697"/>
    <mergeCell ref="D698:G698"/>
    <mergeCell ref="D720:G720"/>
    <mergeCell ref="D719:G719"/>
    <mergeCell ref="D716:G716"/>
    <mergeCell ref="D704:G704"/>
    <mergeCell ref="D705:G705"/>
    <mergeCell ref="D706:G706"/>
    <mergeCell ref="A323:A324"/>
    <mergeCell ref="B323:B324"/>
    <mergeCell ref="O474:AJ474"/>
    <mergeCell ref="O561:AJ561"/>
    <mergeCell ref="J323:K323"/>
    <mergeCell ref="L323:N323"/>
    <mergeCell ref="O323:AJ323"/>
    <mergeCell ref="A561:A562"/>
    <mergeCell ref="D551:G551"/>
    <mergeCell ref="D552:G552"/>
    <mergeCell ref="D555:G555"/>
    <mergeCell ref="L561:N561"/>
    <mergeCell ref="B561:B562"/>
    <mergeCell ref="C561:C562"/>
    <mergeCell ref="J561:K561"/>
    <mergeCell ref="D561:G562"/>
    <mergeCell ref="D548:G548"/>
    <mergeCell ref="D549:G549"/>
    <mergeCell ref="D486:G486"/>
    <mergeCell ref="D487:G487"/>
    <mergeCell ref="D488:G488"/>
    <mergeCell ref="D489:G489"/>
    <mergeCell ref="D550:G550"/>
    <mergeCell ref="D478:G478"/>
    <mergeCell ref="A656:A657"/>
    <mergeCell ref="J656:K656"/>
    <mergeCell ref="D656:G657"/>
    <mergeCell ref="D658:G658"/>
    <mergeCell ref="D668:G668"/>
    <mergeCell ref="A651:AL651"/>
    <mergeCell ref="C656:C657"/>
    <mergeCell ref="D624:G624"/>
    <mergeCell ref="AP760:AT760"/>
    <mergeCell ref="AP729:AT729"/>
    <mergeCell ref="AP726:AT726"/>
    <mergeCell ref="AP656:AT656"/>
    <mergeCell ref="AO729:AO730"/>
    <mergeCell ref="AM728:AN728"/>
    <mergeCell ref="AM726:AN727"/>
    <mergeCell ref="AM656:AO656"/>
    <mergeCell ref="AM760:AO760"/>
    <mergeCell ref="AO726:AO727"/>
    <mergeCell ref="AN729:AN730"/>
    <mergeCell ref="D717:G717"/>
    <mergeCell ref="D718:G718"/>
    <mergeCell ref="D694:G694"/>
    <mergeCell ref="O760:AJ760"/>
    <mergeCell ref="G729:G730"/>
    <mergeCell ref="B21:B22"/>
    <mergeCell ref="A474:A475"/>
    <mergeCell ref="A318:AL318"/>
    <mergeCell ref="O21:AJ21"/>
    <mergeCell ref="O172:AJ172"/>
    <mergeCell ref="L172:N172"/>
    <mergeCell ref="L21:N21"/>
    <mergeCell ref="B172:B173"/>
    <mergeCell ref="A21:A22"/>
    <mergeCell ref="D474:G475"/>
    <mergeCell ref="J474:K474"/>
    <mergeCell ref="B474:B475"/>
    <mergeCell ref="L474:N474"/>
    <mergeCell ref="C474:C475"/>
    <mergeCell ref="H68:J68"/>
    <mergeCell ref="H69:J69"/>
    <mergeCell ref="H70:J70"/>
    <mergeCell ref="H71:J71"/>
    <mergeCell ref="H72:J72"/>
    <mergeCell ref="H55:J55"/>
    <mergeCell ref="H56:J56"/>
    <mergeCell ref="H57:J57"/>
    <mergeCell ref="H58:J58"/>
    <mergeCell ref="H59:J59"/>
    <mergeCell ref="C4:F4"/>
    <mergeCell ref="K21:K22"/>
    <mergeCell ref="E21:E22"/>
    <mergeCell ref="F21:F22"/>
    <mergeCell ref="G21:J21"/>
    <mergeCell ref="J172:K172"/>
    <mergeCell ref="C21:C22"/>
    <mergeCell ref="B15:AT15"/>
    <mergeCell ref="A167:AL167"/>
    <mergeCell ref="D21:D22"/>
    <mergeCell ref="A9:A17"/>
    <mergeCell ref="A172:A173"/>
    <mergeCell ref="AQ5:AS5"/>
    <mergeCell ref="AP21:AT21"/>
    <mergeCell ref="AQ12:AS12"/>
    <mergeCell ref="H41:J41"/>
    <mergeCell ref="H42:J42"/>
    <mergeCell ref="H43:J43"/>
    <mergeCell ref="H44:J44"/>
    <mergeCell ref="H45:J45"/>
    <mergeCell ref="H64:J64"/>
    <mergeCell ref="H65:J65"/>
    <mergeCell ref="H66:J66"/>
    <mergeCell ref="H67:J67"/>
    <mergeCell ref="D479:G479"/>
    <mergeCell ref="D480:G480"/>
    <mergeCell ref="D481:G481"/>
    <mergeCell ref="D482:G482"/>
    <mergeCell ref="D483:G483"/>
    <mergeCell ref="D476:G476"/>
    <mergeCell ref="D477:G477"/>
    <mergeCell ref="A556:AL556"/>
    <mergeCell ref="D554:G554"/>
    <mergeCell ref="D513:G513"/>
    <mergeCell ref="D514:G514"/>
    <mergeCell ref="D515:G515"/>
    <mergeCell ref="D546:G546"/>
    <mergeCell ref="D547:G547"/>
    <mergeCell ref="D484:G484"/>
    <mergeCell ref="D485:G485"/>
    <mergeCell ref="D502:G502"/>
    <mergeCell ref="D503:G503"/>
    <mergeCell ref="D504:G504"/>
    <mergeCell ref="D505:G505"/>
    <mergeCell ref="D506:G506"/>
    <mergeCell ref="D507:G507"/>
    <mergeCell ref="D508:G508"/>
    <mergeCell ref="D501:G501"/>
    <mergeCell ref="J732:K732"/>
    <mergeCell ref="J733:K733"/>
    <mergeCell ref="J750:K750"/>
    <mergeCell ref="L750:M750"/>
    <mergeCell ref="L736:M736"/>
    <mergeCell ref="L740:M740"/>
    <mergeCell ref="L741:M741"/>
    <mergeCell ref="A728:M728"/>
    <mergeCell ref="B738:F738"/>
    <mergeCell ref="B739:F739"/>
    <mergeCell ref="A730:F730"/>
    <mergeCell ref="B750:F750"/>
    <mergeCell ref="B731:F731"/>
    <mergeCell ref="J740:K740"/>
    <mergeCell ref="J731:K731"/>
    <mergeCell ref="D585:G585"/>
    <mergeCell ref="D586:G586"/>
    <mergeCell ref="D587:G587"/>
    <mergeCell ref="D588:G588"/>
    <mergeCell ref="D590:G590"/>
    <mergeCell ref="D591:G591"/>
    <mergeCell ref="L656:N656"/>
    <mergeCell ref="D574:G574"/>
    <mergeCell ref="D629:G629"/>
    <mergeCell ref="D630:G630"/>
    <mergeCell ref="D631:G631"/>
    <mergeCell ref="D632:G632"/>
    <mergeCell ref="D623:G623"/>
    <mergeCell ref="D633:G633"/>
    <mergeCell ref="D634:G634"/>
    <mergeCell ref="D635:G635"/>
    <mergeCell ref="D626:G626"/>
    <mergeCell ref="D636:G636"/>
    <mergeCell ref="D637:G637"/>
    <mergeCell ref="D638:G638"/>
    <mergeCell ref="D618:G618"/>
    <mergeCell ref="D625:G625"/>
    <mergeCell ref="D578:G578"/>
    <mergeCell ref="D579:G579"/>
    <mergeCell ref="D580:G580"/>
    <mergeCell ref="D762:G762"/>
    <mergeCell ref="A755:AL755"/>
    <mergeCell ref="L729:M730"/>
    <mergeCell ref="L751:M751"/>
    <mergeCell ref="L752:M752"/>
    <mergeCell ref="A729:F729"/>
    <mergeCell ref="J741:K741"/>
    <mergeCell ref="J744:K744"/>
    <mergeCell ref="B752:F752"/>
    <mergeCell ref="L743:M743"/>
    <mergeCell ref="L744:M744"/>
    <mergeCell ref="L745:M745"/>
    <mergeCell ref="J729:K730"/>
    <mergeCell ref="L739:M739"/>
    <mergeCell ref="L738:M738"/>
    <mergeCell ref="L731:M731"/>
    <mergeCell ref="L732:M732"/>
    <mergeCell ref="L733:M733"/>
    <mergeCell ref="L734:M734"/>
    <mergeCell ref="L735:M735"/>
    <mergeCell ref="L742:M742"/>
    <mergeCell ref="J737:K737"/>
    <mergeCell ref="J738:K738"/>
    <mergeCell ref="A726:A727"/>
    <mergeCell ref="B726:M727"/>
    <mergeCell ref="B746:F746"/>
    <mergeCell ref="L746:M746"/>
    <mergeCell ref="L747:M747"/>
    <mergeCell ref="J742:K742"/>
    <mergeCell ref="J743:K743"/>
    <mergeCell ref="L760:N760"/>
    <mergeCell ref="L748:M748"/>
    <mergeCell ref="L737:M737"/>
    <mergeCell ref="J752:K752"/>
    <mergeCell ref="B748:F748"/>
    <mergeCell ref="B754:F754"/>
    <mergeCell ref="J746:K746"/>
    <mergeCell ref="J747:K747"/>
    <mergeCell ref="J748:K748"/>
    <mergeCell ref="B747:F747"/>
    <mergeCell ref="B751:F751"/>
    <mergeCell ref="B733:F733"/>
    <mergeCell ref="B732:F732"/>
    <mergeCell ref="B749:F749"/>
    <mergeCell ref="J749:K749"/>
    <mergeCell ref="L749:M749"/>
    <mergeCell ref="J760:K760"/>
    <mergeCell ref="D662:G662"/>
    <mergeCell ref="D663:G663"/>
    <mergeCell ref="D664:G664"/>
    <mergeCell ref="D665:G665"/>
    <mergeCell ref="D666:G666"/>
    <mergeCell ref="D667:G667"/>
    <mergeCell ref="D679:G679"/>
    <mergeCell ref="D690:G690"/>
    <mergeCell ref="D592:G592"/>
    <mergeCell ref="D593:G593"/>
    <mergeCell ref="D594:G594"/>
    <mergeCell ref="D595:G595"/>
    <mergeCell ref="D612:G612"/>
    <mergeCell ref="D613:G613"/>
    <mergeCell ref="D614:G614"/>
    <mergeCell ref="D615:G615"/>
    <mergeCell ref="D616:G616"/>
    <mergeCell ref="D628:G628"/>
    <mergeCell ref="D639:G639"/>
    <mergeCell ref="D640:G640"/>
    <mergeCell ref="D641:G641"/>
    <mergeCell ref="D642:G642"/>
    <mergeCell ref="D643:G643"/>
    <mergeCell ref="D644:G644"/>
    <mergeCell ref="D645:G645"/>
    <mergeCell ref="D646:G646"/>
    <mergeCell ref="D647:G647"/>
    <mergeCell ref="AQ6:AS6"/>
    <mergeCell ref="AQ7:AS7"/>
    <mergeCell ref="AQ8:AS8"/>
    <mergeCell ref="AQ9:AS9"/>
    <mergeCell ref="AQ10:AS10"/>
    <mergeCell ref="AQ11:AS11"/>
    <mergeCell ref="D564:G564"/>
    <mergeCell ref="D544:G544"/>
    <mergeCell ref="D516:G516"/>
    <mergeCell ref="I474:I475"/>
    <mergeCell ref="H474:H475"/>
    <mergeCell ref="H561:H562"/>
    <mergeCell ref="I561:I562"/>
    <mergeCell ref="H51:J51"/>
    <mergeCell ref="H52:J52"/>
    <mergeCell ref="H53:J53"/>
    <mergeCell ref="H54:J54"/>
    <mergeCell ref="H37:J37"/>
    <mergeCell ref="H38:J38"/>
    <mergeCell ref="H39:J39"/>
    <mergeCell ref="H40:J40"/>
    <mergeCell ref="AQ3:AS3"/>
    <mergeCell ref="D512:G512"/>
    <mergeCell ref="B740:F740"/>
    <mergeCell ref="B741:F741"/>
    <mergeCell ref="B742:F742"/>
    <mergeCell ref="B743:F743"/>
    <mergeCell ref="B744:F744"/>
    <mergeCell ref="B745:F745"/>
    <mergeCell ref="D619:G619"/>
    <mergeCell ref="D620:G620"/>
    <mergeCell ref="D621:G621"/>
    <mergeCell ref="D622:G622"/>
    <mergeCell ref="D695:G695"/>
    <mergeCell ref="D691:G691"/>
    <mergeCell ref="D627:G627"/>
    <mergeCell ref="D648:G648"/>
    <mergeCell ref="D649:G649"/>
    <mergeCell ref="D650:G650"/>
    <mergeCell ref="D692:G692"/>
    <mergeCell ref="D693:G693"/>
    <mergeCell ref="D659:G659"/>
    <mergeCell ref="D660:G660"/>
    <mergeCell ref="D661:G661"/>
    <mergeCell ref="D617:G617"/>
    <mergeCell ref="B656:B657"/>
    <mergeCell ref="D517:G517"/>
    <mergeCell ref="D518:G518"/>
    <mergeCell ref="D519:G519"/>
    <mergeCell ref="D520:G520"/>
    <mergeCell ref="D521:G521"/>
    <mergeCell ref="D522:G522"/>
    <mergeCell ref="D523:G523"/>
    <mergeCell ref="D524:G524"/>
    <mergeCell ref="D530:G530"/>
    <mergeCell ref="D531:G531"/>
    <mergeCell ref="D532:G532"/>
    <mergeCell ref="D533:G533"/>
    <mergeCell ref="D534:G534"/>
    <mergeCell ref="D535:G535"/>
    <mergeCell ref="D536:G536"/>
    <mergeCell ref="D537:G537"/>
    <mergeCell ref="D538:G538"/>
    <mergeCell ref="D545:G545"/>
    <mergeCell ref="D539:G539"/>
    <mergeCell ref="D540:G540"/>
    <mergeCell ref="D541:G541"/>
    <mergeCell ref="D542:G542"/>
    <mergeCell ref="D543:G543"/>
    <mergeCell ref="K3:L3"/>
    <mergeCell ref="D605:G605"/>
    <mergeCell ref="D606:G606"/>
    <mergeCell ref="D607:G607"/>
    <mergeCell ref="D608:G608"/>
    <mergeCell ref="D609:G609"/>
    <mergeCell ref="D610:G610"/>
    <mergeCell ref="D611:G611"/>
    <mergeCell ref="E10:J11"/>
    <mergeCell ref="B13:AK14"/>
    <mergeCell ref="D596:G596"/>
    <mergeCell ref="D597:G597"/>
    <mergeCell ref="D598:G598"/>
    <mergeCell ref="D599:G599"/>
    <mergeCell ref="D600:G600"/>
    <mergeCell ref="D601:G601"/>
    <mergeCell ref="D602:G602"/>
    <mergeCell ref="D603:G603"/>
    <mergeCell ref="D604:G604"/>
    <mergeCell ref="D525:G525"/>
    <mergeCell ref="D526:G526"/>
    <mergeCell ref="D527:G527"/>
    <mergeCell ref="D528:G528"/>
    <mergeCell ref="D529:G529"/>
    <mergeCell ref="H656:H657"/>
    <mergeCell ref="I656:I657"/>
    <mergeCell ref="H760:H761"/>
    <mergeCell ref="I760:I76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46:J46"/>
    <mergeCell ref="H47:J47"/>
    <mergeCell ref="H48:J48"/>
    <mergeCell ref="H49:J49"/>
    <mergeCell ref="H50:J50"/>
    <mergeCell ref="H60:J60"/>
    <mergeCell ref="H61:J61"/>
    <mergeCell ref="H62:J62"/>
    <mergeCell ref="H63:J63"/>
    <mergeCell ref="H82:J82"/>
    <mergeCell ref="H83:J83"/>
    <mergeCell ref="H84:J84"/>
    <mergeCell ref="H85:J85"/>
    <mergeCell ref="H86:J86"/>
    <mergeCell ref="H87:J87"/>
    <mergeCell ref="H88:J88"/>
    <mergeCell ref="H89:J89"/>
    <mergeCell ref="H90:J90"/>
    <mergeCell ref="H73:J73"/>
    <mergeCell ref="H74:J74"/>
    <mergeCell ref="H75:J75"/>
    <mergeCell ref="H76:J76"/>
    <mergeCell ref="H77:J77"/>
    <mergeCell ref="H78:J78"/>
    <mergeCell ref="H79:J79"/>
    <mergeCell ref="H80:J80"/>
    <mergeCell ref="H81:J81"/>
    <mergeCell ref="H100:J100"/>
    <mergeCell ref="H101:J101"/>
    <mergeCell ref="H102:J102"/>
    <mergeCell ref="H103:J103"/>
    <mergeCell ref="H104:J104"/>
    <mergeCell ref="H105:J105"/>
    <mergeCell ref="H106:J106"/>
    <mergeCell ref="H107:J107"/>
    <mergeCell ref="H108:J108"/>
    <mergeCell ref="H91:J91"/>
    <mergeCell ref="H92:J92"/>
    <mergeCell ref="H93:J93"/>
    <mergeCell ref="H94:J94"/>
    <mergeCell ref="H95:J95"/>
    <mergeCell ref="H96:J96"/>
    <mergeCell ref="H97:J97"/>
    <mergeCell ref="H98:J98"/>
    <mergeCell ref="H99:J99"/>
    <mergeCell ref="H118:J118"/>
    <mergeCell ref="H119:J119"/>
    <mergeCell ref="H120:J120"/>
    <mergeCell ref="H121:J121"/>
    <mergeCell ref="H122:J122"/>
    <mergeCell ref="H123:J123"/>
    <mergeCell ref="H124:J124"/>
    <mergeCell ref="H125:J125"/>
    <mergeCell ref="H126:J126"/>
    <mergeCell ref="H109:J109"/>
    <mergeCell ref="H110:J110"/>
    <mergeCell ref="H111:J111"/>
    <mergeCell ref="H112:J112"/>
    <mergeCell ref="H113:J113"/>
    <mergeCell ref="H114:J114"/>
    <mergeCell ref="H115:J115"/>
    <mergeCell ref="H116:J116"/>
    <mergeCell ref="H117:J117"/>
    <mergeCell ref="H136:J136"/>
    <mergeCell ref="H137:J137"/>
    <mergeCell ref="H138:J138"/>
    <mergeCell ref="H139:J139"/>
    <mergeCell ref="H140:J140"/>
    <mergeCell ref="H141:J141"/>
    <mergeCell ref="H142:J142"/>
    <mergeCell ref="H143:J143"/>
    <mergeCell ref="H144:J144"/>
    <mergeCell ref="H127:J127"/>
    <mergeCell ref="H128:J128"/>
    <mergeCell ref="H129:J129"/>
    <mergeCell ref="H130:J130"/>
    <mergeCell ref="H131:J131"/>
    <mergeCell ref="H132:J132"/>
    <mergeCell ref="H133:J133"/>
    <mergeCell ref="H134:J134"/>
    <mergeCell ref="H135:J135"/>
    <mergeCell ref="H154:J154"/>
    <mergeCell ref="H155:J155"/>
    <mergeCell ref="H156:J156"/>
    <mergeCell ref="H157:J157"/>
    <mergeCell ref="H158:J158"/>
    <mergeCell ref="H159:J159"/>
    <mergeCell ref="H160:J160"/>
    <mergeCell ref="H161:J161"/>
    <mergeCell ref="H162:J162"/>
    <mergeCell ref="H145:J145"/>
    <mergeCell ref="H146:J146"/>
    <mergeCell ref="H147:J147"/>
    <mergeCell ref="H148:J148"/>
    <mergeCell ref="H149:J149"/>
    <mergeCell ref="H150:J150"/>
    <mergeCell ref="H151:J151"/>
    <mergeCell ref="H152:J152"/>
    <mergeCell ref="H153:J153"/>
    <mergeCell ref="H163:J163"/>
    <mergeCell ref="H164:J164"/>
    <mergeCell ref="H165:J165"/>
    <mergeCell ref="H166:J166"/>
    <mergeCell ref="C193:E193"/>
    <mergeCell ref="C194:E194"/>
    <mergeCell ref="C195:E195"/>
    <mergeCell ref="C196:E196"/>
    <mergeCell ref="C197:E197"/>
    <mergeCell ref="C198:E198"/>
    <mergeCell ref="G172:G173"/>
    <mergeCell ref="C208:E208"/>
    <mergeCell ref="C209:E209"/>
    <mergeCell ref="C210:E210"/>
    <mergeCell ref="C211:E211"/>
    <mergeCell ref="C212:E212"/>
    <mergeCell ref="C213:E213"/>
    <mergeCell ref="C214:E214"/>
    <mergeCell ref="C190:E190"/>
    <mergeCell ref="C191:E191"/>
    <mergeCell ref="C192:E192"/>
    <mergeCell ref="C215:E215"/>
    <mergeCell ref="C216:E216"/>
    <mergeCell ref="C199:E199"/>
    <mergeCell ref="C200:E200"/>
    <mergeCell ref="C201:E201"/>
    <mergeCell ref="C202:E202"/>
    <mergeCell ref="C203:E203"/>
    <mergeCell ref="C204:E204"/>
    <mergeCell ref="C205:E205"/>
    <mergeCell ref="C206:E206"/>
    <mergeCell ref="C207:E207"/>
    <mergeCell ref="C226:E226"/>
    <mergeCell ref="C227:E227"/>
    <mergeCell ref="C228:E228"/>
    <mergeCell ref="C229:E229"/>
    <mergeCell ref="C230:E230"/>
    <mergeCell ref="C231:E231"/>
    <mergeCell ref="C232:E232"/>
    <mergeCell ref="C233:E233"/>
    <mergeCell ref="C234:E234"/>
    <mergeCell ref="C217:E217"/>
    <mergeCell ref="C218:E218"/>
    <mergeCell ref="C219:E219"/>
    <mergeCell ref="C220:E220"/>
    <mergeCell ref="C221:E221"/>
    <mergeCell ref="C222:E222"/>
    <mergeCell ref="C223:E223"/>
    <mergeCell ref="C224:E224"/>
    <mergeCell ref="C225:E225"/>
    <mergeCell ref="C244:E244"/>
    <mergeCell ref="C245:E245"/>
    <mergeCell ref="C246:E246"/>
    <mergeCell ref="C247:E247"/>
    <mergeCell ref="C248:E248"/>
    <mergeCell ref="C249:E249"/>
    <mergeCell ref="C250:E250"/>
    <mergeCell ref="C251:E251"/>
    <mergeCell ref="C252:E252"/>
    <mergeCell ref="C235:E235"/>
    <mergeCell ref="C236:E236"/>
    <mergeCell ref="C237:E237"/>
    <mergeCell ref="C238:E238"/>
    <mergeCell ref="C239:E239"/>
    <mergeCell ref="C240:E240"/>
    <mergeCell ref="C241:E241"/>
    <mergeCell ref="C242:E242"/>
    <mergeCell ref="C243:E243"/>
    <mergeCell ref="C262:E262"/>
    <mergeCell ref="C263:E263"/>
    <mergeCell ref="C264:E264"/>
    <mergeCell ref="C265:E265"/>
    <mergeCell ref="C266:E266"/>
    <mergeCell ref="C267:E267"/>
    <mergeCell ref="C268:E268"/>
    <mergeCell ref="C269:E269"/>
    <mergeCell ref="C270:E270"/>
    <mergeCell ref="C253:E253"/>
    <mergeCell ref="C254:E254"/>
    <mergeCell ref="C255:E255"/>
    <mergeCell ref="C256:E256"/>
    <mergeCell ref="C257:E257"/>
    <mergeCell ref="C258:E258"/>
    <mergeCell ref="C259:E259"/>
    <mergeCell ref="C260:E260"/>
    <mergeCell ref="C261:E261"/>
    <mergeCell ref="C280:E280"/>
    <mergeCell ref="C281:E281"/>
    <mergeCell ref="C282:E282"/>
    <mergeCell ref="C283:E283"/>
    <mergeCell ref="C284:E284"/>
    <mergeCell ref="C285:E285"/>
    <mergeCell ref="C286:E286"/>
    <mergeCell ref="C287:E287"/>
    <mergeCell ref="C288:E288"/>
    <mergeCell ref="C271:E271"/>
    <mergeCell ref="C272:E272"/>
    <mergeCell ref="C273:E273"/>
    <mergeCell ref="C274:E274"/>
    <mergeCell ref="C275:E275"/>
    <mergeCell ref="C276:E276"/>
    <mergeCell ref="C277:E277"/>
    <mergeCell ref="C278:E278"/>
    <mergeCell ref="C279:E279"/>
    <mergeCell ref="C309:E309"/>
    <mergeCell ref="C310:E310"/>
    <mergeCell ref="C311:E311"/>
    <mergeCell ref="C312:E312"/>
    <mergeCell ref="C313:E313"/>
    <mergeCell ref="C314:E314"/>
    <mergeCell ref="C315:E315"/>
    <mergeCell ref="C298:E298"/>
    <mergeCell ref="C299:E299"/>
    <mergeCell ref="C300:E300"/>
    <mergeCell ref="C301:E301"/>
    <mergeCell ref="C302:E302"/>
    <mergeCell ref="C303:E303"/>
    <mergeCell ref="C304:E304"/>
    <mergeCell ref="C305:E305"/>
    <mergeCell ref="C306:E306"/>
    <mergeCell ref="C307:E307"/>
    <mergeCell ref="C308:E308"/>
    <mergeCell ref="C289:E289"/>
    <mergeCell ref="C290:E290"/>
    <mergeCell ref="C291:E291"/>
    <mergeCell ref="C292:E292"/>
    <mergeCell ref="C293:E293"/>
    <mergeCell ref="C294:E294"/>
    <mergeCell ref="C295:E295"/>
    <mergeCell ref="C296:E296"/>
    <mergeCell ref="C297:E297"/>
    <mergeCell ref="C316:E316"/>
    <mergeCell ref="C317:E317"/>
    <mergeCell ref="C323:E324"/>
    <mergeCell ref="F323:F324"/>
    <mergeCell ref="G323:G324"/>
    <mergeCell ref="C325:E325"/>
    <mergeCell ref="F172:F173"/>
    <mergeCell ref="C172:E173"/>
    <mergeCell ref="C174:E174"/>
    <mergeCell ref="C175:E175"/>
    <mergeCell ref="C176:E176"/>
    <mergeCell ref="C177:E177"/>
    <mergeCell ref="C178:E178"/>
    <mergeCell ref="C179:E179"/>
    <mergeCell ref="C180:E180"/>
    <mergeCell ref="C181:E181"/>
    <mergeCell ref="C182:E182"/>
    <mergeCell ref="C183:E183"/>
    <mergeCell ref="C184:E184"/>
    <mergeCell ref="C185:E185"/>
    <mergeCell ref="C186:E186"/>
    <mergeCell ref="C187:E187"/>
    <mergeCell ref="C188:E188"/>
    <mergeCell ref="C189:E189"/>
    <mergeCell ref="C331:E331"/>
    <mergeCell ref="C332:E332"/>
    <mergeCell ref="C333:E333"/>
    <mergeCell ref="C334:E334"/>
    <mergeCell ref="C335:E335"/>
    <mergeCell ref="C326:E326"/>
    <mergeCell ref="C327:E327"/>
    <mergeCell ref="C328:E328"/>
    <mergeCell ref="C329:E329"/>
    <mergeCell ref="C330:E330"/>
    <mergeCell ref="C341:E341"/>
    <mergeCell ref="C342:E342"/>
    <mergeCell ref="C343:E343"/>
    <mergeCell ref="C344:E344"/>
    <mergeCell ref="C345:E345"/>
    <mergeCell ref="C336:E336"/>
    <mergeCell ref="C337:E337"/>
    <mergeCell ref="C338:E338"/>
    <mergeCell ref="C339:E339"/>
    <mergeCell ref="C340:E340"/>
    <mergeCell ref="C351:E351"/>
    <mergeCell ref="C352:E352"/>
    <mergeCell ref="C353:E353"/>
    <mergeCell ref="C354:E354"/>
    <mergeCell ref="C355:E355"/>
    <mergeCell ref="C346:E346"/>
    <mergeCell ref="C347:E347"/>
    <mergeCell ref="C348:E348"/>
    <mergeCell ref="C349:E349"/>
    <mergeCell ref="C350:E350"/>
    <mergeCell ref="C361:E361"/>
    <mergeCell ref="C362:E362"/>
    <mergeCell ref="C363:E363"/>
    <mergeCell ref="C364:E364"/>
    <mergeCell ref="C365:E365"/>
    <mergeCell ref="C356:E356"/>
    <mergeCell ref="C357:E357"/>
    <mergeCell ref="C358:E358"/>
    <mergeCell ref="C359:E359"/>
    <mergeCell ref="C360:E360"/>
    <mergeCell ref="C371:E371"/>
    <mergeCell ref="C372:E372"/>
    <mergeCell ref="C373:E373"/>
    <mergeCell ref="C374:E374"/>
    <mergeCell ref="C375:E375"/>
    <mergeCell ref="C366:E366"/>
    <mergeCell ref="C367:E367"/>
    <mergeCell ref="C368:E368"/>
    <mergeCell ref="C369:E369"/>
    <mergeCell ref="C370:E370"/>
    <mergeCell ref="C381:E381"/>
    <mergeCell ref="C382:E382"/>
    <mergeCell ref="C383:E383"/>
    <mergeCell ref="C384:E384"/>
    <mergeCell ref="C385:E385"/>
    <mergeCell ref="C376:E376"/>
    <mergeCell ref="C377:E377"/>
    <mergeCell ref="C378:E378"/>
    <mergeCell ref="C379:E379"/>
    <mergeCell ref="C380:E380"/>
    <mergeCell ref="C391:E391"/>
    <mergeCell ref="C392:E392"/>
    <mergeCell ref="C393:E393"/>
    <mergeCell ref="C394:E394"/>
    <mergeCell ref="C395:E395"/>
    <mergeCell ref="C386:E386"/>
    <mergeCell ref="C387:E387"/>
    <mergeCell ref="C388:E388"/>
    <mergeCell ref="C389:E389"/>
    <mergeCell ref="C390:E390"/>
    <mergeCell ref="C401:E401"/>
    <mergeCell ref="C402:E402"/>
    <mergeCell ref="C403:E403"/>
    <mergeCell ref="C404:E404"/>
    <mergeCell ref="C405:E405"/>
    <mergeCell ref="C396:E396"/>
    <mergeCell ref="C397:E397"/>
    <mergeCell ref="C398:E398"/>
    <mergeCell ref="C399:E399"/>
    <mergeCell ref="C400:E400"/>
    <mergeCell ref="C411:E411"/>
    <mergeCell ref="C412:E412"/>
    <mergeCell ref="C413:E413"/>
    <mergeCell ref="C414:E414"/>
    <mergeCell ref="C415:E415"/>
    <mergeCell ref="C406:E406"/>
    <mergeCell ref="C407:E407"/>
    <mergeCell ref="C408:E408"/>
    <mergeCell ref="C409:E409"/>
    <mergeCell ref="C410:E410"/>
    <mergeCell ref="C421:E421"/>
    <mergeCell ref="C422:E422"/>
    <mergeCell ref="C423:E423"/>
    <mergeCell ref="C424:E424"/>
    <mergeCell ref="C425:E425"/>
    <mergeCell ref="C416:E416"/>
    <mergeCell ref="C417:E417"/>
    <mergeCell ref="C418:E418"/>
    <mergeCell ref="C419:E419"/>
    <mergeCell ref="C420:E420"/>
    <mergeCell ref="C431:E431"/>
    <mergeCell ref="C432:E432"/>
    <mergeCell ref="C433:E433"/>
    <mergeCell ref="C434:E434"/>
    <mergeCell ref="C435:E435"/>
    <mergeCell ref="C426:E426"/>
    <mergeCell ref="C427:E427"/>
    <mergeCell ref="C428:E428"/>
    <mergeCell ref="C429:E429"/>
    <mergeCell ref="C430:E430"/>
    <mergeCell ref="C441:E441"/>
    <mergeCell ref="C442:E442"/>
    <mergeCell ref="C443:E443"/>
    <mergeCell ref="C444:E444"/>
    <mergeCell ref="C445:E445"/>
    <mergeCell ref="C436:E436"/>
    <mergeCell ref="C437:E437"/>
    <mergeCell ref="C438:E438"/>
    <mergeCell ref="C439:E439"/>
    <mergeCell ref="C440:E440"/>
    <mergeCell ref="C451:E451"/>
    <mergeCell ref="C452:E452"/>
    <mergeCell ref="C453:E453"/>
    <mergeCell ref="C454:E454"/>
    <mergeCell ref="C455:E455"/>
    <mergeCell ref="C446:E446"/>
    <mergeCell ref="C447:E447"/>
    <mergeCell ref="C448:E448"/>
    <mergeCell ref="C449:E449"/>
    <mergeCell ref="C450:E450"/>
    <mergeCell ref="C466:E466"/>
    <mergeCell ref="C467:E467"/>
    <mergeCell ref="C468:E468"/>
    <mergeCell ref="C461:E461"/>
    <mergeCell ref="C462:E462"/>
    <mergeCell ref="C463:E463"/>
    <mergeCell ref="C464:E464"/>
    <mergeCell ref="C465:E465"/>
    <mergeCell ref="C456:E456"/>
    <mergeCell ref="C457:E457"/>
    <mergeCell ref="C458:E458"/>
    <mergeCell ref="C459:E459"/>
    <mergeCell ref="C460:E460"/>
  </mergeCells>
  <phoneticPr fontId="24" type="noConversion"/>
  <conditionalFormatting sqref="AL23:AL166">
    <cfRule type="cellIs" dxfId="435" priority="971" operator="greaterThan">
      <formula>1</formula>
    </cfRule>
  </conditionalFormatting>
  <conditionalFormatting sqref="AL476:AL555">
    <cfRule type="cellIs" dxfId="434" priority="968" operator="greaterThan">
      <formula>1</formula>
    </cfRule>
  </conditionalFormatting>
  <conditionalFormatting sqref="AL563:AL650">
    <cfRule type="cellIs" dxfId="433" priority="967" operator="greaterThan">
      <formula>1</formula>
    </cfRule>
  </conditionalFormatting>
  <conditionalFormatting sqref="AL658:AL720">
    <cfRule type="cellIs" dxfId="432" priority="966" operator="greaterThan">
      <formula>1</formula>
    </cfRule>
  </conditionalFormatting>
  <conditionalFormatting sqref="AL762:AL789">
    <cfRule type="cellIs" dxfId="431" priority="964" operator="greaterThan">
      <formula>1</formula>
    </cfRule>
  </conditionalFormatting>
  <conditionalFormatting sqref="AL325:AL468">
    <cfRule type="cellIs" dxfId="430" priority="961" operator="greaterThan">
      <formula>1</formula>
    </cfRule>
  </conditionalFormatting>
  <conditionalFormatting sqref="O174:AJ317">
    <cfRule type="cellIs" dxfId="429" priority="957" operator="equal">
      <formula>0</formula>
    </cfRule>
    <cfRule type="cellIs" dxfId="428" priority="958" operator="notEqual">
      <formula>0</formula>
    </cfRule>
  </conditionalFormatting>
  <conditionalFormatting sqref="M22:M166">
    <cfRule type="expression" dxfId="427" priority="609">
      <formula>IF($K$2&lt;&gt;"Pôle",TRUE,FALSE)</formula>
    </cfRule>
  </conditionalFormatting>
  <conditionalFormatting sqref="AQ22">
    <cfRule type="expression" dxfId="426" priority="607">
      <formula>IF($K$2&lt;&gt;"Pôle",TRUE,FALSE)</formula>
    </cfRule>
  </conditionalFormatting>
  <conditionalFormatting sqref="M173:M317">
    <cfRule type="expression" dxfId="425" priority="606">
      <formula>IF($K$2&lt;&gt;"Pôle",TRUE,FALSE)</formula>
    </cfRule>
  </conditionalFormatting>
  <conditionalFormatting sqref="AN173">
    <cfRule type="expression" dxfId="424" priority="605">
      <formula>IF($K$2&lt;&gt;"Pôle",TRUE,FALSE)</formula>
    </cfRule>
  </conditionalFormatting>
  <conditionalFormatting sqref="AQ173:AQ318">
    <cfRule type="expression" dxfId="423" priority="604">
      <formula>IF($K$2&lt;&gt;"Pôle",TRUE,FALSE)</formula>
    </cfRule>
  </conditionalFormatting>
  <conditionalFormatting sqref="AN324 AN469">
    <cfRule type="expression" dxfId="422" priority="598">
      <formula>IF($K$2&lt;&gt;"Pôle",TRUE,FALSE)</formula>
    </cfRule>
  </conditionalFormatting>
  <conditionalFormatting sqref="AQ324 AQ469">
    <cfRule type="expression" dxfId="421" priority="596">
      <formula>IF($K$2&lt;&gt;"Pôle",TRUE,FALSE)</formula>
    </cfRule>
  </conditionalFormatting>
  <conditionalFormatting sqref="O325:AJ325">
    <cfRule type="cellIs" dxfId="420" priority="588" operator="equal">
      <formula>0</formula>
    </cfRule>
    <cfRule type="cellIs" dxfId="419" priority="589" operator="notEqual">
      <formula>0</formula>
    </cfRule>
  </conditionalFormatting>
  <conditionalFormatting sqref="O328:AJ328">
    <cfRule type="cellIs" dxfId="418" priority="584" operator="equal">
      <formula>0</formula>
    </cfRule>
    <cfRule type="cellIs" dxfId="417" priority="585" operator="notEqual">
      <formula>0</formula>
    </cfRule>
  </conditionalFormatting>
  <conditionalFormatting sqref="O329:AJ329">
    <cfRule type="cellIs" dxfId="416" priority="582" operator="equal">
      <formula>0</formula>
    </cfRule>
    <cfRule type="cellIs" dxfId="415" priority="583" operator="notEqual">
      <formula>0</formula>
    </cfRule>
  </conditionalFormatting>
  <conditionalFormatting sqref="O330:AJ330">
    <cfRule type="cellIs" dxfId="414" priority="580" operator="equal">
      <formula>0</formula>
    </cfRule>
    <cfRule type="cellIs" dxfId="413" priority="581" operator="notEqual">
      <formula>0</formula>
    </cfRule>
  </conditionalFormatting>
  <conditionalFormatting sqref="O331:AJ331">
    <cfRule type="cellIs" dxfId="412" priority="578" operator="equal">
      <formula>0</formula>
    </cfRule>
    <cfRule type="cellIs" dxfId="411" priority="579" operator="notEqual">
      <formula>0</formula>
    </cfRule>
  </conditionalFormatting>
  <conditionalFormatting sqref="O332:AJ332">
    <cfRule type="cellIs" dxfId="410" priority="576" operator="equal">
      <formula>0</formula>
    </cfRule>
    <cfRule type="cellIs" dxfId="409" priority="577" operator="notEqual">
      <formula>0</formula>
    </cfRule>
  </conditionalFormatting>
  <conditionalFormatting sqref="O333:AJ333">
    <cfRule type="cellIs" dxfId="408" priority="574" operator="equal">
      <formula>0</formula>
    </cfRule>
    <cfRule type="cellIs" dxfId="407" priority="575" operator="notEqual">
      <formula>0</formula>
    </cfRule>
  </conditionalFormatting>
  <conditionalFormatting sqref="O334:AJ334">
    <cfRule type="cellIs" dxfId="406" priority="572" operator="equal">
      <formula>0</formula>
    </cfRule>
    <cfRule type="cellIs" dxfId="405" priority="573" operator="notEqual">
      <formula>0</formula>
    </cfRule>
  </conditionalFormatting>
  <conditionalFormatting sqref="O335:AJ335">
    <cfRule type="cellIs" dxfId="404" priority="570" operator="equal">
      <formula>0</formula>
    </cfRule>
    <cfRule type="cellIs" dxfId="403" priority="571" operator="notEqual">
      <formula>0</formula>
    </cfRule>
  </conditionalFormatting>
  <conditionalFormatting sqref="O336:AJ336">
    <cfRule type="cellIs" dxfId="402" priority="568" operator="equal">
      <formula>0</formula>
    </cfRule>
    <cfRule type="cellIs" dxfId="401" priority="569" operator="notEqual">
      <formula>0</formula>
    </cfRule>
  </conditionalFormatting>
  <conditionalFormatting sqref="AS173:AS318">
    <cfRule type="expression" dxfId="400" priority="327">
      <formula>IF($K$2&lt;&gt;"Pôle",TRUE,FALSE)</formula>
    </cfRule>
  </conditionalFormatting>
  <conditionalFormatting sqref="AS22:AS167">
    <cfRule type="expression" dxfId="399" priority="326">
      <formula>IF($K$2&lt;&gt;"Pôle",TRUE,FALSE)</formula>
    </cfRule>
  </conditionalFormatting>
  <conditionalFormatting sqref="AS324:AS469 AQ574:AQ651 AS574:AS651 AN574:AN651">
    <cfRule type="expression" dxfId="398" priority="325">
      <formula>IF($K$2&lt;&gt;"Pôle",TRUE,FALSE)</formula>
    </cfRule>
  </conditionalFormatting>
  <conditionalFormatting sqref="AN475:AN556">
    <cfRule type="expression" dxfId="397" priority="323">
      <formula>IF($K$2&lt;&gt;"Pôle",TRUE,FALSE)</formula>
    </cfRule>
  </conditionalFormatting>
  <conditionalFormatting sqref="AQ475:AQ556">
    <cfRule type="expression" dxfId="396" priority="322">
      <formula>IF($K$2&lt;&gt;"Pôle",TRUE,FALSE)</formula>
    </cfRule>
  </conditionalFormatting>
  <conditionalFormatting sqref="AN562:AN651">
    <cfRule type="expression" dxfId="395" priority="321">
      <formula>IF($K$2&lt;&gt;"Pôle",TRUE,FALSE)</formula>
    </cfRule>
  </conditionalFormatting>
  <conditionalFormatting sqref="AQ562:AQ563">
    <cfRule type="expression" dxfId="394" priority="320">
      <formula>IF($K$2&lt;&gt;"Pôle",TRUE,FALSE)</formula>
    </cfRule>
  </conditionalFormatting>
  <conditionalFormatting sqref="AS475:AS556">
    <cfRule type="expression" dxfId="393" priority="319">
      <formula>IF($K$2&lt;&gt;"Pôle",TRUE,FALSE)</formula>
    </cfRule>
  </conditionalFormatting>
  <conditionalFormatting sqref="AS562:AS563">
    <cfRule type="expression" dxfId="392" priority="318">
      <formula>IF($K$2&lt;&gt;"Pôle",TRUE,FALSE)</formula>
    </cfRule>
  </conditionalFormatting>
  <conditionalFormatting sqref="AN657 AN721">
    <cfRule type="expression" dxfId="391" priority="317">
      <formula>IF($K$2&lt;&gt;"Pôle",TRUE,FALSE)</formula>
    </cfRule>
  </conditionalFormatting>
  <conditionalFormatting sqref="AQ657:AQ721">
    <cfRule type="expression" dxfId="390" priority="316">
      <formula>IF($K$2&lt;&gt;"Pôle",TRUE,FALSE)</formula>
    </cfRule>
  </conditionalFormatting>
  <conditionalFormatting sqref="AS657:AS721">
    <cfRule type="expression" dxfId="389" priority="315">
      <formula>IF($K$2&lt;&gt;"Pôle",TRUE,FALSE)</formula>
    </cfRule>
  </conditionalFormatting>
  <conditionalFormatting sqref="AN761:AN790">
    <cfRule type="expression" dxfId="388" priority="314">
      <formula>IF($K$2&lt;&gt;"Pôle",TRUE,FALSE)</formula>
    </cfRule>
  </conditionalFormatting>
  <conditionalFormatting sqref="AQ761:AQ790">
    <cfRule type="expression" dxfId="387" priority="313">
      <formula>IF($K$2&lt;&gt;"Pôle",TRUE,FALSE)</formula>
    </cfRule>
  </conditionalFormatting>
  <conditionalFormatting sqref="AS761:AS790">
    <cfRule type="expression" dxfId="386" priority="312">
      <formula>IF($K$2&lt;&gt;"Pôle",TRUE,FALSE)</formula>
    </cfRule>
  </conditionalFormatting>
  <conditionalFormatting sqref="M657:M720">
    <cfRule type="expression" dxfId="385" priority="311">
      <formula>IF($K$2&lt;&gt;"Pôle",TRUE,FALSE)</formula>
    </cfRule>
  </conditionalFormatting>
  <conditionalFormatting sqref="M761:M789">
    <cfRule type="expression" dxfId="384" priority="310">
      <formula>IF($K$2&lt;&gt;"Pôle",TRUE,FALSE)</formula>
    </cfRule>
  </conditionalFormatting>
  <conditionalFormatting sqref="M562:M650">
    <cfRule type="expression" dxfId="383" priority="309">
      <formula>IF($K$2&lt;&gt;"Pôle",TRUE,FALSE)</formula>
    </cfRule>
  </conditionalFormatting>
  <conditionalFormatting sqref="M475:M555">
    <cfRule type="expression" dxfId="382" priority="308">
      <formula>IF($K$2&lt;&gt;"Pôle",TRUE,FALSE)</formula>
    </cfRule>
  </conditionalFormatting>
  <conditionalFormatting sqref="AQ23:AQ167">
    <cfRule type="expression" dxfId="381" priority="307">
      <formula>IF($K$2&lt;&gt;"Pôle",TRUE,FALSE)</formula>
    </cfRule>
  </conditionalFormatting>
  <conditionalFormatting sqref="M324:M468">
    <cfRule type="expression" dxfId="380" priority="306">
      <formula>IF($K$2&lt;&gt;"Pôle",TRUE,FALSE)</formula>
    </cfRule>
  </conditionalFormatting>
  <conditionalFormatting sqref="O327:AJ327">
    <cfRule type="cellIs" dxfId="379" priority="303" operator="equal">
      <formula>0</formula>
    </cfRule>
    <cfRule type="cellIs" dxfId="378" priority="304" operator="notEqual">
      <formula>0</formula>
    </cfRule>
  </conditionalFormatting>
  <conditionalFormatting sqref="O326:AJ326">
    <cfRule type="cellIs" dxfId="377" priority="301" operator="equal">
      <formula>0</formula>
    </cfRule>
    <cfRule type="cellIs" dxfId="376" priority="302" operator="notEqual">
      <formula>0</formula>
    </cfRule>
  </conditionalFormatting>
  <conditionalFormatting sqref="AL174:AL317">
    <cfRule type="cellIs" dxfId="375" priority="278" operator="greaterThan">
      <formula>1</formula>
    </cfRule>
  </conditionalFormatting>
  <conditionalFormatting sqref="O337:AJ337">
    <cfRule type="cellIs" dxfId="374" priority="276" operator="equal">
      <formula>0</formula>
    </cfRule>
    <cfRule type="cellIs" dxfId="373" priority="277" operator="notEqual">
      <formula>0</formula>
    </cfRule>
  </conditionalFormatting>
  <conditionalFormatting sqref="O340:AJ340">
    <cfRule type="cellIs" dxfId="372" priority="274" operator="equal">
      <formula>0</formula>
    </cfRule>
    <cfRule type="cellIs" dxfId="371" priority="275" operator="notEqual">
      <formula>0</formula>
    </cfRule>
  </conditionalFormatting>
  <conditionalFormatting sqref="O341:AJ341">
    <cfRule type="cellIs" dxfId="370" priority="272" operator="equal">
      <formula>0</formula>
    </cfRule>
    <cfRule type="cellIs" dxfId="369" priority="273" operator="notEqual">
      <formula>0</formula>
    </cfRule>
  </conditionalFormatting>
  <conditionalFormatting sqref="O342:AJ342">
    <cfRule type="cellIs" dxfId="368" priority="270" operator="equal">
      <formula>0</formula>
    </cfRule>
    <cfRule type="cellIs" dxfId="367" priority="271" operator="notEqual">
      <formula>0</formula>
    </cfRule>
  </conditionalFormatting>
  <conditionalFormatting sqref="O343:AJ343">
    <cfRule type="cellIs" dxfId="366" priority="268" operator="equal">
      <formula>0</formula>
    </cfRule>
    <cfRule type="cellIs" dxfId="365" priority="269" operator="notEqual">
      <formula>0</formula>
    </cfRule>
  </conditionalFormatting>
  <conditionalFormatting sqref="O344:AJ344">
    <cfRule type="cellIs" dxfId="364" priority="266" operator="equal">
      <formula>0</formula>
    </cfRule>
    <cfRule type="cellIs" dxfId="363" priority="267" operator="notEqual">
      <formula>0</formula>
    </cfRule>
  </conditionalFormatting>
  <conditionalFormatting sqref="O345:AJ345">
    <cfRule type="cellIs" dxfId="362" priority="264" operator="equal">
      <formula>0</formula>
    </cfRule>
    <cfRule type="cellIs" dxfId="361" priority="265" operator="notEqual">
      <formula>0</formula>
    </cfRule>
  </conditionalFormatting>
  <conditionalFormatting sqref="O346:AJ346">
    <cfRule type="cellIs" dxfId="360" priority="262" operator="equal">
      <formula>0</formula>
    </cfRule>
    <cfRule type="cellIs" dxfId="359" priority="263" operator="notEqual">
      <formula>0</formula>
    </cfRule>
  </conditionalFormatting>
  <conditionalFormatting sqref="O347:AJ347">
    <cfRule type="cellIs" dxfId="358" priority="260" operator="equal">
      <formula>0</formula>
    </cfRule>
    <cfRule type="cellIs" dxfId="357" priority="261" operator="notEqual">
      <formula>0</formula>
    </cfRule>
  </conditionalFormatting>
  <conditionalFormatting sqref="O348:AJ348">
    <cfRule type="cellIs" dxfId="356" priority="258" operator="equal">
      <formula>0</formula>
    </cfRule>
    <cfRule type="cellIs" dxfId="355" priority="259" operator="notEqual">
      <formula>0</formula>
    </cfRule>
  </conditionalFormatting>
  <conditionalFormatting sqref="O339:AJ339">
    <cfRule type="cellIs" dxfId="354" priority="256" operator="equal">
      <formula>0</formula>
    </cfRule>
    <cfRule type="cellIs" dxfId="353" priority="257" operator="notEqual">
      <formula>0</formula>
    </cfRule>
  </conditionalFormatting>
  <conditionalFormatting sqref="O338:AJ338">
    <cfRule type="cellIs" dxfId="352" priority="254" operator="equal">
      <formula>0</formula>
    </cfRule>
    <cfRule type="cellIs" dxfId="351" priority="255" operator="notEqual">
      <formula>0</formula>
    </cfRule>
  </conditionalFormatting>
  <conditionalFormatting sqref="O349:AJ349">
    <cfRule type="cellIs" dxfId="350" priority="252" operator="equal">
      <formula>0</formula>
    </cfRule>
    <cfRule type="cellIs" dxfId="349" priority="253" operator="notEqual">
      <formula>0</formula>
    </cfRule>
  </conditionalFormatting>
  <conditionalFormatting sqref="O352:AJ352">
    <cfRule type="cellIs" dxfId="348" priority="250" operator="equal">
      <formula>0</formula>
    </cfRule>
    <cfRule type="cellIs" dxfId="347" priority="251" operator="notEqual">
      <formula>0</formula>
    </cfRule>
  </conditionalFormatting>
  <conditionalFormatting sqref="O353:AJ353">
    <cfRule type="cellIs" dxfId="346" priority="248" operator="equal">
      <formula>0</formula>
    </cfRule>
    <cfRule type="cellIs" dxfId="345" priority="249" operator="notEqual">
      <formula>0</formula>
    </cfRule>
  </conditionalFormatting>
  <conditionalFormatting sqref="O354:AJ354">
    <cfRule type="cellIs" dxfId="344" priority="246" operator="equal">
      <formula>0</formula>
    </cfRule>
    <cfRule type="cellIs" dxfId="343" priority="247" operator="notEqual">
      <formula>0</formula>
    </cfRule>
  </conditionalFormatting>
  <conditionalFormatting sqref="O355:AJ355">
    <cfRule type="cellIs" dxfId="342" priority="244" operator="equal">
      <formula>0</formula>
    </cfRule>
    <cfRule type="cellIs" dxfId="341" priority="245" operator="notEqual">
      <formula>0</formula>
    </cfRule>
  </conditionalFormatting>
  <conditionalFormatting sqref="O356:AJ356">
    <cfRule type="cellIs" dxfId="340" priority="242" operator="equal">
      <formula>0</formula>
    </cfRule>
    <cfRule type="cellIs" dxfId="339" priority="243" operator="notEqual">
      <formula>0</formula>
    </cfRule>
  </conditionalFormatting>
  <conditionalFormatting sqref="O357:AJ357">
    <cfRule type="cellIs" dxfId="338" priority="240" operator="equal">
      <formula>0</formula>
    </cfRule>
    <cfRule type="cellIs" dxfId="337" priority="241" operator="notEqual">
      <formula>0</formula>
    </cfRule>
  </conditionalFormatting>
  <conditionalFormatting sqref="O358:AJ358">
    <cfRule type="cellIs" dxfId="336" priority="238" operator="equal">
      <formula>0</formula>
    </cfRule>
    <cfRule type="cellIs" dxfId="335" priority="239" operator="notEqual">
      <formula>0</formula>
    </cfRule>
  </conditionalFormatting>
  <conditionalFormatting sqref="O359:AJ359">
    <cfRule type="cellIs" dxfId="334" priority="236" operator="equal">
      <formula>0</formula>
    </cfRule>
    <cfRule type="cellIs" dxfId="333" priority="237" operator="notEqual">
      <formula>0</formula>
    </cfRule>
  </conditionalFormatting>
  <conditionalFormatting sqref="O360:AJ360">
    <cfRule type="cellIs" dxfId="332" priority="234" operator="equal">
      <formula>0</formula>
    </cfRule>
    <cfRule type="cellIs" dxfId="331" priority="235" operator="notEqual">
      <formula>0</formula>
    </cfRule>
  </conditionalFormatting>
  <conditionalFormatting sqref="O351:AJ351">
    <cfRule type="cellIs" dxfId="330" priority="232" operator="equal">
      <formula>0</formula>
    </cfRule>
    <cfRule type="cellIs" dxfId="329" priority="233" operator="notEqual">
      <formula>0</formula>
    </cfRule>
  </conditionalFormatting>
  <conditionalFormatting sqref="O350:AJ350">
    <cfRule type="cellIs" dxfId="328" priority="230" operator="equal">
      <formula>0</formula>
    </cfRule>
    <cfRule type="cellIs" dxfId="327" priority="231" operator="notEqual">
      <formula>0</formula>
    </cfRule>
  </conditionalFormatting>
  <conditionalFormatting sqref="O373:AJ373">
    <cfRule type="cellIs" dxfId="326" priority="228" operator="equal">
      <formula>0</formula>
    </cfRule>
    <cfRule type="cellIs" dxfId="325" priority="229" operator="notEqual">
      <formula>0</formula>
    </cfRule>
  </conditionalFormatting>
  <conditionalFormatting sqref="O376:AJ376">
    <cfRule type="cellIs" dxfId="324" priority="226" operator="equal">
      <formula>0</formula>
    </cfRule>
    <cfRule type="cellIs" dxfId="323" priority="227" operator="notEqual">
      <formula>0</formula>
    </cfRule>
  </conditionalFormatting>
  <conditionalFormatting sqref="O377:AJ377">
    <cfRule type="cellIs" dxfId="322" priority="224" operator="equal">
      <formula>0</formula>
    </cfRule>
    <cfRule type="cellIs" dxfId="321" priority="225" operator="notEqual">
      <formula>0</formula>
    </cfRule>
  </conditionalFormatting>
  <conditionalFormatting sqref="O378:AJ378">
    <cfRule type="cellIs" dxfId="320" priority="222" operator="equal">
      <formula>0</formula>
    </cfRule>
    <cfRule type="cellIs" dxfId="319" priority="223" operator="notEqual">
      <formula>0</formula>
    </cfRule>
  </conditionalFormatting>
  <conditionalFormatting sqref="O379:AJ379">
    <cfRule type="cellIs" dxfId="318" priority="220" operator="equal">
      <formula>0</formula>
    </cfRule>
    <cfRule type="cellIs" dxfId="317" priority="221" operator="notEqual">
      <formula>0</formula>
    </cfRule>
  </conditionalFormatting>
  <conditionalFormatting sqref="O380:AJ380">
    <cfRule type="cellIs" dxfId="316" priority="218" operator="equal">
      <formula>0</formula>
    </cfRule>
    <cfRule type="cellIs" dxfId="315" priority="219" operator="notEqual">
      <formula>0</formula>
    </cfRule>
  </conditionalFormatting>
  <conditionalFormatting sqref="O381:AJ381">
    <cfRule type="cellIs" dxfId="314" priority="216" operator="equal">
      <formula>0</formula>
    </cfRule>
    <cfRule type="cellIs" dxfId="313" priority="217" operator="notEqual">
      <formula>0</formula>
    </cfRule>
  </conditionalFormatting>
  <conditionalFormatting sqref="O382:AJ382">
    <cfRule type="cellIs" dxfId="312" priority="214" operator="equal">
      <formula>0</formula>
    </cfRule>
    <cfRule type="cellIs" dxfId="311" priority="215" operator="notEqual">
      <formula>0</formula>
    </cfRule>
  </conditionalFormatting>
  <conditionalFormatting sqref="O383:AJ383">
    <cfRule type="cellIs" dxfId="310" priority="212" operator="equal">
      <formula>0</formula>
    </cfRule>
    <cfRule type="cellIs" dxfId="309" priority="213" operator="notEqual">
      <formula>0</formula>
    </cfRule>
  </conditionalFormatting>
  <conditionalFormatting sqref="O384:AJ384">
    <cfRule type="cellIs" dxfId="308" priority="210" operator="equal">
      <formula>0</formula>
    </cfRule>
    <cfRule type="cellIs" dxfId="307" priority="211" operator="notEqual">
      <formula>0</formula>
    </cfRule>
  </conditionalFormatting>
  <conditionalFormatting sqref="O375:AJ375">
    <cfRule type="cellIs" dxfId="306" priority="208" operator="equal">
      <formula>0</formula>
    </cfRule>
    <cfRule type="cellIs" dxfId="305" priority="209" operator="notEqual">
      <formula>0</formula>
    </cfRule>
  </conditionalFormatting>
  <conditionalFormatting sqref="O374:AJ374">
    <cfRule type="cellIs" dxfId="304" priority="206" operator="equal">
      <formula>0</formula>
    </cfRule>
    <cfRule type="cellIs" dxfId="303" priority="207" operator="notEqual">
      <formula>0</formula>
    </cfRule>
  </conditionalFormatting>
  <conditionalFormatting sqref="O361:AJ361">
    <cfRule type="cellIs" dxfId="302" priority="204" operator="equal">
      <formula>0</formula>
    </cfRule>
    <cfRule type="cellIs" dxfId="301" priority="205" operator="notEqual">
      <formula>0</formula>
    </cfRule>
  </conditionalFormatting>
  <conditionalFormatting sqref="O364:AJ364">
    <cfRule type="cellIs" dxfId="300" priority="202" operator="equal">
      <formula>0</formula>
    </cfRule>
    <cfRule type="cellIs" dxfId="299" priority="203" operator="notEqual">
      <formula>0</formula>
    </cfRule>
  </conditionalFormatting>
  <conditionalFormatting sqref="O365:AJ365">
    <cfRule type="cellIs" dxfId="298" priority="200" operator="equal">
      <formula>0</formula>
    </cfRule>
    <cfRule type="cellIs" dxfId="297" priority="201" operator="notEqual">
      <formula>0</formula>
    </cfRule>
  </conditionalFormatting>
  <conditionalFormatting sqref="O366:AJ366">
    <cfRule type="cellIs" dxfId="296" priority="198" operator="equal">
      <formula>0</formula>
    </cfRule>
    <cfRule type="cellIs" dxfId="295" priority="199" operator="notEqual">
      <formula>0</formula>
    </cfRule>
  </conditionalFormatting>
  <conditionalFormatting sqref="O367:AJ367">
    <cfRule type="cellIs" dxfId="294" priority="196" operator="equal">
      <formula>0</formula>
    </cfRule>
    <cfRule type="cellIs" dxfId="293" priority="197" operator="notEqual">
      <formula>0</formula>
    </cfRule>
  </conditionalFormatting>
  <conditionalFormatting sqref="O368:AJ368">
    <cfRule type="cellIs" dxfId="292" priority="194" operator="equal">
      <formula>0</formula>
    </cfRule>
    <cfRule type="cellIs" dxfId="291" priority="195" operator="notEqual">
      <formula>0</formula>
    </cfRule>
  </conditionalFormatting>
  <conditionalFormatting sqref="O369:AJ369">
    <cfRule type="cellIs" dxfId="290" priority="192" operator="equal">
      <formula>0</formula>
    </cfRule>
    <cfRule type="cellIs" dxfId="289" priority="193" operator="notEqual">
      <formula>0</formula>
    </cfRule>
  </conditionalFormatting>
  <conditionalFormatting sqref="O370:AJ370">
    <cfRule type="cellIs" dxfId="288" priority="190" operator="equal">
      <formula>0</formula>
    </cfRule>
    <cfRule type="cellIs" dxfId="287" priority="191" operator="notEqual">
      <formula>0</formula>
    </cfRule>
  </conditionalFormatting>
  <conditionalFormatting sqref="O371:AJ371">
    <cfRule type="cellIs" dxfId="286" priority="188" operator="equal">
      <formula>0</formula>
    </cfRule>
    <cfRule type="cellIs" dxfId="285" priority="189" operator="notEqual">
      <formula>0</formula>
    </cfRule>
  </conditionalFormatting>
  <conditionalFormatting sqref="O372:AJ372">
    <cfRule type="cellIs" dxfId="284" priority="186" operator="equal">
      <formula>0</formula>
    </cfRule>
    <cfRule type="cellIs" dxfId="283" priority="187" operator="notEqual">
      <formula>0</formula>
    </cfRule>
  </conditionalFormatting>
  <conditionalFormatting sqref="O363:AJ363">
    <cfRule type="cellIs" dxfId="282" priority="184" operator="equal">
      <formula>0</formula>
    </cfRule>
    <cfRule type="cellIs" dxfId="281" priority="185" operator="notEqual">
      <formula>0</formula>
    </cfRule>
  </conditionalFormatting>
  <conditionalFormatting sqref="O362:AJ362">
    <cfRule type="cellIs" dxfId="280" priority="182" operator="equal">
      <formula>0</formula>
    </cfRule>
    <cfRule type="cellIs" dxfId="279" priority="183" operator="notEqual">
      <formula>0</formula>
    </cfRule>
  </conditionalFormatting>
  <conditionalFormatting sqref="O385:AJ385">
    <cfRule type="cellIs" dxfId="278" priority="180" operator="equal">
      <formula>0</formula>
    </cfRule>
    <cfRule type="cellIs" dxfId="277" priority="181" operator="notEqual">
      <formula>0</formula>
    </cfRule>
  </conditionalFormatting>
  <conditionalFormatting sqref="O388:AJ388">
    <cfRule type="cellIs" dxfId="276" priority="178" operator="equal">
      <formula>0</formula>
    </cfRule>
    <cfRule type="cellIs" dxfId="275" priority="179" operator="notEqual">
      <formula>0</formula>
    </cfRule>
  </conditionalFormatting>
  <conditionalFormatting sqref="O389:AJ389">
    <cfRule type="cellIs" dxfId="274" priority="176" operator="equal">
      <formula>0</formula>
    </cfRule>
    <cfRule type="cellIs" dxfId="273" priority="177" operator="notEqual">
      <formula>0</formula>
    </cfRule>
  </conditionalFormatting>
  <conditionalFormatting sqref="O390:AJ390">
    <cfRule type="cellIs" dxfId="272" priority="174" operator="equal">
      <formula>0</formula>
    </cfRule>
    <cfRule type="cellIs" dxfId="271" priority="175" operator="notEqual">
      <formula>0</formula>
    </cfRule>
  </conditionalFormatting>
  <conditionalFormatting sqref="O391:AJ391">
    <cfRule type="cellIs" dxfId="270" priority="172" operator="equal">
      <formula>0</formula>
    </cfRule>
    <cfRule type="cellIs" dxfId="269" priority="173" operator="notEqual">
      <formula>0</formula>
    </cfRule>
  </conditionalFormatting>
  <conditionalFormatting sqref="O392:AJ392">
    <cfRule type="cellIs" dxfId="268" priority="170" operator="equal">
      <formula>0</formula>
    </cfRule>
    <cfRule type="cellIs" dxfId="267" priority="171" operator="notEqual">
      <formula>0</formula>
    </cfRule>
  </conditionalFormatting>
  <conditionalFormatting sqref="O393:AJ393">
    <cfRule type="cellIs" dxfId="266" priority="168" operator="equal">
      <formula>0</formula>
    </cfRule>
    <cfRule type="cellIs" dxfId="265" priority="169" operator="notEqual">
      <formula>0</formula>
    </cfRule>
  </conditionalFormatting>
  <conditionalFormatting sqref="O394:AJ394">
    <cfRule type="cellIs" dxfId="264" priority="166" operator="equal">
      <formula>0</formula>
    </cfRule>
    <cfRule type="cellIs" dxfId="263" priority="167" operator="notEqual">
      <formula>0</formula>
    </cfRule>
  </conditionalFormatting>
  <conditionalFormatting sqref="O395:AJ395">
    <cfRule type="cellIs" dxfId="262" priority="164" operator="equal">
      <formula>0</formula>
    </cfRule>
    <cfRule type="cellIs" dxfId="261" priority="165" operator="notEqual">
      <formula>0</formula>
    </cfRule>
  </conditionalFormatting>
  <conditionalFormatting sqref="O396:AJ396">
    <cfRule type="cellIs" dxfId="260" priority="162" operator="equal">
      <formula>0</formula>
    </cfRule>
    <cfRule type="cellIs" dxfId="259" priority="163" operator="notEqual">
      <formula>0</formula>
    </cfRule>
  </conditionalFormatting>
  <conditionalFormatting sqref="O387:AJ387">
    <cfRule type="cellIs" dxfId="258" priority="160" operator="equal">
      <formula>0</formula>
    </cfRule>
    <cfRule type="cellIs" dxfId="257" priority="161" operator="notEqual">
      <formula>0</formula>
    </cfRule>
  </conditionalFormatting>
  <conditionalFormatting sqref="O386:AJ386">
    <cfRule type="cellIs" dxfId="256" priority="158" operator="equal">
      <formula>0</formula>
    </cfRule>
    <cfRule type="cellIs" dxfId="255" priority="159" operator="notEqual">
      <formula>0</formula>
    </cfRule>
  </conditionalFormatting>
  <conditionalFormatting sqref="O409:AJ409">
    <cfRule type="cellIs" dxfId="254" priority="156" operator="equal">
      <formula>0</formula>
    </cfRule>
    <cfRule type="cellIs" dxfId="253" priority="157" operator="notEqual">
      <formula>0</formula>
    </cfRule>
  </conditionalFormatting>
  <conditionalFormatting sqref="O412:AJ412">
    <cfRule type="cellIs" dxfId="252" priority="154" operator="equal">
      <formula>0</formula>
    </cfRule>
    <cfRule type="cellIs" dxfId="251" priority="155" operator="notEqual">
      <formula>0</formula>
    </cfRule>
  </conditionalFormatting>
  <conditionalFormatting sqref="O413:AJ413">
    <cfRule type="cellIs" dxfId="250" priority="152" operator="equal">
      <formula>0</formula>
    </cfRule>
    <cfRule type="cellIs" dxfId="249" priority="153" operator="notEqual">
      <formula>0</formula>
    </cfRule>
  </conditionalFormatting>
  <conditionalFormatting sqref="O414:AJ414">
    <cfRule type="cellIs" dxfId="248" priority="150" operator="equal">
      <formula>0</formula>
    </cfRule>
    <cfRule type="cellIs" dxfId="247" priority="151" operator="notEqual">
      <formula>0</formula>
    </cfRule>
  </conditionalFormatting>
  <conditionalFormatting sqref="O415:AJ415">
    <cfRule type="cellIs" dxfId="246" priority="148" operator="equal">
      <formula>0</formula>
    </cfRule>
    <cfRule type="cellIs" dxfId="245" priority="149" operator="notEqual">
      <formula>0</formula>
    </cfRule>
  </conditionalFormatting>
  <conditionalFormatting sqref="O416:AJ416">
    <cfRule type="cellIs" dxfId="244" priority="146" operator="equal">
      <formula>0</formula>
    </cfRule>
    <cfRule type="cellIs" dxfId="243" priority="147" operator="notEqual">
      <formula>0</formula>
    </cfRule>
  </conditionalFormatting>
  <conditionalFormatting sqref="O417:AJ417">
    <cfRule type="cellIs" dxfId="242" priority="144" operator="equal">
      <formula>0</formula>
    </cfRule>
    <cfRule type="cellIs" dxfId="241" priority="145" operator="notEqual">
      <formula>0</formula>
    </cfRule>
  </conditionalFormatting>
  <conditionalFormatting sqref="O418:AJ418">
    <cfRule type="cellIs" dxfId="240" priority="142" operator="equal">
      <formula>0</formula>
    </cfRule>
    <cfRule type="cellIs" dxfId="239" priority="143" operator="notEqual">
      <formula>0</formula>
    </cfRule>
  </conditionalFormatting>
  <conditionalFormatting sqref="O419:AJ419">
    <cfRule type="cellIs" dxfId="238" priority="140" operator="equal">
      <formula>0</formula>
    </cfRule>
    <cfRule type="cellIs" dxfId="237" priority="141" operator="notEqual">
      <formula>0</formula>
    </cfRule>
  </conditionalFormatting>
  <conditionalFormatting sqref="O420:AJ420">
    <cfRule type="cellIs" dxfId="236" priority="138" operator="equal">
      <formula>0</formula>
    </cfRule>
    <cfRule type="cellIs" dxfId="235" priority="139" operator="notEqual">
      <formula>0</formula>
    </cfRule>
  </conditionalFormatting>
  <conditionalFormatting sqref="O411:AJ411">
    <cfRule type="cellIs" dxfId="234" priority="136" operator="equal">
      <formula>0</formula>
    </cfRule>
    <cfRule type="cellIs" dxfId="233" priority="137" operator="notEqual">
      <formula>0</formula>
    </cfRule>
  </conditionalFormatting>
  <conditionalFormatting sqref="O410:AJ410">
    <cfRule type="cellIs" dxfId="232" priority="134" operator="equal">
      <formula>0</formula>
    </cfRule>
    <cfRule type="cellIs" dxfId="231" priority="135" operator="notEqual">
      <formula>0</formula>
    </cfRule>
  </conditionalFormatting>
  <conditionalFormatting sqref="O397:AJ397">
    <cfRule type="cellIs" dxfId="230" priority="132" operator="equal">
      <formula>0</formula>
    </cfRule>
    <cfRule type="cellIs" dxfId="229" priority="133" operator="notEqual">
      <formula>0</formula>
    </cfRule>
  </conditionalFormatting>
  <conditionalFormatting sqref="O400:AJ400">
    <cfRule type="cellIs" dxfId="228" priority="130" operator="equal">
      <formula>0</formula>
    </cfRule>
    <cfRule type="cellIs" dxfId="227" priority="131" operator="notEqual">
      <formula>0</formula>
    </cfRule>
  </conditionalFormatting>
  <conditionalFormatting sqref="O401:AJ401">
    <cfRule type="cellIs" dxfId="226" priority="128" operator="equal">
      <formula>0</formula>
    </cfRule>
    <cfRule type="cellIs" dxfId="225" priority="129" operator="notEqual">
      <formula>0</formula>
    </cfRule>
  </conditionalFormatting>
  <conditionalFormatting sqref="O402:AJ402">
    <cfRule type="cellIs" dxfId="224" priority="126" operator="equal">
      <formula>0</formula>
    </cfRule>
    <cfRule type="cellIs" dxfId="223" priority="127" operator="notEqual">
      <formula>0</formula>
    </cfRule>
  </conditionalFormatting>
  <conditionalFormatting sqref="O403:AJ403">
    <cfRule type="cellIs" dxfId="222" priority="124" operator="equal">
      <formula>0</formula>
    </cfRule>
    <cfRule type="cellIs" dxfId="221" priority="125" operator="notEqual">
      <formula>0</formula>
    </cfRule>
  </conditionalFormatting>
  <conditionalFormatting sqref="O404:AJ404">
    <cfRule type="cellIs" dxfId="220" priority="122" operator="equal">
      <formula>0</formula>
    </cfRule>
    <cfRule type="cellIs" dxfId="219" priority="123" operator="notEqual">
      <formula>0</formula>
    </cfRule>
  </conditionalFormatting>
  <conditionalFormatting sqref="O405:AJ405">
    <cfRule type="cellIs" dxfId="218" priority="120" operator="equal">
      <formula>0</formula>
    </cfRule>
    <cfRule type="cellIs" dxfId="217" priority="121" operator="notEqual">
      <formula>0</formula>
    </cfRule>
  </conditionalFormatting>
  <conditionalFormatting sqref="O406:AJ406">
    <cfRule type="cellIs" dxfId="216" priority="118" operator="equal">
      <formula>0</formula>
    </cfRule>
    <cfRule type="cellIs" dxfId="215" priority="119" operator="notEqual">
      <formula>0</formula>
    </cfRule>
  </conditionalFormatting>
  <conditionalFormatting sqref="O407:AJ407">
    <cfRule type="cellIs" dxfId="214" priority="116" operator="equal">
      <formula>0</formula>
    </cfRule>
    <cfRule type="cellIs" dxfId="213" priority="117" operator="notEqual">
      <formula>0</formula>
    </cfRule>
  </conditionalFormatting>
  <conditionalFormatting sqref="O408:AJ408">
    <cfRule type="cellIs" dxfId="212" priority="114" operator="equal">
      <formula>0</formula>
    </cfRule>
    <cfRule type="cellIs" dxfId="211" priority="115" operator="notEqual">
      <formula>0</formula>
    </cfRule>
  </conditionalFormatting>
  <conditionalFormatting sqref="O399:AJ399">
    <cfRule type="cellIs" dxfId="210" priority="112" operator="equal">
      <formula>0</formula>
    </cfRule>
    <cfRule type="cellIs" dxfId="209" priority="113" operator="notEqual">
      <formula>0</formula>
    </cfRule>
  </conditionalFormatting>
  <conditionalFormatting sqref="O398:AJ398">
    <cfRule type="cellIs" dxfId="208" priority="110" operator="equal">
      <formula>0</formula>
    </cfRule>
    <cfRule type="cellIs" dxfId="207" priority="111" operator="notEqual">
      <formula>0</formula>
    </cfRule>
  </conditionalFormatting>
  <conditionalFormatting sqref="O421:AJ421">
    <cfRule type="cellIs" dxfId="206" priority="108" operator="equal">
      <formula>0</formula>
    </cfRule>
    <cfRule type="cellIs" dxfId="205" priority="109" operator="notEqual">
      <formula>0</formula>
    </cfRule>
  </conditionalFormatting>
  <conditionalFormatting sqref="O424:AJ424">
    <cfRule type="cellIs" dxfId="204" priority="106" operator="equal">
      <formula>0</formula>
    </cfRule>
    <cfRule type="cellIs" dxfId="203" priority="107" operator="notEqual">
      <formula>0</formula>
    </cfRule>
  </conditionalFormatting>
  <conditionalFormatting sqref="O425:AJ425">
    <cfRule type="cellIs" dxfId="202" priority="104" operator="equal">
      <formula>0</formula>
    </cfRule>
    <cfRule type="cellIs" dxfId="201" priority="105" operator="notEqual">
      <formula>0</formula>
    </cfRule>
  </conditionalFormatting>
  <conditionalFormatting sqref="O426:AJ426">
    <cfRule type="cellIs" dxfId="200" priority="102" operator="equal">
      <formula>0</formula>
    </cfRule>
    <cfRule type="cellIs" dxfId="199" priority="103" operator="notEqual">
      <formula>0</formula>
    </cfRule>
  </conditionalFormatting>
  <conditionalFormatting sqref="O427:AJ427">
    <cfRule type="cellIs" dxfId="198" priority="100" operator="equal">
      <formula>0</formula>
    </cfRule>
    <cfRule type="cellIs" dxfId="197" priority="101" operator="notEqual">
      <formula>0</formula>
    </cfRule>
  </conditionalFormatting>
  <conditionalFormatting sqref="O428:AJ428">
    <cfRule type="cellIs" dxfId="196" priority="98" operator="equal">
      <formula>0</formula>
    </cfRule>
    <cfRule type="cellIs" dxfId="195" priority="99" operator="notEqual">
      <formula>0</formula>
    </cfRule>
  </conditionalFormatting>
  <conditionalFormatting sqref="O429:AJ429">
    <cfRule type="cellIs" dxfId="194" priority="96" operator="equal">
      <formula>0</formula>
    </cfRule>
    <cfRule type="cellIs" dxfId="193" priority="97" operator="notEqual">
      <formula>0</formula>
    </cfRule>
  </conditionalFormatting>
  <conditionalFormatting sqref="O430:AJ430">
    <cfRule type="cellIs" dxfId="192" priority="94" operator="equal">
      <formula>0</formula>
    </cfRule>
    <cfRule type="cellIs" dxfId="191" priority="95" operator="notEqual">
      <formula>0</formula>
    </cfRule>
  </conditionalFormatting>
  <conditionalFormatting sqref="O431:AJ431">
    <cfRule type="cellIs" dxfId="190" priority="92" operator="equal">
      <formula>0</formula>
    </cfRule>
    <cfRule type="cellIs" dxfId="189" priority="93" operator="notEqual">
      <formula>0</formula>
    </cfRule>
  </conditionalFormatting>
  <conditionalFormatting sqref="O432:AJ432">
    <cfRule type="cellIs" dxfId="188" priority="90" operator="equal">
      <formula>0</formula>
    </cfRule>
    <cfRule type="cellIs" dxfId="187" priority="91" operator="notEqual">
      <formula>0</formula>
    </cfRule>
  </conditionalFormatting>
  <conditionalFormatting sqref="O423:AJ423">
    <cfRule type="cellIs" dxfId="186" priority="88" operator="equal">
      <formula>0</formula>
    </cfRule>
    <cfRule type="cellIs" dxfId="185" priority="89" operator="notEqual">
      <formula>0</formula>
    </cfRule>
  </conditionalFormatting>
  <conditionalFormatting sqref="O422:AJ422">
    <cfRule type="cellIs" dxfId="184" priority="86" operator="equal">
      <formula>0</formula>
    </cfRule>
    <cfRule type="cellIs" dxfId="183" priority="87" operator="notEqual">
      <formula>0</formula>
    </cfRule>
  </conditionalFormatting>
  <conditionalFormatting sqref="O457:AJ457">
    <cfRule type="cellIs" dxfId="182" priority="84" operator="equal">
      <formula>0</formula>
    </cfRule>
    <cfRule type="cellIs" dxfId="181" priority="85" operator="notEqual">
      <formula>0</formula>
    </cfRule>
  </conditionalFormatting>
  <conditionalFormatting sqref="O460:AJ460">
    <cfRule type="cellIs" dxfId="180" priority="82" operator="equal">
      <formula>0</formula>
    </cfRule>
    <cfRule type="cellIs" dxfId="179" priority="83" operator="notEqual">
      <formula>0</formula>
    </cfRule>
  </conditionalFormatting>
  <conditionalFormatting sqref="O461:AJ461">
    <cfRule type="cellIs" dxfId="178" priority="80" operator="equal">
      <formula>0</formula>
    </cfRule>
    <cfRule type="cellIs" dxfId="177" priority="81" operator="notEqual">
      <formula>0</formula>
    </cfRule>
  </conditionalFormatting>
  <conditionalFormatting sqref="O462:AJ462">
    <cfRule type="cellIs" dxfId="176" priority="78" operator="equal">
      <formula>0</formula>
    </cfRule>
    <cfRule type="cellIs" dxfId="175" priority="79" operator="notEqual">
      <formula>0</formula>
    </cfRule>
  </conditionalFormatting>
  <conditionalFormatting sqref="O463:AJ463">
    <cfRule type="cellIs" dxfId="174" priority="76" operator="equal">
      <formula>0</formula>
    </cfRule>
    <cfRule type="cellIs" dxfId="173" priority="77" operator="notEqual">
      <formula>0</formula>
    </cfRule>
  </conditionalFormatting>
  <conditionalFormatting sqref="O464:AJ464">
    <cfRule type="cellIs" dxfId="172" priority="74" operator="equal">
      <formula>0</formula>
    </cfRule>
    <cfRule type="cellIs" dxfId="171" priority="75" operator="notEqual">
      <formula>0</formula>
    </cfRule>
  </conditionalFormatting>
  <conditionalFormatting sqref="O465:AJ465">
    <cfRule type="cellIs" dxfId="170" priority="72" operator="equal">
      <formula>0</formula>
    </cfRule>
    <cfRule type="cellIs" dxfId="169" priority="73" operator="notEqual">
      <formula>0</formula>
    </cfRule>
  </conditionalFormatting>
  <conditionalFormatting sqref="O466:AJ466">
    <cfRule type="cellIs" dxfId="168" priority="70" operator="equal">
      <formula>0</formula>
    </cfRule>
    <cfRule type="cellIs" dxfId="167" priority="71" operator="notEqual">
      <formula>0</formula>
    </cfRule>
  </conditionalFormatting>
  <conditionalFormatting sqref="O467:AJ467">
    <cfRule type="cellIs" dxfId="166" priority="68" operator="equal">
      <formula>0</formula>
    </cfRule>
    <cfRule type="cellIs" dxfId="165" priority="69" operator="notEqual">
      <formula>0</formula>
    </cfRule>
  </conditionalFormatting>
  <conditionalFormatting sqref="O468:AJ468">
    <cfRule type="cellIs" dxfId="164" priority="66" operator="equal">
      <formula>0</formula>
    </cfRule>
    <cfRule type="cellIs" dxfId="163" priority="67" operator="notEqual">
      <formula>0</formula>
    </cfRule>
  </conditionalFormatting>
  <conditionalFormatting sqref="O459:AJ459">
    <cfRule type="cellIs" dxfId="162" priority="64" operator="equal">
      <formula>0</formula>
    </cfRule>
    <cfRule type="cellIs" dxfId="161" priority="65" operator="notEqual">
      <formula>0</formula>
    </cfRule>
  </conditionalFormatting>
  <conditionalFormatting sqref="O458:AJ458">
    <cfRule type="cellIs" dxfId="160" priority="62" operator="equal">
      <formula>0</formula>
    </cfRule>
    <cfRule type="cellIs" dxfId="159" priority="63" operator="notEqual">
      <formula>0</formula>
    </cfRule>
  </conditionalFormatting>
  <conditionalFormatting sqref="O433:AJ433">
    <cfRule type="cellIs" dxfId="158" priority="60" operator="equal">
      <formula>0</formula>
    </cfRule>
    <cfRule type="cellIs" dxfId="157" priority="61" operator="notEqual">
      <formula>0</formula>
    </cfRule>
  </conditionalFormatting>
  <conditionalFormatting sqref="O436:AJ436">
    <cfRule type="cellIs" dxfId="156" priority="58" operator="equal">
      <formula>0</formula>
    </cfRule>
    <cfRule type="cellIs" dxfId="155" priority="59" operator="notEqual">
      <formula>0</formula>
    </cfRule>
  </conditionalFormatting>
  <conditionalFormatting sqref="O437:AJ437">
    <cfRule type="cellIs" dxfId="154" priority="56" operator="equal">
      <formula>0</formula>
    </cfRule>
    <cfRule type="cellIs" dxfId="153" priority="57" operator="notEqual">
      <formula>0</formula>
    </cfRule>
  </conditionalFormatting>
  <conditionalFormatting sqref="O438:AJ438">
    <cfRule type="cellIs" dxfId="152" priority="54" operator="equal">
      <formula>0</formula>
    </cfRule>
    <cfRule type="cellIs" dxfId="151" priority="55" operator="notEqual">
      <formula>0</formula>
    </cfRule>
  </conditionalFormatting>
  <conditionalFormatting sqref="O439:AJ439">
    <cfRule type="cellIs" dxfId="150" priority="52" operator="equal">
      <formula>0</formula>
    </cfRule>
    <cfRule type="cellIs" dxfId="149" priority="53" operator="notEqual">
      <formula>0</formula>
    </cfRule>
  </conditionalFormatting>
  <conditionalFormatting sqref="O440:AJ440">
    <cfRule type="cellIs" dxfId="148" priority="50" operator="equal">
      <formula>0</formula>
    </cfRule>
    <cfRule type="cellIs" dxfId="147" priority="51" operator="notEqual">
      <formula>0</formula>
    </cfRule>
  </conditionalFormatting>
  <conditionalFormatting sqref="O441:AJ441">
    <cfRule type="cellIs" dxfId="146" priority="48" operator="equal">
      <formula>0</formula>
    </cfRule>
    <cfRule type="cellIs" dxfId="145" priority="49" operator="notEqual">
      <formula>0</formula>
    </cfRule>
  </conditionalFormatting>
  <conditionalFormatting sqref="O442:AJ442">
    <cfRule type="cellIs" dxfId="144" priority="46" operator="equal">
      <formula>0</formula>
    </cfRule>
    <cfRule type="cellIs" dxfId="143" priority="47" operator="notEqual">
      <formula>0</formula>
    </cfRule>
  </conditionalFormatting>
  <conditionalFormatting sqref="O443:AJ443">
    <cfRule type="cellIs" dxfId="142" priority="44" operator="equal">
      <formula>0</formula>
    </cfRule>
    <cfRule type="cellIs" dxfId="141" priority="45" operator="notEqual">
      <formula>0</formula>
    </cfRule>
  </conditionalFormatting>
  <conditionalFormatting sqref="O444:AJ444">
    <cfRule type="cellIs" dxfId="140" priority="42" operator="equal">
      <formula>0</formula>
    </cfRule>
    <cfRule type="cellIs" dxfId="139" priority="43" operator="notEqual">
      <formula>0</formula>
    </cfRule>
  </conditionalFormatting>
  <conditionalFormatting sqref="O435:AJ435">
    <cfRule type="cellIs" dxfId="138" priority="40" operator="equal">
      <formula>0</formula>
    </cfRule>
    <cfRule type="cellIs" dxfId="137" priority="41" operator="notEqual">
      <formula>0</formula>
    </cfRule>
  </conditionalFormatting>
  <conditionalFormatting sqref="O434:AJ434">
    <cfRule type="cellIs" dxfId="136" priority="38" operator="equal">
      <formula>0</formula>
    </cfRule>
    <cfRule type="cellIs" dxfId="135" priority="39" operator="notEqual">
      <formula>0</formula>
    </cfRule>
  </conditionalFormatting>
  <conditionalFormatting sqref="O445:AJ445">
    <cfRule type="cellIs" dxfId="134" priority="36" operator="equal">
      <formula>0</formula>
    </cfRule>
    <cfRule type="cellIs" dxfId="133" priority="37" operator="notEqual">
      <formula>0</formula>
    </cfRule>
  </conditionalFormatting>
  <conditionalFormatting sqref="O448:AJ448">
    <cfRule type="cellIs" dxfId="132" priority="34" operator="equal">
      <formula>0</formula>
    </cfRule>
    <cfRule type="cellIs" dxfId="131" priority="35" operator="notEqual">
      <formula>0</formula>
    </cfRule>
  </conditionalFormatting>
  <conditionalFormatting sqref="O449:AJ449">
    <cfRule type="cellIs" dxfId="130" priority="32" operator="equal">
      <formula>0</formula>
    </cfRule>
    <cfRule type="cellIs" dxfId="129" priority="33" operator="notEqual">
      <formula>0</formula>
    </cfRule>
  </conditionalFormatting>
  <conditionalFormatting sqref="O450:AJ450">
    <cfRule type="cellIs" dxfId="128" priority="30" operator="equal">
      <formula>0</formula>
    </cfRule>
    <cfRule type="cellIs" dxfId="127" priority="31" operator="notEqual">
      <formula>0</formula>
    </cfRule>
  </conditionalFormatting>
  <conditionalFormatting sqref="O451:AJ451">
    <cfRule type="cellIs" dxfId="126" priority="28" operator="equal">
      <formula>0</formula>
    </cfRule>
    <cfRule type="cellIs" dxfId="125" priority="29" operator="notEqual">
      <formula>0</formula>
    </cfRule>
  </conditionalFormatting>
  <conditionalFormatting sqref="O452:AJ452">
    <cfRule type="cellIs" dxfId="124" priority="26" operator="equal">
      <formula>0</formula>
    </cfRule>
    <cfRule type="cellIs" dxfId="123" priority="27" operator="notEqual">
      <formula>0</formula>
    </cfRule>
  </conditionalFormatting>
  <conditionalFormatting sqref="O453:AJ453">
    <cfRule type="cellIs" dxfId="122" priority="24" operator="equal">
      <formula>0</formula>
    </cfRule>
    <cfRule type="cellIs" dxfId="121" priority="25" operator="notEqual">
      <formula>0</formula>
    </cfRule>
  </conditionalFormatting>
  <conditionalFormatting sqref="O454:AJ454">
    <cfRule type="cellIs" dxfId="120" priority="22" operator="equal">
      <formula>0</formula>
    </cfRule>
    <cfRule type="cellIs" dxfId="119" priority="23" operator="notEqual">
      <formula>0</formula>
    </cfRule>
  </conditionalFormatting>
  <conditionalFormatting sqref="O455:AJ455">
    <cfRule type="cellIs" dxfId="118" priority="20" operator="equal">
      <formula>0</formula>
    </cfRule>
    <cfRule type="cellIs" dxfId="117" priority="21" operator="notEqual">
      <formula>0</formula>
    </cfRule>
  </conditionalFormatting>
  <conditionalFormatting sqref="O456:AJ456">
    <cfRule type="cellIs" dxfId="116" priority="18" operator="equal">
      <formula>0</formula>
    </cfRule>
    <cfRule type="cellIs" dxfId="115" priority="19" operator="notEqual">
      <formula>0</formula>
    </cfRule>
  </conditionalFormatting>
  <conditionalFormatting sqref="O447:AJ447">
    <cfRule type="cellIs" dxfId="114" priority="16" operator="equal">
      <formula>0</formula>
    </cfRule>
    <cfRule type="cellIs" dxfId="113" priority="17" operator="notEqual">
      <formula>0</formula>
    </cfRule>
  </conditionalFormatting>
  <conditionalFormatting sqref="O446:AJ446">
    <cfRule type="cellIs" dxfId="112" priority="14" operator="equal">
      <formula>0</formula>
    </cfRule>
    <cfRule type="cellIs" dxfId="111" priority="15" operator="notEqual">
      <formula>0</formula>
    </cfRule>
  </conditionalFormatting>
  <conditionalFormatting sqref="AQ325:AQ468">
    <cfRule type="expression" dxfId="110" priority="13">
      <formula>IF($K$2&lt;&gt;"Pôle",TRUE,FALSE)</formula>
    </cfRule>
  </conditionalFormatting>
  <conditionalFormatting sqref="AN658:AN720">
    <cfRule type="expression" dxfId="109" priority="12">
      <formula>IF($K$2&lt;&gt;"Pôle",TRUE,FALSE)</formula>
    </cfRule>
  </conditionalFormatting>
  <conditionalFormatting sqref="N476:N555">
    <cfRule type="cellIs" dxfId="108" priority="10" operator="greaterThan">
      <formula>1</formula>
    </cfRule>
  </conditionalFormatting>
  <conditionalFormatting sqref="N23:N166">
    <cfRule type="cellIs" dxfId="107" priority="9" operator="greaterThan">
      <formula>1</formula>
    </cfRule>
  </conditionalFormatting>
  <conditionalFormatting sqref="N174:N317">
    <cfRule type="cellIs" dxfId="106" priority="8" operator="greaterThan">
      <formula>1</formula>
    </cfRule>
  </conditionalFormatting>
  <conditionalFormatting sqref="N325:N468">
    <cfRule type="cellIs" dxfId="105" priority="7" operator="greaterThan">
      <formula>1</formula>
    </cfRule>
  </conditionalFormatting>
  <conditionalFormatting sqref="N574:N650">
    <cfRule type="cellIs" dxfId="104" priority="6" operator="greaterThan">
      <formula>1</formula>
    </cfRule>
  </conditionalFormatting>
  <conditionalFormatting sqref="N658:N720">
    <cfRule type="cellIs" dxfId="103" priority="5" operator="greaterThan">
      <formula>1</formula>
    </cfRule>
  </conditionalFormatting>
  <conditionalFormatting sqref="N762:N789">
    <cfRule type="cellIs" dxfId="102" priority="4" operator="greaterThan">
      <formula>1</formula>
    </cfRule>
  </conditionalFormatting>
  <conditionalFormatting sqref="AN325:AN468">
    <cfRule type="expression" dxfId="101" priority="3">
      <formula>IF($K$2&lt;&gt;"Pôle",TRUE,FALSE)</formula>
    </cfRule>
  </conditionalFormatting>
  <conditionalFormatting sqref="AN174:AN317">
    <cfRule type="expression" dxfId="100" priority="2">
      <formula>IF($K$2&lt;&gt;"Pôle",TRUE,FALSE)</formula>
    </cfRule>
  </conditionalFormatting>
  <conditionalFormatting sqref="AN22:AN167">
    <cfRule type="expression" dxfId="99" priority="1">
      <formula>IF($K$2&lt;&gt;"Pôle",TRUE,FALSE)</formula>
    </cfRule>
  </conditionalFormatting>
  <hyperlinks>
    <hyperlink ref="AQ4" location="'1B Tableau financier'!A19" display="Aller à la rubrique A Frais de personnel" xr:uid="{A7162B68-8F22-4419-90AF-AB0212EDA930}"/>
    <hyperlink ref="AQ5:AR5" location="'1B Tableau financier'!A157" display="Aller à la rubrique B - récurrents" xr:uid="{FF3F6064-58F3-40B5-8E3E-CDFB6DB75BBD}"/>
    <hyperlink ref="AQ6:AS6" location="'1B Tableau financier'!A321" display="Aller à la rubrique B prestations spécifiques" xr:uid="{88F22F38-FEF8-4131-9C20-6F302D679A4B}"/>
    <hyperlink ref="AQ7:AS7" location="'1B Tableau financier'!A472" display="Aller à la rubrique C Comm' et actions" xr:uid="{260FDE5C-7FCE-4D41-82F0-583AD02C1B5A}"/>
    <hyperlink ref="AQ11:AS11" location="'1B Tableau financier'!A758" display="Aller à la rubrique G Investissements" xr:uid="{9F4989E7-E1DA-4092-91ED-CF08DE3707A2}"/>
    <hyperlink ref="AQ10:AS10" location="'1B Tableau financier'!A724" display="Aller à la rubrique F Forfaits" xr:uid="{88051294-E237-48CE-8A16-04FC01D717CF}"/>
    <hyperlink ref="AQ9:AS9" location="'1B Tableau financier'!A654" display="Aller à la rubrique E Petit matériel informatique" xr:uid="{EA1B4AD0-A038-475A-8449-2F4FD7AED571}"/>
    <hyperlink ref="AQ8:AS8" location="'1B Tableau financier'!A559" display="Aller à la rubrique D Frais de déplacement" xr:uid="{6BF5021A-0F43-4124-B33E-297C5AC190F8}"/>
    <hyperlink ref="AQ5:AS5" location="'1B Tableau financier'!A170" display="Aller à la rubrique B prestations récurrentes" xr:uid="{431CAEC7-5020-41A9-B402-9F69608A208A}"/>
    <hyperlink ref="C174" location="'1C TSsalarié1'!A1" display="'1C TSsalarié1'!A1" xr:uid="{305F32AB-B11A-4D70-B442-9EE8408FF78A}"/>
    <hyperlink ref="C23" location="'1C TSsalarié1'!B8" display="'1C TSsalarié1'!B8" xr:uid="{20929E8D-25A8-449B-87B5-C7E9AA520F20}"/>
    <hyperlink ref="AQ12:AS12" location="'1B Tableau financier'!A796" display="Aller au tableau récapitulatif" xr:uid="{198169C1-EDC7-410E-BF60-D95AE70C496E}"/>
    <hyperlink ref="C35" location="'1C TSsalarié2'!B8" display="'1C TSsalarié2'!B8" xr:uid="{AE073DFB-8C1E-4F0B-BFE4-3D3DF72CD2DE}"/>
    <hyperlink ref="C59" location="'1C TSsalarié4'!A1" display="'1C TSsalarié4'!A1" xr:uid="{BAB45D08-7452-4BE7-B5A6-81406954A888}"/>
    <hyperlink ref="C83" location="'1C TSsalarié6'!B8" display="'1C TSsalarié6'!B8" xr:uid="{83714FF3-7170-4C80-A037-3F34245B5AA1}"/>
    <hyperlink ref="C71" location="'1C TSsalarié5'!B8" display="'1C TSsalarié5'!B8" xr:uid="{B0CAEF52-D464-4024-A1AF-8B374CC55DA7}"/>
    <hyperlink ref="C95" location="'1C TSsalarié7'!B8" display="'1C TSsalarié7'!B8" xr:uid="{1D875C91-5B00-4D69-B6B5-05EE8EC587B7}"/>
    <hyperlink ref="C119" location="'1C TSsalarié9'!B8" display="'1C TSsalarié9'!B8" xr:uid="{653BA738-5B90-471F-8D5B-717A75143658}"/>
    <hyperlink ref="C107" location="'1C TSsalarié8'!B8" display="'1C TSsalarié8'!B8" xr:uid="{9FAC397F-C5D7-4F4D-BEF7-8A2835916EB3}"/>
    <hyperlink ref="C131" location="'1C TSsalarié10'!B8" display="'1C TSsalarié10'!B8" xr:uid="{BADC5A4C-ED5D-46D3-B519-23CD14B0C309}"/>
    <hyperlink ref="C143" location="'1C TSsalarié11'!B8" display="'1C TSsalarié11'!B8" xr:uid="{A15BA366-CDDF-4892-82F7-CFCBF6DB73EB}"/>
    <hyperlink ref="C155" location="'1C TSsalarié12'!B8" display="'1C TSsalarié12'!B8" xr:uid="{0393F484-B1C5-48E9-8CF5-501036798DAD}"/>
    <hyperlink ref="C47" location="'1C TSsalarié3'!B8" display="'1C TSsalarié3'!B8" xr:uid="{00DD9E8F-80AC-4160-A210-362FBBE60F8A}"/>
    <hyperlink ref="C186" location="'1C TSsalarié1'!A1" display="'1C TSsalarié1'!A1" xr:uid="{7E05B7B0-740D-4820-AAD1-C153DD41E6EC}"/>
    <hyperlink ref="C198" location="'1C TSsalarié1'!A1" display="'1C TSsalarié1'!A1" xr:uid="{2840D7C2-90DE-4E17-88AC-9CC11680C1E3}"/>
    <hyperlink ref="C210" location="'1C TSsalarié1'!A1" display="'1C TSsalarié1'!A1" xr:uid="{D8DD4686-6383-44A3-B480-3C393B2B8A5F}"/>
    <hyperlink ref="C222" location="'1C TSsalarié1'!A1" display="'1C TSsalarié1'!A1" xr:uid="{331971A6-209D-44EA-9072-0F2455BB2192}"/>
    <hyperlink ref="C234" location="'1C TSsalarié1'!A1" display="'1C TSsalarié1'!A1" xr:uid="{A5D07DB1-C7DD-4840-8EB8-A0DAD8333E14}"/>
    <hyperlink ref="C246" location="'1C TSsalarié1'!A1" display="'1C TSsalarié1'!A1" xr:uid="{CDA48343-7E23-418D-B2E1-80E1AA4744BF}"/>
    <hyperlink ref="C258" location="'1C TSsalarié1'!A1" display="'1C TSsalarié1'!A1" xr:uid="{6F2DC5E2-B91A-4B36-BD30-B54D837E3983}"/>
    <hyperlink ref="C270" location="'1C TSsalarié1'!A1" display="'1C TSsalarié1'!A1" xr:uid="{FD354075-0636-4D8F-BD6E-86352CCEF039}"/>
    <hyperlink ref="C282" location="'1C TSsalarié1'!A1" display="'1C TSsalarié1'!A1" xr:uid="{9211A9E5-FEDC-4846-8BF4-63EE73C46F5B}"/>
    <hyperlink ref="C294" location="'1C TSsalarié1'!A1" display="'1C TSsalarié1'!A1" xr:uid="{4300C069-3612-4043-AFC2-A035E7FBE994}"/>
    <hyperlink ref="C306" location="'1C TSsalarié1'!A1" display="'1C TSsalarié1'!A1" xr:uid="{0DD352B1-5CC7-43E3-A932-737E41547F6E}"/>
    <hyperlink ref="C325" location="'1C TSsalarié1'!A1" display="'1C TSsalarié1'!A1" xr:uid="{CAA766AF-9BE5-4E82-B421-B7B404006F17}"/>
    <hyperlink ref="C337" location="'1C TSsalarié1'!A1" display="'1C TSsalarié1'!A1" xr:uid="{2DB952E3-FDC5-4FF4-854E-4AA4B5784FEF}"/>
    <hyperlink ref="C349" location="'1C TSsalarié1'!A1" display="'1C TSsalarié1'!A1" xr:uid="{D1455D9F-5A50-49C8-84AE-F961F73B9BEC}"/>
    <hyperlink ref="C361" location="'1C TSsalarié1'!A1" display="'1C TSsalarié1'!A1" xr:uid="{846D61C9-9F7E-4BF1-B89D-E590D537B948}"/>
    <hyperlink ref="C373" location="'1C TSsalarié1'!A1" display="'1C TSsalarié1'!A1" xr:uid="{CC5870B8-B6D4-416B-A5FF-5B2BD21AC91B}"/>
    <hyperlink ref="C385" location="'1C TSsalarié1'!A1" display="'1C TSsalarié1'!A1" xr:uid="{87C5D54B-F625-4A7A-B842-A84C084D4FCC}"/>
    <hyperlink ref="C397" location="'1C TSsalarié1'!A1" display="'1C TSsalarié1'!A1" xr:uid="{B73A3124-FAE5-4E8B-8AFD-708BDEB5D957}"/>
    <hyperlink ref="C409" location="'1C TSsalarié1'!A1" display="'1C TSsalarié1'!A1" xr:uid="{F532EEC2-B2CF-480C-A125-5CC61B93956B}"/>
    <hyperlink ref="C421" location="'1C TSsalarié1'!A1" display="'1C TSsalarié1'!A1" xr:uid="{9BB82622-ABC4-4389-AEB8-D832D97B6A21}"/>
    <hyperlink ref="C433" location="'1C TSsalarié1'!A1" display="'1C TSsalarié1'!A1" xr:uid="{5961529F-48F6-49D5-AAA8-E616D5D33D26}"/>
    <hyperlink ref="C445" location="'1C TSsalarié1'!A1" display="'1C TSsalarié1'!A1" xr:uid="{6FCBF48F-93E6-4D60-B558-62B92F675DC4}"/>
    <hyperlink ref="C457" location="'1C TSsalarié1'!A1" display="'1C TSsalarié1'!A1" xr:uid="{7891894A-4098-49B6-99A8-2FB4B090E632}"/>
  </hyperlinks>
  <printOptions horizontalCentered="1"/>
  <pageMargins left="0.23622047244094491" right="0.23622047244094491" top="0.15748031496062992" bottom="0.15748031496062992" header="0.11811023622047245" footer="0.11811023622047245"/>
  <pageSetup paperSize="9" scale="29" fitToHeight="0" orientation="landscape" r:id="rId1"/>
  <headerFooter>
    <oddFooter>&amp;LSPW EER/DCI/DRE/Reporting/version du 31-01-2024/Tableau 1B - Tableau financier&amp;RPage &amp;"-,Gras"&amp;P&amp;"-,Normal" sur &amp;"-,Gras"&amp;N</oddFooter>
  </headerFooter>
  <rowBreaks count="6" manualBreakCount="6">
    <brk id="38" max="18" man="1"/>
    <brk id="169" max="16383" man="1"/>
    <brk id="471" max="18" man="1"/>
    <brk id="558" max="16383" man="1"/>
    <brk id="723" max="18" man="1"/>
    <brk id="757" max="18" man="1"/>
  </rowBreaks>
  <ignoredErrors>
    <ignoredError sqref="AK23 AK26:AK34 J805 M805 K732 K733 M732 M754 L732 M733 M734 M735 M736 M737 M738 M739 M740 M741 M742 M743 M744 M745 M746 M747 M748 M749 M750 M751 M752 M753" formula="1"/>
    <ignoredError sqref="AK548:AK555 AK476:AK477 AM564:AM573 AN564:AN573 AP564:AS573 K476:K555 K574:K650 K658:K720 K762:K789 K325:K468 K174:K317"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045CD-7D14-4649-B340-E5B1601C082B}">
  <sheetPr codeName="Feuil3"/>
  <dimension ref="A1:S558"/>
  <sheetViews>
    <sheetView zoomScale="80" zoomScaleNormal="80" zoomScaleSheetLayoutView="100" workbookViewId="0">
      <selection activeCell="B8" sqref="B8"/>
    </sheetView>
  </sheetViews>
  <sheetFormatPr baseColWidth="10" defaultColWidth="11.42578125" defaultRowHeight="18.75" customHeight="1"/>
  <cols>
    <col min="1" max="1" width="15.140625" style="45" customWidth="1"/>
    <col min="2" max="2" width="89"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168</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45"/>
      <c r="B5" s="108" t="s">
        <v>272</v>
      </c>
      <c r="C5" s="23"/>
      <c r="D5" s="88"/>
      <c r="E5" s="18"/>
      <c r="F5" s="100"/>
      <c r="G5" s="18"/>
      <c r="H5" s="100"/>
    </row>
    <row r="6" spans="1:14" s="42" customFormat="1" ht="18.75" customHeight="1">
      <c r="A6" s="1146"/>
      <c r="B6" s="101" t="s">
        <v>169</v>
      </c>
      <c r="C6" s="23"/>
      <c r="D6" s="88"/>
      <c r="E6" s="18"/>
      <c r="F6" s="100"/>
      <c r="G6" s="18"/>
      <c r="H6" s="100"/>
    </row>
    <row r="7" spans="1:14" ht="18.75" customHeight="1" thickBot="1">
      <c r="A7" s="1147"/>
    </row>
    <row r="8" spans="1:14" ht="27.75" customHeight="1">
      <c r="A8" s="594" t="s">
        <v>170</v>
      </c>
      <c r="B8" s="248"/>
      <c r="C8" s="251"/>
      <c r="D8" s="252"/>
      <c r="E8" s="251"/>
      <c r="F8" s="251"/>
      <c r="G8" s="251"/>
      <c r="H8" s="251"/>
      <c r="I8" s="251"/>
      <c r="J8" s="251"/>
      <c r="K8" s="251"/>
      <c r="L8" s="251"/>
      <c r="M8" s="251"/>
      <c r="N8" s="253"/>
    </row>
    <row r="9" spans="1:14" ht="15">
      <c r="A9" s="254" t="s">
        <v>171</v>
      </c>
      <c r="B9" s="249" t="s">
        <v>172</v>
      </c>
      <c r="C9" s="717"/>
      <c r="D9" s="716"/>
      <c r="E9" s="47"/>
      <c r="F9" s="47"/>
      <c r="N9" s="256"/>
    </row>
    <row r="10" spans="1:14" ht="26.25" thickBot="1">
      <c r="A10" s="661" t="s">
        <v>313</v>
      </c>
      <c r="B10" s="713"/>
      <c r="C10" s="715"/>
      <c r="N10" s="256"/>
    </row>
    <row r="11" spans="1:14" ht="39" customHeight="1" thickBot="1">
      <c r="A11" s="1152" t="s">
        <v>173</v>
      </c>
      <c r="B11" s="1153"/>
      <c r="C11" s="269"/>
      <c r="D11" s="270"/>
      <c r="E11" s="270"/>
      <c r="F11" s="270"/>
      <c r="G11" s="270"/>
      <c r="H11" s="270"/>
      <c r="I11" s="270"/>
      <c r="J11" s="270"/>
      <c r="K11" s="270"/>
      <c r="L11" s="270"/>
      <c r="M11" s="270"/>
      <c r="N11" s="271"/>
    </row>
    <row r="12" spans="1:14" s="712" customFormat="1" ht="15.75" thickBot="1">
      <c r="A12" s="1160" t="s">
        <v>219</v>
      </c>
      <c r="B12" s="1161"/>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72" t="s">
        <v>174</v>
      </c>
      <c r="B14" s="1173"/>
      <c r="C14" s="1169" t="s">
        <v>175</v>
      </c>
      <c r="D14" s="1170"/>
      <c r="E14" s="1170"/>
      <c r="F14" s="1170"/>
      <c r="G14" s="1170"/>
      <c r="H14" s="1170"/>
      <c r="I14" s="1170"/>
      <c r="J14" s="1170"/>
      <c r="K14" s="1170"/>
      <c r="L14" s="1170"/>
      <c r="M14" s="1170"/>
      <c r="N14" s="1171"/>
    </row>
    <row r="15" spans="1:14" s="48" customFormat="1" ht="18.75" customHeight="1">
      <c r="A15" s="1165" t="s">
        <v>176</v>
      </c>
      <c r="B15" s="1166"/>
      <c r="C15" s="277" t="s">
        <v>177</v>
      </c>
      <c r="D15" s="278" t="s">
        <v>178</v>
      </c>
      <c r="E15" s="278" t="s">
        <v>179</v>
      </c>
      <c r="F15" s="278" t="s">
        <v>180</v>
      </c>
      <c r="G15" s="278" t="s">
        <v>181</v>
      </c>
      <c r="H15" s="278" t="s">
        <v>182</v>
      </c>
      <c r="I15" s="279" t="s">
        <v>183</v>
      </c>
      <c r="J15" s="279" t="s">
        <v>184</v>
      </c>
      <c r="K15" s="279" t="s">
        <v>185</v>
      </c>
      <c r="L15" s="279" t="s">
        <v>186</v>
      </c>
      <c r="M15" s="279" t="s">
        <v>187</v>
      </c>
      <c r="N15" s="280" t="s">
        <v>188</v>
      </c>
    </row>
    <row r="16" spans="1:14" s="48" customFormat="1" ht="18.75" customHeight="1" thickBot="1">
      <c r="A16" s="1167"/>
      <c r="B16" s="1168"/>
      <c r="C16" s="386" t="str">
        <f>IF($B$8&lt;&gt;0,TEXT($F$4,"MM/AAAA"),"")</f>
        <v/>
      </c>
      <c r="D16" s="387" t="str">
        <f>IF($B$8&lt;&gt;0,TEXT(DATE(YEAR($F$4),MONTH($F$4)+1,DAY($F$4)),"MM/AAAA"),"")</f>
        <v/>
      </c>
      <c r="E16" s="387" t="str">
        <f>IF($B$8&lt;&gt;0,TEXT(DATE(YEAR($F$4),MONTH($F$4)+2,DAY($F$4)),"MM/AAAA"),"")</f>
        <v/>
      </c>
      <c r="F16" s="387" t="str">
        <f>IF($B$8&lt;&gt;0,TEXT(DATE(YEAR($F$4),MONTH($F$4)+3,DAY($F$4)),"MM/AAAA"),"")</f>
        <v/>
      </c>
      <c r="G16" s="387" t="str">
        <f>IF($B$8&lt;&gt;0,TEXT(DATE(YEAR($F$4),MONTH($F$4)+4,DAY($F$4)),"MM/AAAA"),"")</f>
        <v/>
      </c>
      <c r="H16" s="387" t="str">
        <f>IF($B$8&lt;&gt;0,TEXT(DATE(YEAR($F$4),MONTH($F$4)+5,DAY($F$4)),"MM/AAAA"),"")</f>
        <v/>
      </c>
      <c r="I16" s="387" t="str">
        <f>IF($B$8&lt;&gt;0,TEXT(DATE(YEAR($F$4),MONTH($F$4)+6,DAY($F$4)),"MM/AAAA"),"")</f>
        <v/>
      </c>
      <c r="J16" s="387" t="str">
        <f>IF($B$8&lt;&gt;0,TEXT(DATE(YEAR($F$4),MONTH($F$4)+7,DAY($F$4)),"MM/AAAA"),"")</f>
        <v/>
      </c>
      <c r="K16" s="387" t="str">
        <f>IF($B$8&lt;&gt;0,TEXT(DATE(YEAR($F$4),MONTH($F$4)+8,DAY($F$4)),"MM/AAAA"),"")</f>
        <v/>
      </c>
      <c r="L16" s="387" t="str">
        <f>IF($B$8&lt;&gt;0,TEXT(DATE(YEAR($F$4),MONTH($F$4)+9,DAY($F$4)),"MM/AAAA"),"")</f>
        <v/>
      </c>
      <c r="M16" s="387" t="str">
        <f>IF($B$8&lt;&gt;0,TEXT(DATE(YEAR($F$4),MONTH($F$4)+10,DAY($F$4)),"MM/AAAA"),"")</f>
        <v/>
      </c>
      <c r="N16" s="593" t="str">
        <f>IF($B$8&lt;&gt;0,TEXT(DATE(YEAR($F$4),MONTH($F$4)+11,DAY($F$4)),"MM/AAAA"),"")</f>
        <v/>
      </c>
    </row>
    <row r="17" spans="1:19" s="48" customFormat="1" ht="18.75" customHeight="1">
      <c r="A17" s="272" t="str">
        <f>IF('1B Tableau financier'!K2="Pôle","Catégorie 1","Action 1")</f>
        <v>Action 1</v>
      </c>
      <c r="B17" s="652" t="str">
        <f>IF('1B Tableau financier'!K2="Pôle","Contribution à la stratégie régionale et à celle du Pôle","")</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653" t="str">
        <f>IF('1B Tableau financier'!K2="Pôle","Présélection des projets par le pôle en vue de la labellisation par le GW","")</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653" t="str">
        <f>IF('1B Tableau financier'!K2="Pôle","Rédaction rapport annuel - comité d'accompagnement","")</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653" t="str">
        <f>IF('1B Tableau financier'!K2="Pôle","Missions/demandes institutionnelles","")</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653" t="str">
        <f>IF('1B Tableau financier'!K2="Pôle","Aide au montage de projets (maturation et accompagnement)","")</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653" t="str">
        <f>IF('1B Tableau financier'!K2="Pôle","Animation et soutien à la dynamique économique","")</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653" t="str">
        <f>IF('1B Tableau financier'!K2="Pôle","Gestion des organes de gouvernance et opérationnels","")</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653" t="str">
        <f>IF('1B Tableau financier'!K2="Pôle","Support administratif","")</f>
        <v/>
      </c>
      <c r="C24" s="268"/>
      <c r="D24" s="266"/>
      <c r="E24" s="266"/>
      <c r="F24" s="266"/>
      <c r="G24" s="266"/>
      <c r="H24" s="266"/>
      <c r="I24" s="266"/>
      <c r="J24" s="266"/>
      <c r="K24" s="266"/>
      <c r="L24" s="266"/>
      <c r="M24" s="266"/>
      <c r="N24" s="267"/>
      <c r="S24" s="50"/>
    </row>
    <row r="25" spans="1:19" ht="31.9" customHeight="1" thickBot="1">
      <c r="A25" s="1172" t="s">
        <v>314</v>
      </c>
      <c r="B25" s="1173"/>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50" t="s">
        <v>189</v>
      </c>
      <c r="B26" s="1151"/>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54" t="s">
        <v>315</v>
      </c>
      <c r="B28" s="1155"/>
      <c r="C28" s="1162" t="s">
        <v>190</v>
      </c>
      <c r="D28" s="1163"/>
      <c r="E28" s="1163"/>
      <c r="F28" s="1163"/>
      <c r="G28" s="1163"/>
      <c r="H28" s="1163"/>
      <c r="I28" s="1163"/>
      <c r="J28" s="1163"/>
      <c r="K28" s="1163"/>
      <c r="L28" s="1163"/>
      <c r="M28" s="1163"/>
      <c r="N28" s="1164"/>
    </row>
    <row r="29" spans="1:19" s="48" customFormat="1" ht="18.75" customHeight="1">
      <c r="A29" s="1156" t="s">
        <v>191</v>
      </c>
      <c r="B29" s="1157"/>
      <c r="C29" s="228" t="s">
        <v>177</v>
      </c>
      <c r="D29" s="229" t="s">
        <v>178</v>
      </c>
      <c r="E29" s="229" t="s">
        <v>179</v>
      </c>
      <c r="F29" s="229" t="s">
        <v>180</v>
      </c>
      <c r="G29" s="229" t="s">
        <v>181</v>
      </c>
      <c r="H29" s="229" t="s">
        <v>182</v>
      </c>
      <c r="I29" s="230" t="s">
        <v>183</v>
      </c>
      <c r="J29" s="230" t="s">
        <v>184</v>
      </c>
      <c r="K29" s="230" t="s">
        <v>185</v>
      </c>
      <c r="L29" s="230" t="s">
        <v>186</v>
      </c>
      <c r="M29" s="230" t="s">
        <v>187</v>
      </c>
      <c r="N29" s="231" t="s">
        <v>188</v>
      </c>
    </row>
    <row r="30" spans="1:19" s="48" customFormat="1" ht="18.75" customHeight="1" thickBot="1">
      <c r="A30" s="1158"/>
      <c r="B30" s="1159"/>
      <c r="C30" s="284" t="str">
        <f t="shared" ref="C30:N30" si="3">C16</f>
        <v/>
      </c>
      <c r="D30" s="285" t="str">
        <f t="shared" si="3"/>
        <v/>
      </c>
      <c r="E30" s="285" t="str">
        <f t="shared" si="3"/>
        <v/>
      </c>
      <c r="F30" s="285" t="str">
        <f t="shared" si="3"/>
        <v/>
      </c>
      <c r="G30" s="285" t="str">
        <f t="shared" si="3"/>
        <v/>
      </c>
      <c r="H30" s="285" t="str">
        <f t="shared" si="3"/>
        <v/>
      </c>
      <c r="I30" s="285" t="str">
        <f t="shared" si="3"/>
        <v/>
      </c>
      <c r="J30" s="285" t="str">
        <f t="shared" si="3"/>
        <v/>
      </c>
      <c r="K30" s="285" t="str">
        <f t="shared" si="3"/>
        <v/>
      </c>
      <c r="L30" s="285" t="str">
        <f t="shared" si="3"/>
        <v/>
      </c>
      <c r="M30" s="285" t="str">
        <f t="shared" si="3"/>
        <v/>
      </c>
      <c r="N30" s="286" t="str">
        <f t="shared" si="3"/>
        <v/>
      </c>
    </row>
    <row r="31" spans="1:19" s="48" customFormat="1" ht="18.75" customHeight="1">
      <c r="A31" s="232" t="s">
        <v>192</v>
      </c>
      <c r="B31" s="287" t="s">
        <v>193</v>
      </c>
      <c r="C31" s="262"/>
      <c r="D31" s="263"/>
      <c r="E31" s="263"/>
      <c r="F31" s="263"/>
      <c r="G31" s="263"/>
      <c r="H31" s="263"/>
      <c r="I31" s="263"/>
      <c r="J31" s="263"/>
      <c r="K31" s="263"/>
      <c r="L31" s="263"/>
      <c r="M31" s="263"/>
      <c r="N31" s="264"/>
      <c r="S31" s="49"/>
    </row>
    <row r="32" spans="1:19" ht="18.75" customHeight="1">
      <c r="A32" s="233" t="s">
        <v>194</v>
      </c>
      <c r="B32" s="288" t="s">
        <v>195</v>
      </c>
      <c r="C32" s="268"/>
      <c r="D32" s="266"/>
      <c r="E32" s="266"/>
      <c r="F32" s="266"/>
      <c r="G32" s="266"/>
      <c r="H32" s="266"/>
      <c r="I32" s="266"/>
      <c r="J32" s="266"/>
      <c r="K32" s="266"/>
      <c r="L32" s="266"/>
      <c r="M32" s="266"/>
      <c r="N32" s="267"/>
      <c r="S32" s="50"/>
    </row>
    <row r="33" spans="1:19" ht="18.75" customHeight="1">
      <c r="A33" s="233" t="s">
        <v>196</v>
      </c>
      <c r="B33" s="288" t="s">
        <v>197</v>
      </c>
      <c r="C33" s="268"/>
      <c r="D33" s="266"/>
      <c r="E33" s="266"/>
      <c r="F33" s="266"/>
      <c r="G33" s="266"/>
      <c r="H33" s="266"/>
      <c r="I33" s="266"/>
      <c r="J33" s="266"/>
      <c r="K33" s="266"/>
      <c r="L33" s="266"/>
      <c r="M33" s="266"/>
      <c r="N33" s="267"/>
      <c r="S33" s="50"/>
    </row>
    <row r="34" spans="1:19" ht="18.75" customHeight="1">
      <c r="A34" s="233" t="s">
        <v>198</v>
      </c>
      <c r="B34" s="288" t="s">
        <v>197</v>
      </c>
      <c r="C34" s="289"/>
      <c r="D34" s="290"/>
      <c r="E34" s="290"/>
      <c r="F34" s="290"/>
      <c r="G34" s="290"/>
      <c r="H34" s="290"/>
      <c r="I34" s="290"/>
      <c r="J34" s="290"/>
      <c r="K34" s="290"/>
      <c r="L34" s="290"/>
      <c r="M34" s="290"/>
      <c r="N34" s="291"/>
      <c r="S34" s="50"/>
    </row>
    <row r="35" spans="1:19" ht="18.75" customHeight="1">
      <c r="A35" s="233" t="s">
        <v>199</v>
      </c>
      <c r="B35" s="288" t="s">
        <v>197</v>
      </c>
      <c r="C35" s="289"/>
      <c r="D35" s="290"/>
      <c r="E35" s="290"/>
      <c r="F35" s="290"/>
      <c r="G35" s="290"/>
      <c r="H35" s="290"/>
      <c r="I35" s="290"/>
      <c r="J35" s="290"/>
      <c r="K35" s="290"/>
      <c r="L35" s="290"/>
      <c r="M35" s="290"/>
      <c r="N35" s="291"/>
      <c r="S35" s="50"/>
    </row>
    <row r="36" spans="1:19" ht="18.75" customHeight="1">
      <c r="A36" s="233" t="s">
        <v>200</v>
      </c>
      <c r="B36" s="288" t="s">
        <v>197</v>
      </c>
      <c r="C36" s="289"/>
      <c r="D36" s="290"/>
      <c r="E36" s="290"/>
      <c r="F36" s="290"/>
      <c r="G36" s="290"/>
      <c r="H36" s="290"/>
      <c r="I36" s="290"/>
      <c r="J36" s="290"/>
      <c r="K36" s="290"/>
      <c r="L36" s="290"/>
      <c r="M36" s="290"/>
      <c r="N36" s="291"/>
      <c r="S36" s="50"/>
    </row>
    <row r="37" spans="1:19" ht="18.75" customHeight="1">
      <c r="A37" s="233" t="s">
        <v>201</v>
      </c>
      <c r="B37" s="288" t="s">
        <v>197</v>
      </c>
      <c r="C37" s="289"/>
      <c r="D37" s="290"/>
      <c r="E37" s="290"/>
      <c r="F37" s="290"/>
      <c r="G37" s="290"/>
      <c r="H37" s="290"/>
      <c r="I37" s="290"/>
      <c r="J37" s="290"/>
      <c r="K37" s="290"/>
      <c r="L37" s="290"/>
      <c r="M37" s="290"/>
      <c r="N37" s="291"/>
      <c r="S37" s="50"/>
    </row>
    <row r="38" spans="1:19" ht="18.75" customHeight="1">
      <c r="A38" s="233" t="s">
        <v>202</v>
      </c>
      <c r="B38" s="288" t="s">
        <v>197</v>
      </c>
      <c r="C38" s="289"/>
      <c r="D38" s="290"/>
      <c r="E38" s="290"/>
      <c r="F38" s="290"/>
      <c r="G38" s="290"/>
      <c r="H38" s="290"/>
      <c r="I38" s="290"/>
      <c r="J38" s="290"/>
      <c r="K38" s="290"/>
      <c r="L38" s="290"/>
      <c r="M38" s="290"/>
      <c r="N38" s="291"/>
      <c r="S38" s="50"/>
    </row>
    <row r="39" spans="1:19" ht="18.75" customHeight="1">
      <c r="A39" s="233" t="s">
        <v>203</v>
      </c>
      <c r="B39" s="288" t="s">
        <v>197</v>
      </c>
      <c r="C39" s="289"/>
      <c r="D39" s="290"/>
      <c r="E39" s="290"/>
      <c r="F39" s="290"/>
      <c r="G39" s="290"/>
      <c r="H39" s="290"/>
      <c r="I39" s="290"/>
      <c r="J39" s="290"/>
      <c r="K39" s="290"/>
      <c r="L39" s="290"/>
      <c r="M39" s="290"/>
      <c r="N39" s="291"/>
      <c r="S39" s="50"/>
    </row>
    <row r="40" spans="1:19" ht="18.75" customHeight="1">
      <c r="A40" s="233" t="s">
        <v>204</v>
      </c>
      <c r="B40" s="288" t="s">
        <v>197</v>
      </c>
      <c r="C40" s="289"/>
      <c r="D40" s="290"/>
      <c r="E40" s="290"/>
      <c r="F40" s="290"/>
      <c r="G40" s="290"/>
      <c r="H40" s="290"/>
      <c r="I40" s="290"/>
      <c r="J40" s="290"/>
      <c r="K40" s="290"/>
      <c r="L40" s="290"/>
      <c r="M40" s="290"/>
      <c r="N40" s="291"/>
      <c r="S40" s="50"/>
    </row>
    <row r="41" spans="1:19" ht="18.75" customHeight="1">
      <c r="A41" s="233" t="s">
        <v>205</v>
      </c>
      <c r="B41" s="288" t="s">
        <v>197</v>
      </c>
      <c r="C41" s="289"/>
      <c r="D41" s="290"/>
      <c r="E41" s="290"/>
      <c r="F41" s="290"/>
      <c r="G41" s="290"/>
      <c r="H41" s="290"/>
      <c r="I41" s="290"/>
      <c r="J41" s="290"/>
      <c r="K41" s="290"/>
      <c r="L41" s="290"/>
      <c r="M41" s="290"/>
      <c r="N41" s="291"/>
      <c r="S41" s="50"/>
    </row>
    <row r="42" spans="1:19" ht="18.75" customHeight="1">
      <c r="A42" s="233" t="s">
        <v>206</v>
      </c>
      <c r="B42" s="288" t="s">
        <v>197</v>
      </c>
      <c r="C42" s="289"/>
      <c r="D42" s="290"/>
      <c r="E42" s="290"/>
      <c r="F42" s="290"/>
      <c r="G42" s="290"/>
      <c r="H42" s="290"/>
      <c r="I42" s="290"/>
      <c r="J42" s="290"/>
      <c r="K42" s="290"/>
      <c r="L42" s="290"/>
      <c r="M42" s="290"/>
      <c r="N42" s="291"/>
      <c r="S42" s="50"/>
    </row>
    <row r="43" spans="1:19" ht="18.75" customHeight="1">
      <c r="A43" s="233" t="s">
        <v>207</v>
      </c>
      <c r="B43" s="288" t="s">
        <v>197</v>
      </c>
      <c r="C43" s="289"/>
      <c r="D43" s="290"/>
      <c r="E43" s="290"/>
      <c r="F43" s="290"/>
      <c r="G43" s="290"/>
      <c r="H43" s="290"/>
      <c r="I43" s="290"/>
      <c r="J43" s="290"/>
      <c r="K43" s="290"/>
      <c r="L43" s="290"/>
      <c r="M43" s="290"/>
      <c r="N43" s="291"/>
      <c r="S43" s="50"/>
    </row>
    <row r="44" spans="1:19" ht="18.75" customHeight="1">
      <c r="A44" s="233" t="s">
        <v>208</v>
      </c>
      <c r="B44" s="288" t="s">
        <v>197</v>
      </c>
      <c r="C44" s="289"/>
      <c r="D44" s="290"/>
      <c r="E44" s="290"/>
      <c r="F44" s="290"/>
      <c r="G44" s="290"/>
      <c r="H44" s="290"/>
      <c r="I44" s="290"/>
      <c r="J44" s="290"/>
      <c r="K44" s="290"/>
      <c r="L44" s="290"/>
      <c r="M44" s="290"/>
      <c r="N44" s="291"/>
      <c r="S44" s="50"/>
    </row>
    <row r="45" spans="1:19" ht="18.75" customHeight="1">
      <c r="A45" s="233" t="s">
        <v>209</v>
      </c>
      <c r="B45" s="288" t="s">
        <v>197</v>
      </c>
      <c r="C45" s="289"/>
      <c r="D45" s="290"/>
      <c r="E45" s="290"/>
      <c r="F45" s="290"/>
      <c r="G45" s="290"/>
      <c r="H45" s="290"/>
      <c r="I45" s="290"/>
      <c r="J45" s="290"/>
      <c r="K45" s="290"/>
      <c r="L45" s="290"/>
      <c r="M45" s="290"/>
      <c r="N45" s="291"/>
      <c r="S45" s="50"/>
    </row>
    <row r="46" spans="1:19" ht="18.75" customHeight="1">
      <c r="A46" s="233" t="s">
        <v>210</v>
      </c>
      <c r="B46" s="288" t="s">
        <v>197</v>
      </c>
      <c r="C46" s="289"/>
      <c r="D46" s="290"/>
      <c r="E46" s="290"/>
      <c r="F46" s="290"/>
      <c r="G46" s="290"/>
      <c r="H46" s="290"/>
      <c r="I46" s="290"/>
      <c r="J46" s="290"/>
      <c r="K46" s="290"/>
      <c r="L46" s="290"/>
      <c r="M46" s="290"/>
      <c r="N46" s="291"/>
      <c r="S46" s="50"/>
    </row>
    <row r="47" spans="1:19" ht="18.75" customHeight="1">
      <c r="A47" s="233" t="s">
        <v>211</v>
      </c>
      <c r="B47" s="288" t="s">
        <v>197</v>
      </c>
      <c r="C47" s="289"/>
      <c r="D47" s="290"/>
      <c r="E47" s="290"/>
      <c r="F47" s="290"/>
      <c r="G47" s="290"/>
      <c r="H47" s="290"/>
      <c r="I47" s="290"/>
      <c r="J47" s="290"/>
      <c r="K47" s="290"/>
      <c r="L47" s="290"/>
      <c r="M47" s="290"/>
      <c r="N47" s="291"/>
      <c r="S47" s="50"/>
    </row>
    <row r="48" spans="1:19" ht="18.75" customHeight="1">
      <c r="A48" s="233" t="s">
        <v>212</v>
      </c>
      <c r="B48" s="288" t="s">
        <v>197</v>
      </c>
      <c r="C48" s="289"/>
      <c r="D48" s="290"/>
      <c r="E48" s="290"/>
      <c r="F48" s="290"/>
      <c r="G48" s="290"/>
      <c r="H48" s="290"/>
      <c r="I48" s="290"/>
      <c r="J48" s="290"/>
      <c r="K48" s="290"/>
      <c r="L48" s="290"/>
      <c r="M48" s="290"/>
      <c r="N48" s="291"/>
      <c r="S48" s="50"/>
    </row>
    <row r="49" spans="1:19" ht="18.75" customHeight="1">
      <c r="A49" s="233" t="s">
        <v>213</v>
      </c>
      <c r="B49" s="288" t="s">
        <v>197</v>
      </c>
      <c r="C49" s="289"/>
      <c r="D49" s="290"/>
      <c r="E49" s="290"/>
      <c r="F49" s="290"/>
      <c r="G49" s="290"/>
      <c r="H49" s="290"/>
      <c r="I49" s="290"/>
      <c r="J49" s="290"/>
      <c r="K49" s="290"/>
      <c r="L49" s="290"/>
      <c r="M49" s="290"/>
      <c r="N49" s="291"/>
      <c r="S49" s="50"/>
    </row>
    <row r="50" spans="1:19" ht="18.75" customHeight="1">
      <c r="A50" s="233" t="s">
        <v>214</v>
      </c>
      <c r="B50" s="288" t="s">
        <v>197</v>
      </c>
      <c r="C50" s="289"/>
      <c r="D50" s="290"/>
      <c r="E50" s="290"/>
      <c r="F50" s="290"/>
      <c r="G50" s="290"/>
      <c r="H50" s="290"/>
      <c r="I50" s="290"/>
      <c r="J50" s="290"/>
      <c r="K50" s="290"/>
      <c r="L50" s="290"/>
      <c r="M50" s="290"/>
      <c r="N50" s="291"/>
      <c r="S50" s="50"/>
    </row>
    <row r="51" spans="1:19" ht="18.75" customHeight="1">
      <c r="A51" s="233" t="s">
        <v>215</v>
      </c>
      <c r="B51" s="288" t="s">
        <v>197</v>
      </c>
      <c r="C51" s="289"/>
      <c r="D51" s="290"/>
      <c r="E51" s="290"/>
      <c r="F51" s="290"/>
      <c r="G51" s="290"/>
      <c r="H51" s="290"/>
      <c r="I51" s="290"/>
      <c r="J51" s="290"/>
      <c r="K51" s="290"/>
      <c r="L51" s="290"/>
      <c r="M51" s="290"/>
      <c r="N51" s="291"/>
      <c r="S51" s="50"/>
    </row>
    <row r="52" spans="1:19" ht="39.950000000000003" customHeight="1" thickBot="1">
      <c r="A52" s="234" t="s">
        <v>98</v>
      </c>
      <c r="B52" s="292" t="s">
        <v>216</v>
      </c>
      <c r="C52" s="293"/>
      <c r="D52" s="294"/>
      <c r="E52" s="294"/>
      <c r="F52" s="294"/>
      <c r="G52" s="294"/>
      <c r="H52" s="294"/>
      <c r="I52" s="294"/>
      <c r="J52" s="294"/>
      <c r="K52" s="294"/>
      <c r="L52" s="294"/>
      <c r="M52" s="294"/>
      <c r="N52" s="295"/>
      <c r="S52" s="50"/>
    </row>
    <row r="53" spans="1:19" ht="18.75" customHeight="1" thickBot="1">
      <c r="A53" s="1148" t="s">
        <v>217</v>
      </c>
      <c r="B53" s="1149"/>
      <c r="C53" s="92">
        <f>SUM(C31:C52)</f>
        <v>0</v>
      </c>
      <c r="D53" s="68">
        <f t="shared" ref="D53:N53" si="4">SUM(D31:D52)</f>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50" t="s">
        <v>218</v>
      </c>
      <c r="B54" s="1151"/>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row r="56" spans="1:19" ht="27.75" customHeight="1">
      <c r="B56" s="45"/>
    </row>
    <row r="57" spans="1:19" ht="15">
      <c r="B57" s="45"/>
    </row>
    <row r="58" spans="1:19" ht="15">
      <c r="B58" s="45"/>
    </row>
    <row r="59" spans="1:19" ht="39" customHeight="1">
      <c r="B59" s="45"/>
    </row>
    <row r="60" spans="1:19" ht="18.75" customHeight="1">
      <c r="B60" s="45"/>
    </row>
    <row r="61" spans="1:19" ht="18.75" customHeight="1">
      <c r="B61" s="45"/>
    </row>
    <row r="62" spans="1:19" s="48" customFormat="1" ht="18.75" customHeight="1"/>
    <row r="63" spans="1:19" s="48" customFormat="1" ht="18.75" customHeight="1"/>
    <row r="64" spans="1:19" s="48" customFormat="1" ht="18.75" customHeight="1">
      <c r="C64" s="49"/>
    </row>
    <row r="65" spans="2:3" ht="18.75" customHeight="1">
      <c r="B65" s="45"/>
      <c r="C65" s="50"/>
    </row>
    <row r="66" spans="2:3" ht="18.75" customHeight="1">
      <c r="B66" s="45"/>
      <c r="C66" s="50"/>
    </row>
    <row r="67" spans="2:3" ht="18.75" customHeight="1">
      <c r="B67" s="45"/>
      <c r="C67" s="50"/>
    </row>
    <row r="68" spans="2:3" ht="18.75" customHeight="1">
      <c r="B68" s="45"/>
      <c r="C68" s="50"/>
    </row>
    <row r="69" spans="2:3" ht="18.75" customHeight="1">
      <c r="B69" s="45"/>
      <c r="C69" s="50"/>
    </row>
    <row r="70" spans="2:3" ht="18.75" customHeight="1">
      <c r="B70" s="45"/>
      <c r="C70" s="50"/>
    </row>
    <row r="71" spans="2:3" ht="18.75" customHeight="1">
      <c r="B71" s="45"/>
      <c r="C71" s="50"/>
    </row>
    <row r="72" spans="2:3" ht="31.9" customHeight="1">
      <c r="B72" s="45"/>
    </row>
    <row r="73" spans="2:3" ht="18.75" customHeight="1">
      <c r="B73" s="45"/>
    </row>
    <row r="74" spans="2:3" ht="18.75" customHeight="1">
      <c r="B74" s="45"/>
    </row>
    <row r="75" spans="2:3" ht="29.25" customHeight="1">
      <c r="B75" s="45"/>
    </row>
    <row r="76" spans="2:3" s="48" customFormat="1" ht="18.75" customHeight="1"/>
    <row r="77" spans="2:3" s="48" customFormat="1" ht="18.75" customHeight="1"/>
    <row r="78" spans="2:3" s="48" customFormat="1" ht="18.75" customHeight="1">
      <c r="C78" s="49"/>
    </row>
    <row r="79" spans="2:3" ht="18.75" customHeight="1">
      <c r="B79" s="45"/>
      <c r="C79" s="50"/>
    </row>
    <row r="80" spans="2:3" ht="18.75" customHeight="1">
      <c r="B80" s="45"/>
      <c r="C80" s="50"/>
    </row>
    <row r="81" spans="2:3" ht="18.75" customHeight="1">
      <c r="B81" s="45"/>
      <c r="C81" s="50"/>
    </row>
    <row r="82" spans="2:3" ht="18.75" customHeight="1">
      <c r="B82" s="45"/>
      <c r="C82" s="50"/>
    </row>
    <row r="83" spans="2:3" ht="18.75" customHeight="1">
      <c r="B83" s="45"/>
      <c r="C83" s="50"/>
    </row>
    <row r="84" spans="2:3" ht="18.75" customHeight="1">
      <c r="B84" s="45"/>
      <c r="C84" s="50"/>
    </row>
    <row r="85" spans="2:3" ht="18.75" customHeight="1">
      <c r="B85" s="45"/>
      <c r="C85" s="50"/>
    </row>
    <row r="86" spans="2:3" ht="18.75" customHeight="1">
      <c r="B86" s="45"/>
      <c r="C86" s="50"/>
    </row>
    <row r="87" spans="2:3" ht="18.75" customHeight="1">
      <c r="B87" s="45"/>
      <c r="C87" s="50"/>
    </row>
    <row r="88" spans="2:3" ht="18.75" customHeight="1">
      <c r="B88" s="45"/>
      <c r="C88" s="50"/>
    </row>
    <row r="89" spans="2:3" ht="18.75" customHeight="1">
      <c r="B89" s="45"/>
      <c r="C89" s="50"/>
    </row>
    <row r="90" spans="2:3" ht="18.75" customHeight="1">
      <c r="B90" s="45"/>
      <c r="C90" s="50"/>
    </row>
    <row r="91" spans="2:3" ht="18.75" customHeight="1">
      <c r="B91" s="45"/>
      <c r="C91" s="50"/>
    </row>
    <row r="92" spans="2:3" ht="18.75" customHeight="1">
      <c r="B92" s="45"/>
      <c r="C92" s="50"/>
    </row>
    <row r="93" spans="2:3" ht="18.75" customHeight="1">
      <c r="B93" s="45"/>
      <c r="C93" s="50"/>
    </row>
    <row r="94" spans="2:3" ht="18.75" customHeight="1">
      <c r="B94" s="45"/>
      <c r="C94" s="50"/>
    </row>
    <row r="95" spans="2:3" ht="18.75" customHeight="1">
      <c r="B95" s="45"/>
      <c r="C95" s="50"/>
    </row>
    <row r="96" spans="2:3" ht="18.75" customHeight="1">
      <c r="B96" s="45"/>
      <c r="C96" s="50"/>
    </row>
    <row r="97" spans="2:3" ht="18.75" customHeight="1">
      <c r="B97" s="45"/>
      <c r="C97" s="50"/>
    </row>
    <row r="98" spans="2:3" ht="18.75" customHeight="1">
      <c r="B98" s="45"/>
      <c r="C98" s="50"/>
    </row>
    <row r="99" spans="2:3" ht="39.950000000000003" customHeight="1">
      <c r="B99" s="45"/>
      <c r="C99" s="50"/>
    </row>
    <row r="100" spans="2:3" ht="18.75" customHeight="1">
      <c r="B100" s="45"/>
    </row>
    <row r="101" spans="2:3" ht="18.75" customHeight="1">
      <c r="B101" s="45"/>
    </row>
    <row r="102" spans="2:3" ht="18.75" customHeight="1">
      <c r="B102" s="45"/>
    </row>
    <row r="103" spans="2:3" ht="15">
      <c r="B103" s="45"/>
    </row>
    <row r="104" spans="2:3" ht="21.75" customHeight="1">
      <c r="B104" s="45"/>
    </row>
    <row r="105" spans="2:3" ht="18.75" customHeight="1">
      <c r="B105" s="45"/>
    </row>
    <row r="106" spans="2:3" ht="27.75" customHeight="1">
      <c r="B106" s="45"/>
    </row>
    <row r="107" spans="2:3" ht="15">
      <c r="B107" s="45"/>
    </row>
    <row r="108" spans="2:3" ht="15">
      <c r="B108" s="45"/>
    </row>
    <row r="109" spans="2:3" ht="39" customHeight="1">
      <c r="B109" s="45"/>
    </row>
    <row r="110" spans="2:3" ht="18.75" customHeight="1">
      <c r="B110" s="45"/>
    </row>
    <row r="111" spans="2:3" ht="18.75" customHeight="1">
      <c r="B111" s="45"/>
    </row>
    <row r="112" spans="2:3" s="48" customFormat="1" ht="18.75" customHeight="1"/>
    <row r="113" spans="2:3" s="48" customFormat="1" ht="18.75" customHeight="1"/>
    <row r="114" spans="2:3" s="48" customFormat="1" ht="18.75" customHeight="1">
      <c r="C114" s="49"/>
    </row>
    <row r="115" spans="2:3" ht="18.75" customHeight="1">
      <c r="B115" s="45"/>
      <c r="C115" s="50"/>
    </row>
    <row r="116" spans="2:3" ht="18.75" customHeight="1">
      <c r="B116" s="45"/>
      <c r="C116" s="50"/>
    </row>
    <row r="117" spans="2:3" ht="18.75" customHeight="1">
      <c r="B117" s="45"/>
      <c r="C117" s="50"/>
    </row>
    <row r="118" spans="2:3" ht="18.75" customHeight="1">
      <c r="B118" s="45"/>
      <c r="C118" s="50"/>
    </row>
    <row r="119" spans="2:3" ht="18.75" customHeight="1">
      <c r="B119" s="45"/>
      <c r="C119" s="50"/>
    </row>
    <row r="120" spans="2:3" ht="18.75" customHeight="1">
      <c r="B120" s="45"/>
      <c r="C120" s="50"/>
    </row>
    <row r="121" spans="2:3" ht="18.75" customHeight="1">
      <c r="B121" s="45"/>
      <c r="C121" s="50"/>
    </row>
    <row r="122" spans="2:3" ht="31.9" customHeight="1">
      <c r="B122" s="45"/>
    </row>
    <row r="123" spans="2:3" ht="18.75" customHeight="1">
      <c r="B123" s="45"/>
    </row>
    <row r="124" spans="2:3" ht="18.75" customHeight="1">
      <c r="B124" s="45"/>
    </row>
    <row r="125" spans="2:3" ht="29.25" customHeight="1">
      <c r="B125" s="45"/>
    </row>
    <row r="126" spans="2:3" s="48" customFormat="1" ht="18.75" customHeight="1"/>
    <row r="127" spans="2:3" s="48" customFormat="1" ht="18.75" customHeight="1"/>
    <row r="128" spans="2:3" s="48" customFormat="1" ht="18.75" customHeight="1">
      <c r="C128" s="49"/>
    </row>
    <row r="129" spans="2:3" ht="18.75" customHeight="1">
      <c r="B129" s="45"/>
      <c r="C129" s="50"/>
    </row>
    <row r="130" spans="2:3" ht="18.75" customHeight="1">
      <c r="B130" s="45"/>
      <c r="C130" s="50"/>
    </row>
    <row r="131" spans="2:3" ht="18.75" customHeight="1">
      <c r="B131" s="45"/>
      <c r="C131" s="50"/>
    </row>
    <row r="132" spans="2:3" ht="18.75" customHeight="1">
      <c r="B132" s="45"/>
      <c r="C132" s="50"/>
    </row>
    <row r="133" spans="2:3" ht="18.75" customHeight="1">
      <c r="B133" s="45"/>
      <c r="C133" s="50"/>
    </row>
    <row r="134" spans="2:3" ht="18.75" customHeight="1">
      <c r="B134" s="45"/>
      <c r="C134" s="50"/>
    </row>
    <row r="135" spans="2:3" ht="18.75" customHeight="1">
      <c r="B135" s="45"/>
      <c r="C135" s="50"/>
    </row>
    <row r="136" spans="2:3" ht="18.75" customHeight="1">
      <c r="B136" s="45"/>
      <c r="C136" s="50"/>
    </row>
    <row r="137" spans="2:3" ht="18.75" customHeight="1">
      <c r="B137" s="45"/>
      <c r="C137" s="50"/>
    </row>
    <row r="138" spans="2:3" ht="18.75" customHeight="1">
      <c r="B138" s="45"/>
      <c r="C138" s="50"/>
    </row>
    <row r="139" spans="2:3" ht="18.75" customHeight="1">
      <c r="B139" s="45"/>
      <c r="C139" s="50"/>
    </row>
    <row r="140" spans="2:3" ht="18.75" customHeight="1">
      <c r="B140" s="45"/>
      <c r="C140" s="50"/>
    </row>
    <row r="141" spans="2:3" ht="18.75" customHeight="1">
      <c r="B141" s="45"/>
      <c r="C141" s="50"/>
    </row>
    <row r="142" spans="2:3" ht="18.75" customHeight="1">
      <c r="B142" s="45"/>
      <c r="C142" s="50"/>
    </row>
    <row r="143" spans="2:3" ht="18.75" customHeight="1">
      <c r="B143" s="45"/>
      <c r="C143" s="50"/>
    </row>
    <row r="144" spans="2:3" ht="18.75" customHeight="1">
      <c r="B144" s="45"/>
      <c r="C144" s="50"/>
    </row>
    <row r="145" spans="2:3" ht="18.75" customHeight="1">
      <c r="B145" s="45"/>
      <c r="C145" s="50"/>
    </row>
    <row r="146" spans="2:3" ht="18.75" customHeight="1">
      <c r="B146" s="45"/>
      <c r="C146" s="50"/>
    </row>
    <row r="147" spans="2:3" ht="18.75" customHeight="1">
      <c r="B147" s="45"/>
      <c r="C147" s="50"/>
    </row>
    <row r="148" spans="2:3" ht="18.75" customHeight="1">
      <c r="B148" s="45"/>
      <c r="C148" s="50"/>
    </row>
    <row r="149" spans="2:3" ht="39.950000000000003" customHeight="1">
      <c r="B149" s="45"/>
      <c r="C149" s="50"/>
    </row>
    <row r="150" spans="2:3" ht="18.75" customHeight="1">
      <c r="B150" s="45"/>
    </row>
    <row r="151" spans="2:3" ht="18.75" customHeight="1">
      <c r="B151" s="45"/>
    </row>
    <row r="152" spans="2:3" ht="18.75" customHeight="1">
      <c r="B152" s="45"/>
    </row>
    <row r="153" spans="2:3" ht="15">
      <c r="B153" s="45"/>
    </row>
    <row r="154" spans="2:3" ht="15">
      <c r="B154" s="45"/>
    </row>
    <row r="155" spans="2:3" ht="19.5" customHeight="1">
      <c r="B155" s="45"/>
    </row>
    <row r="156" spans="2:3" ht="27.75" customHeight="1">
      <c r="B156" s="45"/>
    </row>
    <row r="157" spans="2:3" ht="15">
      <c r="B157" s="45"/>
    </row>
    <row r="158" spans="2:3" ht="15">
      <c r="B158" s="45"/>
    </row>
    <row r="159" spans="2:3" ht="39" customHeight="1">
      <c r="B159" s="45"/>
    </row>
    <row r="160" spans="2:3" ht="18.75" customHeight="1">
      <c r="B160" s="45"/>
    </row>
    <row r="161" spans="2:3" ht="18.75" customHeight="1">
      <c r="B161" s="45"/>
    </row>
    <row r="162" spans="2:3" s="48" customFormat="1" ht="18.75" customHeight="1"/>
    <row r="163" spans="2:3" s="48" customFormat="1" ht="18.75" customHeight="1"/>
    <row r="164" spans="2:3" s="48" customFormat="1" ht="18.75" customHeight="1">
      <c r="C164" s="49"/>
    </row>
    <row r="165" spans="2:3" ht="18.75" customHeight="1">
      <c r="B165" s="45"/>
      <c r="C165" s="50"/>
    </row>
    <row r="166" spans="2:3" ht="18.75" customHeight="1">
      <c r="B166" s="45"/>
      <c r="C166" s="50"/>
    </row>
    <row r="167" spans="2:3" ht="18.75" customHeight="1">
      <c r="B167" s="45"/>
      <c r="C167" s="50"/>
    </row>
    <row r="168" spans="2:3" ht="18.75" customHeight="1">
      <c r="B168" s="45"/>
      <c r="C168" s="50"/>
    </row>
    <row r="169" spans="2:3" ht="18.75" customHeight="1">
      <c r="B169" s="45"/>
      <c r="C169" s="50"/>
    </row>
    <row r="170" spans="2:3" ht="18.75" customHeight="1">
      <c r="B170" s="45"/>
      <c r="C170" s="50"/>
    </row>
    <row r="171" spans="2:3" ht="18.75" customHeight="1">
      <c r="B171" s="45"/>
      <c r="C171" s="50"/>
    </row>
    <row r="172" spans="2:3" ht="31.9" customHeight="1">
      <c r="B172" s="45"/>
    </row>
    <row r="173" spans="2:3" ht="18.75" customHeight="1">
      <c r="B173" s="45"/>
    </row>
    <row r="174" spans="2:3" ht="18.75" customHeight="1">
      <c r="B174" s="45"/>
    </row>
    <row r="175" spans="2:3" ht="29.25" customHeight="1">
      <c r="B175" s="45"/>
    </row>
    <row r="176" spans="2:3" s="48" customFormat="1" ht="18.75" customHeight="1"/>
    <row r="177" spans="2:3" s="48" customFormat="1" ht="18.75" customHeight="1"/>
    <row r="178" spans="2:3" s="48" customFormat="1" ht="18.75" customHeight="1">
      <c r="C178" s="49"/>
    </row>
    <row r="179" spans="2:3" ht="18.75" customHeight="1">
      <c r="B179" s="45"/>
      <c r="C179" s="50"/>
    </row>
    <row r="180" spans="2:3" ht="18.75" customHeight="1">
      <c r="B180" s="45"/>
      <c r="C180" s="50"/>
    </row>
    <row r="181" spans="2:3" ht="18.75" customHeight="1">
      <c r="B181" s="45"/>
      <c r="C181" s="50"/>
    </row>
    <row r="182" spans="2:3" ht="18.75" customHeight="1">
      <c r="B182" s="45"/>
      <c r="C182" s="50"/>
    </row>
    <row r="183" spans="2:3" ht="18.75" customHeight="1">
      <c r="B183" s="45"/>
      <c r="C183" s="50"/>
    </row>
    <row r="184" spans="2:3" ht="18.75" customHeight="1">
      <c r="B184" s="45"/>
      <c r="C184" s="50"/>
    </row>
    <row r="185" spans="2:3" ht="18.75" customHeight="1">
      <c r="B185" s="45"/>
      <c r="C185" s="50"/>
    </row>
    <row r="186" spans="2:3" ht="18.75" customHeight="1">
      <c r="B186" s="45"/>
      <c r="C186" s="50"/>
    </row>
    <row r="187" spans="2:3" ht="18.75" customHeight="1">
      <c r="B187" s="45"/>
      <c r="C187" s="50"/>
    </row>
    <row r="188" spans="2:3" ht="18.75" customHeight="1">
      <c r="B188" s="45"/>
      <c r="C188" s="50"/>
    </row>
    <row r="189" spans="2:3" ht="18.75" customHeight="1">
      <c r="B189" s="45"/>
      <c r="C189" s="50"/>
    </row>
    <row r="190" spans="2:3" ht="18.75" customHeight="1">
      <c r="B190" s="45"/>
      <c r="C190" s="50"/>
    </row>
    <row r="191" spans="2:3" ht="18.75" customHeight="1">
      <c r="B191" s="45"/>
      <c r="C191" s="50"/>
    </row>
    <row r="192" spans="2:3" ht="18.75" customHeight="1">
      <c r="B192" s="45"/>
      <c r="C192" s="50"/>
    </row>
    <row r="193" spans="2:3" ht="18.75" customHeight="1">
      <c r="B193" s="45"/>
      <c r="C193" s="50"/>
    </row>
    <row r="194" spans="2:3" ht="18.75" customHeight="1">
      <c r="B194" s="45"/>
      <c r="C194" s="50"/>
    </row>
    <row r="195" spans="2:3" ht="18.75" customHeight="1">
      <c r="B195" s="45"/>
      <c r="C195" s="50"/>
    </row>
    <row r="196" spans="2:3" ht="18.75" customHeight="1">
      <c r="B196" s="45"/>
      <c r="C196" s="50"/>
    </row>
    <row r="197" spans="2:3" ht="18.75" customHeight="1">
      <c r="B197" s="45"/>
      <c r="C197" s="50"/>
    </row>
    <row r="198" spans="2:3" ht="18.75" customHeight="1">
      <c r="B198" s="45"/>
      <c r="C198" s="50"/>
    </row>
    <row r="199" spans="2:3" ht="39.950000000000003" customHeight="1">
      <c r="B199" s="45"/>
      <c r="C199" s="50"/>
    </row>
    <row r="200" spans="2:3" ht="18.75" customHeight="1">
      <c r="B200" s="45"/>
    </row>
    <row r="201" spans="2:3" ht="18.75" customHeight="1">
      <c r="B201" s="45"/>
    </row>
    <row r="202" spans="2:3" ht="18.75" customHeight="1">
      <c r="B202" s="45"/>
    </row>
    <row r="203" spans="2:3" ht="15">
      <c r="B203" s="45"/>
    </row>
    <row r="204" spans="2:3" ht="15">
      <c r="B204" s="45"/>
    </row>
    <row r="205" spans="2:3" ht="18.75" customHeight="1">
      <c r="B205" s="45"/>
    </row>
    <row r="206" spans="2:3" ht="27.75" customHeight="1">
      <c r="B206" s="45"/>
    </row>
    <row r="207" spans="2:3" ht="15">
      <c r="B207" s="45"/>
    </row>
    <row r="208" spans="2:3" ht="15">
      <c r="B208" s="45"/>
    </row>
    <row r="209" spans="2:3" ht="39" customHeight="1">
      <c r="B209" s="45"/>
    </row>
    <row r="210" spans="2:3" ht="18.75" customHeight="1">
      <c r="B210" s="45"/>
    </row>
    <row r="211" spans="2:3" ht="18.75" customHeight="1">
      <c r="B211" s="45"/>
    </row>
    <row r="212" spans="2:3" s="48" customFormat="1" ht="18.75" customHeight="1"/>
    <row r="213" spans="2:3" s="48" customFormat="1" ht="18.75" customHeight="1"/>
    <row r="214" spans="2:3" s="48" customFormat="1" ht="18.75" customHeight="1">
      <c r="C214" s="49"/>
    </row>
    <row r="215" spans="2:3" ht="18.75" customHeight="1">
      <c r="B215" s="45"/>
      <c r="C215" s="50"/>
    </row>
    <row r="216" spans="2:3" ht="18.75" customHeight="1">
      <c r="B216" s="45"/>
      <c r="C216" s="50"/>
    </row>
    <row r="217" spans="2:3" ht="18.75" customHeight="1">
      <c r="B217" s="45"/>
      <c r="C217" s="50"/>
    </row>
    <row r="218" spans="2:3" ht="18.75" customHeight="1">
      <c r="B218" s="45"/>
      <c r="C218" s="50"/>
    </row>
    <row r="219" spans="2:3" ht="18.75" customHeight="1">
      <c r="B219" s="45"/>
      <c r="C219" s="50"/>
    </row>
    <row r="220" spans="2:3" ht="18.75" customHeight="1">
      <c r="B220" s="45"/>
      <c r="C220" s="50"/>
    </row>
    <row r="221" spans="2:3" ht="18.75" customHeight="1">
      <c r="B221" s="45"/>
      <c r="C221" s="50"/>
    </row>
    <row r="222" spans="2:3" ht="31.9" customHeight="1">
      <c r="B222" s="45"/>
    </row>
    <row r="223" spans="2:3" ht="18.75" customHeight="1">
      <c r="B223" s="45"/>
    </row>
    <row r="224" spans="2:3" ht="18.75" customHeight="1">
      <c r="B224" s="45"/>
    </row>
    <row r="225" spans="2:3" ht="29.25" customHeight="1">
      <c r="B225" s="45"/>
    </row>
    <row r="226" spans="2:3" s="48" customFormat="1" ht="18.75" customHeight="1"/>
    <row r="227" spans="2:3" s="48" customFormat="1" ht="18.75" customHeight="1"/>
    <row r="228" spans="2:3" s="48" customFormat="1" ht="18.75" customHeight="1">
      <c r="C228" s="49"/>
    </row>
    <row r="229" spans="2:3" ht="18.75" customHeight="1">
      <c r="B229" s="45"/>
      <c r="C229" s="50"/>
    </row>
    <row r="230" spans="2:3" ht="18.75" customHeight="1">
      <c r="B230" s="45"/>
      <c r="C230" s="50"/>
    </row>
    <row r="231" spans="2:3" ht="18.75" customHeight="1">
      <c r="B231" s="45"/>
      <c r="C231" s="50"/>
    </row>
    <row r="232" spans="2:3" ht="18.75" customHeight="1">
      <c r="B232" s="45"/>
      <c r="C232" s="50"/>
    </row>
    <row r="233" spans="2:3" ht="18.75" customHeight="1">
      <c r="B233" s="45"/>
      <c r="C233" s="50"/>
    </row>
    <row r="234" spans="2:3" ht="18.75" customHeight="1">
      <c r="B234" s="45"/>
      <c r="C234" s="50"/>
    </row>
    <row r="235" spans="2:3" ht="18.75" customHeight="1">
      <c r="B235" s="45"/>
      <c r="C235" s="50"/>
    </row>
    <row r="236" spans="2:3" ht="18.75" customHeight="1">
      <c r="B236" s="45"/>
      <c r="C236" s="50"/>
    </row>
    <row r="237" spans="2:3" ht="18.75" customHeight="1">
      <c r="B237" s="45"/>
      <c r="C237" s="50"/>
    </row>
    <row r="238" spans="2:3" ht="18.75" customHeight="1">
      <c r="B238" s="45"/>
      <c r="C238" s="50"/>
    </row>
    <row r="239" spans="2:3" ht="18.75" customHeight="1">
      <c r="B239" s="45"/>
      <c r="C239" s="50"/>
    </row>
    <row r="240" spans="2:3" ht="18.75" customHeight="1">
      <c r="B240" s="45"/>
      <c r="C240" s="50"/>
    </row>
    <row r="241" spans="2:3" ht="18.75" customHeight="1">
      <c r="B241" s="45"/>
      <c r="C241" s="50"/>
    </row>
    <row r="242" spans="2:3" ht="18.75" customHeight="1">
      <c r="B242" s="45"/>
      <c r="C242" s="50"/>
    </row>
    <row r="243" spans="2:3" ht="18.75" customHeight="1">
      <c r="B243" s="45"/>
      <c r="C243" s="50"/>
    </row>
    <row r="244" spans="2:3" ht="18.75" customHeight="1">
      <c r="B244" s="45"/>
      <c r="C244" s="50"/>
    </row>
    <row r="245" spans="2:3" ht="18.75" customHeight="1">
      <c r="B245" s="45"/>
      <c r="C245" s="50"/>
    </row>
    <row r="246" spans="2:3" ht="18.75" customHeight="1">
      <c r="B246" s="45"/>
      <c r="C246" s="50"/>
    </row>
    <row r="247" spans="2:3" ht="18.75" customHeight="1">
      <c r="B247" s="45"/>
      <c r="C247" s="50"/>
    </row>
    <row r="248" spans="2:3" ht="18.75" customHeight="1">
      <c r="B248" s="45"/>
      <c r="C248" s="50"/>
    </row>
    <row r="249" spans="2:3" ht="39.950000000000003" customHeight="1">
      <c r="B249" s="45"/>
      <c r="C249" s="50"/>
    </row>
    <row r="250" spans="2:3" ht="18.75" customHeight="1">
      <c r="B250" s="45"/>
    </row>
    <row r="251" spans="2:3" ht="18.75" customHeight="1">
      <c r="B251" s="45"/>
    </row>
    <row r="252" spans="2:3" ht="18.75" customHeight="1">
      <c r="B252" s="45"/>
    </row>
    <row r="253" spans="2:3" ht="15">
      <c r="B253" s="45"/>
    </row>
    <row r="254" spans="2:3" ht="15">
      <c r="B254" s="45"/>
    </row>
    <row r="255" spans="2:3" ht="18.75" customHeight="1">
      <c r="B255" s="45"/>
    </row>
    <row r="256" spans="2:3" ht="27.75" customHeight="1">
      <c r="B256" s="45"/>
    </row>
    <row r="257" spans="2:3" ht="15">
      <c r="B257" s="45"/>
    </row>
    <row r="258" spans="2:3" ht="15">
      <c r="B258" s="45"/>
    </row>
    <row r="259" spans="2:3" ht="39" customHeight="1">
      <c r="B259" s="45"/>
    </row>
    <row r="260" spans="2:3" ht="18.75" customHeight="1">
      <c r="B260" s="45"/>
    </row>
    <row r="261" spans="2:3" ht="18.75" customHeight="1">
      <c r="B261" s="45"/>
    </row>
    <row r="262" spans="2:3" s="48" customFormat="1" ht="18.75" customHeight="1"/>
    <row r="263" spans="2:3" s="48" customFormat="1" ht="18.75" customHeight="1"/>
    <row r="264" spans="2:3" s="48" customFormat="1" ht="18.75" customHeight="1">
      <c r="C264" s="49"/>
    </row>
    <row r="265" spans="2:3" ht="18.75" customHeight="1">
      <c r="B265" s="45"/>
      <c r="C265" s="50"/>
    </row>
    <row r="266" spans="2:3" ht="18.75" customHeight="1">
      <c r="B266" s="45"/>
      <c r="C266" s="50"/>
    </row>
    <row r="267" spans="2:3" ht="18.75" customHeight="1">
      <c r="B267" s="45"/>
      <c r="C267" s="50"/>
    </row>
    <row r="268" spans="2:3" ht="18.75" customHeight="1">
      <c r="B268" s="45"/>
      <c r="C268" s="50"/>
    </row>
    <row r="269" spans="2:3" ht="18.75" customHeight="1">
      <c r="B269" s="45"/>
      <c r="C269" s="50"/>
    </row>
    <row r="270" spans="2:3" ht="18.75" customHeight="1">
      <c r="B270" s="45"/>
      <c r="C270" s="50"/>
    </row>
    <row r="271" spans="2:3" ht="18.75" customHeight="1">
      <c r="B271" s="45"/>
      <c r="C271" s="50"/>
    </row>
    <row r="272" spans="2:3" ht="31.9" customHeight="1">
      <c r="B272" s="45"/>
    </row>
    <row r="273" spans="2:3" ht="18.75" customHeight="1">
      <c r="B273" s="45"/>
    </row>
    <row r="274" spans="2:3" ht="18.75" customHeight="1">
      <c r="B274" s="45"/>
    </row>
    <row r="275" spans="2:3" ht="29.25" customHeight="1">
      <c r="B275" s="45"/>
    </row>
    <row r="276" spans="2:3" s="48" customFormat="1" ht="18.75" customHeight="1"/>
    <row r="277" spans="2:3" s="48" customFormat="1" ht="18.75" customHeight="1"/>
    <row r="278" spans="2:3" s="48" customFormat="1" ht="18.75" customHeight="1">
      <c r="C278" s="49"/>
    </row>
    <row r="279" spans="2:3" ht="18.75" customHeight="1">
      <c r="B279" s="45"/>
      <c r="C279" s="50"/>
    </row>
    <row r="280" spans="2:3" ht="18.75" customHeight="1">
      <c r="B280" s="45"/>
      <c r="C280" s="50"/>
    </row>
    <row r="281" spans="2:3" ht="18.75" customHeight="1">
      <c r="B281" s="45"/>
      <c r="C281" s="50"/>
    </row>
    <row r="282" spans="2:3" ht="18.75" customHeight="1">
      <c r="B282" s="45"/>
      <c r="C282" s="50"/>
    </row>
    <row r="283" spans="2:3" ht="18.75" customHeight="1">
      <c r="B283" s="45"/>
      <c r="C283" s="50"/>
    </row>
    <row r="284" spans="2:3" ht="18.75" customHeight="1">
      <c r="B284" s="45"/>
      <c r="C284" s="50"/>
    </row>
    <row r="285" spans="2:3" ht="18.75" customHeight="1">
      <c r="B285" s="45"/>
      <c r="C285" s="50"/>
    </row>
    <row r="286" spans="2:3" ht="18.75" customHeight="1">
      <c r="B286" s="45"/>
      <c r="C286" s="50"/>
    </row>
    <row r="287" spans="2:3" ht="18.75" customHeight="1">
      <c r="B287" s="45"/>
      <c r="C287" s="50"/>
    </row>
    <row r="288" spans="2:3" ht="18.75" customHeight="1">
      <c r="B288" s="45"/>
      <c r="C288" s="50"/>
    </row>
    <row r="289" spans="2:3" ht="18.75" customHeight="1">
      <c r="B289" s="45"/>
      <c r="C289" s="50"/>
    </row>
    <row r="290" spans="2:3" ht="18.75" customHeight="1">
      <c r="B290" s="45"/>
      <c r="C290" s="50"/>
    </row>
    <row r="291" spans="2:3" ht="18.75" customHeight="1">
      <c r="B291" s="45"/>
      <c r="C291" s="50"/>
    </row>
    <row r="292" spans="2:3" ht="18.75" customHeight="1">
      <c r="B292" s="45"/>
      <c r="C292" s="50"/>
    </row>
    <row r="293" spans="2:3" ht="18.75" customHeight="1">
      <c r="B293" s="45"/>
      <c r="C293" s="50"/>
    </row>
    <row r="294" spans="2:3" ht="18.75" customHeight="1">
      <c r="B294" s="45"/>
      <c r="C294" s="50"/>
    </row>
    <row r="295" spans="2:3" ht="18.75" customHeight="1">
      <c r="B295" s="45"/>
      <c r="C295" s="50"/>
    </row>
    <row r="296" spans="2:3" ht="18.75" customHeight="1">
      <c r="B296" s="45"/>
      <c r="C296" s="50"/>
    </row>
    <row r="297" spans="2:3" ht="18.75" customHeight="1">
      <c r="B297" s="45"/>
      <c r="C297" s="50"/>
    </row>
    <row r="298" spans="2:3" ht="18.75" customHeight="1">
      <c r="B298" s="45"/>
      <c r="C298" s="50"/>
    </row>
    <row r="299" spans="2:3" ht="39.950000000000003" customHeight="1">
      <c r="B299" s="45"/>
      <c r="C299" s="50"/>
    </row>
    <row r="300" spans="2:3" ht="18.75" customHeight="1">
      <c r="B300" s="45"/>
    </row>
    <row r="301" spans="2:3" ht="18.75" customHeight="1">
      <c r="B301" s="45"/>
    </row>
    <row r="302" spans="2:3" ht="18.75" customHeight="1">
      <c r="B302" s="45"/>
    </row>
    <row r="303" spans="2:3" ht="15">
      <c r="B303" s="45"/>
    </row>
    <row r="304" spans="2:3" ht="15">
      <c r="B304" s="45"/>
    </row>
    <row r="305" spans="2:3" ht="18.75" customHeight="1">
      <c r="B305" s="45"/>
    </row>
    <row r="306" spans="2:3" ht="27.75" customHeight="1">
      <c r="B306" s="45"/>
    </row>
    <row r="307" spans="2:3" ht="15">
      <c r="B307" s="45"/>
    </row>
    <row r="308" spans="2:3" ht="15">
      <c r="B308" s="45"/>
    </row>
    <row r="309" spans="2:3" ht="39" customHeight="1">
      <c r="B309" s="45"/>
    </row>
    <row r="310" spans="2:3" ht="18.75" customHeight="1">
      <c r="B310" s="45"/>
    </row>
    <row r="311" spans="2:3" ht="18.75" customHeight="1">
      <c r="B311" s="45"/>
    </row>
    <row r="312" spans="2:3" s="48" customFormat="1" ht="18.75" customHeight="1"/>
    <row r="313" spans="2:3" s="48" customFormat="1" ht="18.75" customHeight="1"/>
    <row r="314" spans="2:3" s="48" customFormat="1" ht="18.75" customHeight="1">
      <c r="C314" s="49"/>
    </row>
    <row r="315" spans="2:3" ht="18.75" customHeight="1">
      <c r="B315" s="45"/>
      <c r="C315" s="50"/>
    </row>
    <row r="316" spans="2:3" ht="18.75" customHeight="1">
      <c r="B316" s="45"/>
      <c r="C316" s="50"/>
    </row>
    <row r="317" spans="2:3" ht="18.75" customHeight="1">
      <c r="B317" s="45"/>
      <c r="C317" s="50"/>
    </row>
    <row r="318" spans="2:3" ht="18.75" customHeight="1">
      <c r="B318" s="45"/>
      <c r="C318" s="50"/>
    </row>
    <row r="319" spans="2:3" ht="18.75" customHeight="1">
      <c r="B319" s="45"/>
      <c r="C319" s="50"/>
    </row>
    <row r="320" spans="2:3" ht="18.75" customHeight="1">
      <c r="B320" s="45"/>
      <c r="C320" s="50"/>
    </row>
    <row r="321" spans="2:3" ht="18.75" customHeight="1">
      <c r="B321" s="45"/>
      <c r="C321" s="50"/>
    </row>
    <row r="322" spans="2:3" ht="31.9" customHeight="1">
      <c r="B322" s="45"/>
    </row>
    <row r="323" spans="2:3" ht="18.75" customHeight="1">
      <c r="B323" s="45"/>
    </row>
    <row r="324" spans="2:3" ht="18.75" customHeight="1">
      <c r="B324" s="45"/>
    </row>
    <row r="325" spans="2:3" ht="29.25" customHeight="1">
      <c r="B325" s="45"/>
    </row>
    <row r="326" spans="2:3" s="48" customFormat="1" ht="18.75" customHeight="1"/>
    <row r="327" spans="2:3" s="48" customFormat="1" ht="18.75" customHeight="1"/>
    <row r="328" spans="2:3" s="48" customFormat="1" ht="18.75" customHeight="1">
      <c r="C328" s="49"/>
    </row>
    <row r="329" spans="2:3" ht="18.75" customHeight="1">
      <c r="B329" s="45"/>
      <c r="C329" s="50"/>
    </row>
    <row r="330" spans="2:3" ht="18.75" customHeight="1">
      <c r="B330" s="45"/>
      <c r="C330" s="50"/>
    </row>
    <row r="331" spans="2:3" ht="18.75" customHeight="1">
      <c r="B331" s="45"/>
      <c r="C331" s="50"/>
    </row>
    <row r="332" spans="2:3" ht="18.75" customHeight="1">
      <c r="B332" s="45"/>
      <c r="C332" s="50"/>
    </row>
    <row r="333" spans="2:3" ht="18.75" customHeight="1">
      <c r="B333" s="45"/>
      <c r="C333" s="50"/>
    </row>
    <row r="334" spans="2:3" ht="18.75" customHeight="1">
      <c r="B334" s="45"/>
      <c r="C334" s="50"/>
    </row>
    <row r="335" spans="2:3" ht="18.75" customHeight="1">
      <c r="B335" s="45"/>
      <c r="C335" s="50"/>
    </row>
    <row r="336" spans="2:3" ht="18.75" customHeight="1">
      <c r="B336" s="45"/>
      <c r="C336" s="50"/>
    </row>
    <row r="337" spans="2:3" ht="18.75" customHeight="1">
      <c r="B337" s="45"/>
      <c r="C337" s="50"/>
    </row>
    <row r="338" spans="2:3" ht="18.75" customHeight="1">
      <c r="B338" s="45"/>
      <c r="C338" s="50"/>
    </row>
    <row r="339" spans="2:3" ht="18.75" customHeight="1">
      <c r="B339" s="45"/>
      <c r="C339" s="50"/>
    </row>
    <row r="340" spans="2:3" ht="18.75" customHeight="1">
      <c r="B340" s="45"/>
      <c r="C340" s="50"/>
    </row>
    <row r="341" spans="2:3" ht="18.75" customHeight="1">
      <c r="B341" s="45"/>
      <c r="C341" s="50"/>
    </row>
    <row r="342" spans="2:3" ht="18.75" customHeight="1">
      <c r="B342" s="45"/>
      <c r="C342" s="50"/>
    </row>
    <row r="343" spans="2:3" ht="18.75" customHeight="1">
      <c r="B343" s="45"/>
      <c r="C343" s="50"/>
    </row>
    <row r="344" spans="2:3" ht="18.75" customHeight="1">
      <c r="B344" s="45"/>
      <c r="C344" s="50"/>
    </row>
    <row r="345" spans="2:3" ht="18.75" customHeight="1">
      <c r="B345" s="45"/>
      <c r="C345" s="50"/>
    </row>
    <row r="346" spans="2:3" ht="18.75" customHeight="1">
      <c r="B346" s="45"/>
      <c r="C346" s="50"/>
    </row>
    <row r="347" spans="2:3" ht="18.75" customHeight="1">
      <c r="B347" s="45"/>
      <c r="C347" s="50"/>
    </row>
    <row r="348" spans="2:3" ht="18.75" customHeight="1">
      <c r="B348" s="45"/>
      <c r="C348" s="50"/>
    </row>
    <row r="349" spans="2:3" ht="39.950000000000003" customHeight="1">
      <c r="B349" s="45"/>
      <c r="C349" s="50"/>
    </row>
    <row r="350" spans="2:3" ht="18.75" customHeight="1">
      <c r="B350" s="45"/>
    </row>
    <row r="351" spans="2:3" ht="18.75" customHeight="1">
      <c r="B351" s="45"/>
    </row>
    <row r="352" spans="2:3" ht="18.75" customHeight="1">
      <c r="B352" s="45"/>
    </row>
    <row r="353" spans="2:3" ht="15">
      <c r="B353" s="45"/>
    </row>
    <row r="354" spans="2:3" ht="18.75" customHeight="1">
      <c r="B354" s="45"/>
    </row>
    <row r="355" spans="2:3" ht="18.75" customHeight="1">
      <c r="B355" s="45"/>
    </row>
    <row r="356" spans="2:3" ht="27.75" customHeight="1">
      <c r="B356" s="45"/>
    </row>
    <row r="357" spans="2:3" ht="15">
      <c r="B357" s="45"/>
    </row>
    <row r="358" spans="2:3" ht="15">
      <c r="B358" s="45"/>
    </row>
    <row r="359" spans="2:3" ht="39" customHeight="1">
      <c r="B359" s="45"/>
    </row>
    <row r="360" spans="2:3" ht="18.75" customHeight="1">
      <c r="B360" s="45"/>
    </row>
    <row r="361" spans="2:3" ht="18.75" customHeight="1">
      <c r="B361" s="45"/>
    </row>
    <row r="362" spans="2:3" s="48" customFormat="1" ht="18.75" customHeight="1"/>
    <row r="363" spans="2:3" s="48" customFormat="1" ht="18.75" customHeight="1"/>
    <row r="364" spans="2:3" s="48" customFormat="1" ht="18.75" customHeight="1">
      <c r="C364" s="49"/>
    </row>
    <row r="365" spans="2:3" ht="18.75" customHeight="1">
      <c r="B365" s="45"/>
      <c r="C365" s="50"/>
    </row>
    <row r="366" spans="2:3" ht="18.75" customHeight="1">
      <c r="B366" s="45"/>
      <c r="C366" s="50"/>
    </row>
    <row r="367" spans="2:3" ht="18.75" customHeight="1">
      <c r="B367" s="45"/>
      <c r="C367" s="50"/>
    </row>
    <row r="368" spans="2:3" ht="18.75" customHeight="1">
      <c r="B368" s="45"/>
      <c r="C368" s="50"/>
    </row>
    <row r="369" spans="2:3" ht="18.75" customHeight="1">
      <c r="B369" s="45"/>
      <c r="C369" s="50"/>
    </row>
    <row r="370" spans="2:3" ht="18.75" customHeight="1">
      <c r="B370" s="45"/>
      <c r="C370" s="50"/>
    </row>
    <row r="371" spans="2:3" ht="18.75" customHeight="1">
      <c r="B371" s="45"/>
      <c r="C371" s="50"/>
    </row>
    <row r="372" spans="2:3" ht="31.9" customHeight="1">
      <c r="B372" s="45"/>
    </row>
    <row r="373" spans="2:3" ht="18.75" customHeight="1">
      <c r="B373" s="45"/>
    </row>
    <row r="374" spans="2:3" ht="18.75" customHeight="1">
      <c r="B374" s="45"/>
    </row>
    <row r="375" spans="2:3" ht="29.25" customHeight="1">
      <c r="B375" s="45"/>
    </row>
    <row r="376" spans="2:3" s="48" customFormat="1" ht="18.75" customHeight="1"/>
    <row r="377" spans="2:3" s="48" customFormat="1" ht="18.75" customHeight="1"/>
    <row r="378" spans="2:3" s="48" customFormat="1" ht="18.75" customHeight="1">
      <c r="C378" s="49"/>
    </row>
    <row r="379" spans="2:3" ht="18.75" customHeight="1">
      <c r="B379" s="45"/>
      <c r="C379" s="50"/>
    </row>
    <row r="380" spans="2:3" ht="18.75" customHeight="1">
      <c r="B380" s="45"/>
      <c r="C380" s="50"/>
    </row>
    <row r="381" spans="2:3" ht="18.75" customHeight="1">
      <c r="B381" s="45"/>
      <c r="C381" s="50"/>
    </row>
    <row r="382" spans="2:3" ht="18.75" customHeight="1">
      <c r="B382" s="45"/>
      <c r="C382" s="50"/>
    </row>
    <row r="383" spans="2:3" ht="18.75" customHeight="1">
      <c r="B383" s="45"/>
      <c r="C383" s="50"/>
    </row>
    <row r="384" spans="2:3" ht="18.75" customHeight="1">
      <c r="B384" s="45"/>
      <c r="C384" s="50"/>
    </row>
    <row r="385" spans="2:3" ht="18.75" customHeight="1">
      <c r="B385" s="45"/>
      <c r="C385" s="50"/>
    </row>
    <row r="386" spans="2:3" ht="18.75" customHeight="1">
      <c r="B386" s="45"/>
      <c r="C386" s="50"/>
    </row>
    <row r="387" spans="2:3" ht="18.75" customHeight="1">
      <c r="B387" s="45"/>
      <c r="C387" s="50"/>
    </row>
    <row r="388" spans="2:3" ht="18.75" customHeight="1">
      <c r="B388" s="45"/>
      <c r="C388" s="50"/>
    </row>
    <row r="389" spans="2:3" ht="18.75" customHeight="1">
      <c r="B389" s="45"/>
      <c r="C389" s="50"/>
    </row>
    <row r="390" spans="2:3" ht="18.75" customHeight="1">
      <c r="B390" s="45"/>
      <c r="C390" s="50"/>
    </row>
    <row r="391" spans="2:3" ht="18.75" customHeight="1">
      <c r="B391" s="45"/>
      <c r="C391" s="50"/>
    </row>
    <row r="392" spans="2:3" ht="18.75" customHeight="1">
      <c r="B392" s="45"/>
      <c r="C392" s="50"/>
    </row>
    <row r="393" spans="2:3" ht="18.75" customHeight="1">
      <c r="B393" s="45"/>
      <c r="C393" s="50"/>
    </row>
    <row r="394" spans="2:3" ht="18.75" customHeight="1">
      <c r="B394" s="45"/>
      <c r="C394" s="50"/>
    </row>
    <row r="395" spans="2:3" ht="18.75" customHeight="1">
      <c r="B395" s="45"/>
      <c r="C395" s="50"/>
    </row>
    <row r="396" spans="2:3" ht="18.75" customHeight="1">
      <c r="B396" s="45"/>
      <c r="C396" s="50"/>
    </row>
    <row r="397" spans="2:3" ht="18.75" customHeight="1">
      <c r="B397" s="45"/>
      <c r="C397" s="50"/>
    </row>
    <row r="398" spans="2:3" ht="18.75" customHeight="1">
      <c r="B398" s="45"/>
      <c r="C398" s="50"/>
    </row>
    <row r="399" spans="2:3" ht="39.950000000000003" customHeight="1">
      <c r="B399" s="45"/>
      <c r="C399" s="50"/>
    </row>
    <row r="400" spans="2:3" ht="18.75" customHeight="1">
      <c r="B400" s="45"/>
    </row>
    <row r="401" spans="2:3" ht="18.75" customHeight="1">
      <c r="B401" s="45"/>
    </row>
    <row r="402" spans="2:3" ht="18.75" customHeight="1">
      <c r="B402" s="45"/>
    </row>
    <row r="403" spans="2:3" ht="15">
      <c r="B403" s="45"/>
    </row>
    <row r="404" spans="2:3" ht="18.75" customHeight="1">
      <c r="B404" s="45"/>
    </row>
    <row r="405" spans="2:3" ht="18.75" customHeight="1">
      <c r="B405" s="45"/>
    </row>
    <row r="406" spans="2:3" ht="27.75" customHeight="1">
      <c r="B406" s="45"/>
    </row>
    <row r="407" spans="2:3" ht="15">
      <c r="B407" s="45"/>
    </row>
    <row r="408" spans="2:3" ht="15">
      <c r="B408" s="45"/>
    </row>
    <row r="409" spans="2:3" ht="39" customHeight="1">
      <c r="B409" s="45"/>
    </row>
    <row r="410" spans="2:3" ht="18.75" customHeight="1">
      <c r="B410" s="45"/>
    </row>
    <row r="411" spans="2:3" ht="18.75" customHeight="1">
      <c r="B411" s="45"/>
    </row>
    <row r="412" spans="2:3" s="48" customFormat="1" ht="18.75" customHeight="1"/>
    <row r="413" spans="2:3" s="48" customFormat="1" ht="18.75" customHeight="1"/>
    <row r="414" spans="2:3" s="48" customFormat="1" ht="18.75" customHeight="1">
      <c r="C414" s="49"/>
    </row>
    <row r="415" spans="2:3" ht="18.75" customHeight="1">
      <c r="B415" s="45"/>
      <c r="C415" s="50"/>
    </row>
    <row r="416" spans="2:3" ht="18.75" customHeight="1">
      <c r="B416" s="45"/>
      <c r="C416" s="50"/>
    </row>
    <row r="417" spans="2:3" ht="18.75" customHeight="1">
      <c r="B417" s="45"/>
      <c r="C417" s="50"/>
    </row>
    <row r="418" spans="2:3" ht="18.75" customHeight="1">
      <c r="B418" s="45"/>
      <c r="C418" s="50"/>
    </row>
    <row r="419" spans="2:3" ht="18.75" customHeight="1">
      <c r="B419" s="45"/>
      <c r="C419" s="50"/>
    </row>
    <row r="420" spans="2:3" ht="18.75" customHeight="1">
      <c r="B420" s="45"/>
      <c r="C420" s="50"/>
    </row>
    <row r="421" spans="2:3" ht="18.75" customHeight="1">
      <c r="B421" s="45"/>
      <c r="C421" s="50"/>
    </row>
    <row r="422" spans="2:3" ht="31.9" customHeight="1">
      <c r="B422" s="45"/>
    </row>
    <row r="423" spans="2:3" ht="18.75" customHeight="1">
      <c r="B423" s="45"/>
    </row>
    <row r="424" spans="2:3" ht="18.75" customHeight="1">
      <c r="B424" s="45"/>
    </row>
    <row r="425" spans="2:3" ht="29.25" customHeight="1">
      <c r="B425" s="45"/>
    </row>
    <row r="426" spans="2:3" s="48" customFormat="1" ht="18.75" customHeight="1"/>
    <row r="427" spans="2:3" s="48" customFormat="1" ht="18.75" customHeight="1"/>
    <row r="428" spans="2:3" s="48" customFormat="1" ht="18.75" customHeight="1">
      <c r="C428" s="49"/>
    </row>
    <row r="429" spans="2:3" ht="18.75" customHeight="1">
      <c r="B429" s="45"/>
      <c r="C429" s="50"/>
    </row>
    <row r="430" spans="2:3" ht="18.75" customHeight="1">
      <c r="B430" s="45"/>
      <c r="C430" s="50"/>
    </row>
    <row r="431" spans="2:3" ht="18.75" customHeight="1">
      <c r="B431" s="45"/>
      <c r="C431" s="50"/>
    </row>
    <row r="432" spans="2:3" ht="18.75" customHeight="1">
      <c r="B432" s="45"/>
      <c r="C432" s="50"/>
    </row>
    <row r="433" spans="2:3" ht="18.75" customHeight="1">
      <c r="B433" s="45"/>
      <c r="C433" s="50"/>
    </row>
    <row r="434" spans="2:3" ht="18.75" customHeight="1">
      <c r="B434" s="45"/>
      <c r="C434" s="50"/>
    </row>
    <row r="435" spans="2:3" ht="18.75" customHeight="1">
      <c r="B435" s="45"/>
      <c r="C435" s="50"/>
    </row>
    <row r="436" spans="2:3" ht="18.75" customHeight="1">
      <c r="B436" s="45"/>
      <c r="C436" s="50"/>
    </row>
    <row r="437" spans="2:3" ht="18.75" customHeight="1">
      <c r="B437" s="45"/>
      <c r="C437" s="50"/>
    </row>
    <row r="438" spans="2:3" ht="18.75" customHeight="1">
      <c r="B438" s="45"/>
      <c r="C438" s="50"/>
    </row>
    <row r="439" spans="2:3" ht="18.75" customHeight="1">
      <c r="B439" s="45"/>
      <c r="C439" s="50"/>
    </row>
    <row r="440" spans="2:3" ht="18.75" customHeight="1">
      <c r="B440" s="45"/>
      <c r="C440" s="50"/>
    </row>
    <row r="441" spans="2:3" ht="18.75" customHeight="1">
      <c r="B441" s="45"/>
      <c r="C441" s="50"/>
    </row>
    <row r="442" spans="2:3" ht="18.75" customHeight="1">
      <c r="B442" s="45"/>
      <c r="C442" s="50"/>
    </row>
    <row r="443" spans="2:3" ht="18.75" customHeight="1">
      <c r="B443" s="45"/>
      <c r="C443" s="50"/>
    </row>
    <row r="444" spans="2:3" ht="18.75" customHeight="1">
      <c r="B444" s="45"/>
      <c r="C444" s="50"/>
    </row>
    <row r="445" spans="2:3" ht="18.75" customHeight="1">
      <c r="B445" s="45"/>
      <c r="C445" s="50"/>
    </row>
    <row r="446" spans="2:3" ht="18.75" customHeight="1">
      <c r="B446" s="45"/>
      <c r="C446" s="50"/>
    </row>
    <row r="447" spans="2:3" ht="18.75" customHeight="1">
      <c r="B447" s="45"/>
      <c r="C447" s="50"/>
    </row>
    <row r="448" spans="2:3" ht="18.75" customHeight="1">
      <c r="B448" s="45"/>
      <c r="C448" s="50"/>
    </row>
    <row r="449" spans="2:3" ht="39.950000000000003" customHeight="1">
      <c r="B449" s="45"/>
      <c r="C449" s="50"/>
    </row>
    <row r="450" spans="2:3" ht="18.75" customHeight="1">
      <c r="B450" s="45"/>
    </row>
    <row r="451" spans="2:3" ht="18.75" customHeight="1">
      <c r="B451" s="45"/>
    </row>
    <row r="452" spans="2:3" ht="18.75" customHeight="1">
      <c r="B452" s="45"/>
    </row>
    <row r="453" spans="2:3" ht="15">
      <c r="B453" s="45"/>
    </row>
    <row r="454" spans="2:3" ht="18.75" customHeight="1">
      <c r="B454" s="45"/>
    </row>
    <row r="455" spans="2:3" ht="18.75" customHeight="1">
      <c r="B455" s="45"/>
    </row>
    <row r="456" spans="2:3" ht="27.75" customHeight="1">
      <c r="B456" s="45"/>
    </row>
    <row r="457" spans="2:3" ht="15">
      <c r="B457" s="45"/>
    </row>
    <row r="458" spans="2:3" ht="15">
      <c r="B458" s="45"/>
    </row>
    <row r="459" spans="2:3" ht="39" customHeight="1">
      <c r="B459" s="45"/>
    </row>
    <row r="460" spans="2:3" ht="18.75" customHeight="1">
      <c r="B460" s="45"/>
    </row>
    <row r="461" spans="2:3" ht="18.75" customHeight="1">
      <c r="B461" s="45"/>
    </row>
    <row r="462" spans="2:3" s="48" customFormat="1" ht="18.75" customHeight="1"/>
    <row r="463" spans="2:3" s="48" customFormat="1" ht="18.75" customHeight="1"/>
    <row r="464" spans="2:3" s="48" customFormat="1" ht="18.75" customHeight="1">
      <c r="C464" s="49"/>
    </row>
    <row r="465" spans="2:3" ht="18.75" customHeight="1">
      <c r="B465" s="45"/>
      <c r="C465" s="50"/>
    </row>
    <row r="466" spans="2:3" ht="18.75" customHeight="1">
      <c r="B466" s="45"/>
      <c r="C466" s="50"/>
    </row>
    <row r="467" spans="2:3" ht="18.75" customHeight="1">
      <c r="B467" s="45"/>
      <c r="C467" s="50"/>
    </row>
    <row r="468" spans="2:3" ht="18.75" customHeight="1">
      <c r="B468" s="45"/>
      <c r="C468" s="50"/>
    </row>
    <row r="469" spans="2:3" ht="18.75" customHeight="1">
      <c r="B469" s="45"/>
      <c r="C469" s="50"/>
    </row>
    <row r="470" spans="2:3" ht="18.75" customHeight="1">
      <c r="B470" s="45"/>
      <c r="C470" s="50"/>
    </row>
    <row r="471" spans="2:3" ht="18.75" customHeight="1">
      <c r="B471" s="45"/>
      <c r="C471" s="50"/>
    </row>
    <row r="472" spans="2:3" ht="31.9" customHeight="1">
      <c r="B472" s="45"/>
    </row>
    <row r="473" spans="2:3" ht="18.75" customHeight="1">
      <c r="B473" s="45"/>
    </row>
    <row r="474" spans="2:3" ht="18.75" customHeight="1">
      <c r="B474" s="45"/>
    </row>
    <row r="475" spans="2:3" ht="29.25" customHeight="1">
      <c r="B475" s="45"/>
    </row>
    <row r="476" spans="2:3" s="48" customFormat="1" ht="18.75" customHeight="1"/>
    <row r="477" spans="2:3" s="48" customFormat="1" ht="18.75" customHeight="1"/>
    <row r="478" spans="2:3" s="48" customFormat="1" ht="18.75" customHeight="1">
      <c r="C478" s="49"/>
    </row>
    <row r="479" spans="2:3" ht="18.75" customHeight="1">
      <c r="B479" s="45"/>
      <c r="C479" s="50"/>
    </row>
    <row r="480" spans="2:3" ht="18.75" customHeight="1">
      <c r="B480" s="45"/>
      <c r="C480" s="50"/>
    </row>
    <row r="481" spans="2:3" ht="18.75" customHeight="1">
      <c r="B481" s="45"/>
      <c r="C481" s="50"/>
    </row>
    <row r="482" spans="2:3" ht="18.75" customHeight="1">
      <c r="B482" s="45"/>
      <c r="C482" s="50"/>
    </row>
    <row r="483" spans="2:3" ht="18.75" customHeight="1">
      <c r="B483" s="45"/>
      <c r="C483" s="50"/>
    </row>
    <row r="484" spans="2:3" ht="18.75" customHeight="1">
      <c r="B484" s="45"/>
      <c r="C484" s="50"/>
    </row>
    <row r="485" spans="2:3" ht="18.75" customHeight="1">
      <c r="B485" s="45"/>
      <c r="C485" s="50"/>
    </row>
    <row r="486" spans="2:3" ht="18.75" customHeight="1">
      <c r="B486" s="45"/>
      <c r="C486" s="50"/>
    </row>
    <row r="487" spans="2:3" ht="18.75" customHeight="1">
      <c r="B487" s="45"/>
      <c r="C487" s="50"/>
    </row>
    <row r="488" spans="2:3" ht="18.75" customHeight="1">
      <c r="B488" s="45"/>
      <c r="C488" s="50"/>
    </row>
    <row r="489" spans="2:3" ht="18.75" customHeight="1">
      <c r="B489" s="45"/>
      <c r="C489" s="50"/>
    </row>
    <row r="490" spans="2:3" ht="18.75" customHeight="1">
      <c r="B490" s="45"/>
      <c r="C490" s="50"/>
    </row>
    <row r="491" spans="2:3" ht="18.75" customHeight="1">
      <c r="B491" s="45"/>
      <c r="C491" s="50"/>
    </row>
    <row r="492" spans="2:3" ht="18.75" customHeight="1">
      <c r="B492" s="45"/>
      <c r="C492" s="50"/>
    </row>
    <row r="493" spans="2:3" ht="18.75" customHeight="1">
      <c r="B493" s="45"/>
      <c r="C493" s="50"/>
    </row>
    <row r="494" spans="2:3" ht="18.75" customHeight="1">
      <c r="B494" s="45"/>
      <c r="C494" s="50"/>
    </row>
    <row r="495" spans="2:3" ht="18.75" customHeight="1">
      <c r="B495" s="45"/>
      <c r="C495" s="50"/>
    </row>
    <row r="496" spans="2:3" ht="18.75" customHeight="1">
      <c r="B496" s="45"/>
      <c r="C496" s="50"/>
    </row>
    <row r="497" spans="2:3" ht="18.75" customHeight="1">
      <c r="B497" s="45"/>
      <c r="C497" s="50"/>
    </row>
    <row r="498" spans="2:3" ht="18.75" customHeight="1">
      <c r="B498" s="45"/>
      <c r="C498" s="50"/>
    </row>
    <row r="499" spans="2:3" ht="39.950000000000003" customHeight="1">
      <c r="B499" s="45"/>
      <c r="C499" s="50"/>
    </row>
    <row r="500" spans="2:3" ht="18.75" customHeight="1">
      <c r="B500" s="45"/>
    </row>
    <row r="501" spans="2:3" ht="18.75" customHeight="1">
      <c r="B501" s="45"/>
    </row>
    <row r="502" spans="2:3" ht="18.75" customHeight="1">
      <c r="B502" s="45"/>
    </row>
    <row r="503" spans="2:3" ht="15">
      <c r="B503" s="45"/>
    </row>
    <row r="504" spans="2:3" ht="18.75" customHeight="1">
      <c r="B504" s="45"/>
    </row>
    <row r="505" spans="2:3" ht="18.75" customHeight="1">
      <c r="B505" s="45"/>
    </row>
    <row r="506" spans="2:3" ht="27.75" customHeight="1">
      <c r="B506" s="45"/>
    </row>
    <row r="507" spans="2:3" ht="15">
      <c r="B507" s="45"/>
    </row>
    <row r="508" spans="2:3" ht="15">
      <c r="B508" s="45"/>
    </row>
    <row r="509" spans="2:3" ht="39" customHeight="1">
      <c r="B509" s="45"/>
    </row>
    <row r="510" spans="2:3" ht="18.75" customHeight="1">
      <c r="B510" s="45"/>
    </row>
    <row r="511" spans="2:3" ht="18.75" customHeight="1">
      <c r="B511" s="45"/>
    </row>
    <row r="512" spans="2:3" s="48" customFormat="1" ht="18.75" customHeight="1"/>
    <row r="513" spans="2:3" s="48" customFormat="1" ht="18.75" customHeight="1"/>
    <row r="514" spans="2:3" s="48" customFormat="1" ht="18.75" customHeight="1">
      <c r="C514" s="49"/>
    </row>
    <row r="515" spans="2:3" ht="18.75" customHeight="1">
      <c r="B515" s="45"/>
      <c r="C515" s="50"/>
    </row>
    <row r="516" spans="2:3" ht="18.75" customHeight="1">
      <c r="B516" s="45"/>
      <c r="C516" s="50"/>
    </row>
    <row r="517" spans="2:3" ht="18.75" customHeight="1">
      <c r="B517" s="45"/>
      <c r="C517" s="50"/>
    </row>
    <row r="518" spans="2:3" ht="18.75" customHeight="1">
      <c r="B518" s="45"/>
      <c r="C518" s="50"/>
    </row>
    <row r="519" spans="2:3" ht="18.75" customHeight="1">
      <c r="B519" s="45"/>
      <c r="C519" s="50"/>
    </row>
    <row r="520" spans="2:3" ht="18.75" customHeight="1">
      <c r="B520" s="45"/>
      <c r="C520" s="50"/>
    </row>
    <row r="521" spans="2:3" ht="18.75" customHeight="1">
      <c r="B521" s="45"/>
      <c r="C521" s="50"/>
    </row>
    <row r="522" spans="2:3" ht="31.9" customHeight="1">
      <c r="B522" s="45"/>
    </row>
    <row r="523" spans="2:3" ht="18.75" customHeight="1">
      <c r="B523" s="45"/>
    </row>
    <row r="524" spans="2:3" ht="18.75" customHeight="1">
      <c r="B524" s="45"/>
    </row>
    <row r="525" spans="2:3" ht="29.25" customHeight="1">
      <c r="B525" s="45"/>
    </row>
    <row r="526" spans="2:3" s="48" customFormat="1" ht="18.75" customHeight="1"/>
    <row r="527" spans="2:3" s="48" customFormat="1" ht="18.75" customHeight="1"/>
    <row r="528" spans="2:3" s="48" customFormat="1" ht="18.75" customHeight="1">
      <c r="C528" s="49"/>
    </row>
    <row r="529" spans="2:3" ht="18.75" customHeight="1">
      <c r="B529" s="45"/>
      <c r="C529" s="50"/>
    </row>
    <row r="530" spans="2:3" ht="18.75" customHeight="1">
      <c r="B530" s="45"/>
      <c r="C530" s="50"/>
    </row>
    <row r="531" spans="2:3" ht="18.75" customHeight="1">
      <c r="B531" s="45"/>
      <c r="C531" s="50"/>
    </row>
    <row r="532" spans="2:3" ht="18.75" customHeight="1">
      <c r="B532" s="45"/>
      <c r="C532" s="50"/>
    </row>
    <row r="533" spans="2:3" ht="18.75" customHeight="1">
      <c r="B533" s="45"/>
      <c r="C533" s="50"/>
    </row>
    <row r="534" spans="2:3" ht="18.75" customHeight="1">
      <c r="B534" s="45"/>
      <c r="C534" s="50"/>
    </row>
    <row r="535" spans="2:3" ht="18.75" customHeight="1">
      <c r="B535" s="45"/>
      <c r="C535" s="50"/>
    </row>
    <row r="536" spans="2:3" ht="18.75" customHeight="1">
      <c r="B536" s="45"/>
      <c r="C536" s="50"/>
    </row>
    <row r="537" spans="2:3" ht="18.75" customHeight="1">
      <c r="B537" s="45"/>
      <c r="C537" s="50"/>
    </row>
    <row r="538" spans="2:3" ht="18.75" customHeight="1">
      <c r="B538" s="45"/>
      <c r="C538" s="50"/>
    </row>
    <row r="539" spans="2:3" ht="18.75" customHeight="1">
      <c r="B539" s="45"/>
      <c r="C539" s="50"/>
    </row>
    <row r="540" spans="2:3" ht="18.75" customHeight="1">
      <c r="B540" s="45"/>
      <c r="C540" s="50"/>
    </row>
    <row r="541" spans="2:3" ht="18.75" customHeight="1">
      <c r="B541" s="45"/>
      <c r="C541" s="50"/>
    </row>
    <row r="542" spans="2:3" ht="18.75" customHeight="1">
      <c r="B542" s="45"/>
      <c r="C542" s="50"/>
    </row>
    <row r="543" spans="2:3" ht="18.75" customHeight="1">
      <c r="B543" s="45"/>
      <c r="C543" s="50"/>
    </row>
    <row r="544" spans="2:3" ht="18.75" customHeight="1">
      <c r="B544" s="45"/>
      <c r="C544" s="50"/>
    </row>
    <row r="545" spans="2:3" ht="18.75" customHeight="1">
      <c r="B545" s="45"/>
      <c r="C545" s="50"/>
    </row>
    <row r="546" spans="2:3" ht="18.75" customHeight="1">
      <c r="B546" s="45"/>
      <c r="C546" s="50"/>
    </row>
    <row r="547" spans="2:3" ht="18.75" customHeight="1">
      <c r="B547" s="45"/>
      <c r="C547" s="50"/>
    </row>
    <row r="548" spans="2:3" ht="18.75" customHeight="1">
      <c r="B548" s="45"/>
      <c r="C548" s="50"/>
    </row>
    <row r="549" spans="2:3" ht="39.950000000000003" customHeight="1">
      <c r="B549" s="45"/>
      <c r="C549" s="50"/>
    </row>
    <row r="550" spans="2:3" ht="18.75" customHeight="1">
      <c r="B550" s="45"/>
    </row>
    <row r="551" spans="2:3" ht="18.75" customHeight="1">
      <c r="B551" s="45"/>
    </row>
    <row r="552" spans="2:3" ht="18.75" customHeight="1">
      <c r="B552" s="45"/>
    </row>
    <row r="553" spans="2:3" ht="15">
      <c r="B553" s="45"/>
    </row>
    <row r="554" spans="2:3" ht="18.75" customHeight="1">
      <c r="B554" s="45"/>
    </row>
    <row r="555" spans="2:3" ht="18.75" customHeight="1">
      <c r="B555" s="45"/>
    </row>
    <row r="556" spans="2:3" ht="18.75" customHeight="1">
      <c r="B556" s="45"/>
    </row>
    <row r="557" spans="2:3" ht="18.75" customHeight="1">
      <c r="B557" s="45"/>
    </row>
    <row r="558" spans="2:3" ht="18.75" customHeight="1">
      <c r="B558" s="45"/>
    </row>
  </sheetData>
  <sheetProtection algorithmName="SHA-512" hashValue="5fnOBXpxLWp5Pag1pLR99CmZFAnz1TScF2QK8auvhCkmmuxwcdDkWSh1YndbcjHqTm0FsSKamCxT8Y2UV1nw2w==" saltValue="vSTR616QVBcFD3aUNHf0wg==" spinCount="100000" sheet="1" objects="1" scenarios="1" formatColumns="0" formatRows="0"/>
  <mergeCells count="13">
    <mergeCell ref="C28:N28"/>
    <mergeCell ref="A15:B16"/>
    <mergeCell ref="C14:N14"/>
    <mergeCell ref="A25:B25"/>
    <mergeCell ref="A14:B14"/>
    <mergeCell ref="A26:B26"/>
    <mergeCell ref="A5:A7"/>
    <mergeCell ref="A53:B53"/>
    <mergeCell ref="A54:B54"/>
    <mergeCell ref="A11:B11"/>
    <mergeCell ref="A28:B28"/>
    <mergeCell ref="A29:B30"/>
    <mergeCell ref="A12:B12"/>
  </mergeCells>
  <phoneticPr fontId="24" type="noConversion"/>
  <conditionalFormatting sqref="C17:N24">
    <cfRule type="cellIs" dxfId="98" priority="26" operator="equal">
      <formula>0</formula>
    </cfRule>
  </conditionalFormatting>
  <conditionalFormatting sqref="C31:N52">
    <cfRule type="cellIs" dxfId="97" priority="5" operator="equal">
      <formula>0</formula>
    </cfRule>
  </conditionalFormatting>
  <conditionalFormatting sqref="C12:N12">
    <cfRule type="cellIs" dxfId="96" priority="1" operator="equal">
      <formula>1</formula>
    </cfRule>
    <cfRule type="cellIs" dxfId="95" priority="2" operator="greaterThan">
      <formula>0</formula>
    </cfRule>
  </conditionalFormatting>
  <hyperlinks>
    <hyperlink ref="A8" location="'1B Tableau financier'!A22" display="'1B Tableau financier'!A22" xr:uid="{102D07D5-24F2-4CBE-9FE1-BE24EFA01DCB}"/>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ignoredErrors>
    <ignoredError sqref="C25:N25" formulaRange="1"/>
    <ignoredError sqref="B23:B24 B17:B22"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037F1-C69D-4F9B-B664-763A057C441D}">
  <dimension ref="A1:S54"/>
  <sheetViews>
    <sheetView view="pageBreakPreview" zoomScaleNormal="80" zoomScaleSheetLayoutView="100" workbookViewId="0">
      <selection activeCell="B8" sqref="B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168</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45"/>
      <c r="B5" s="108" t="s">
        <v>220</v>
      </c>
      <c r="C5" s="23"/>
      <c r="D5" s="88"/>
      <c r="E5" s="18"/>
      <c r="F5" s="100"/>
      <c r="G5" s="18"/>
      <c r="H5" s="100"/>
    </row>
    <row r="6" spans="1:14" s="42" customFormat="1" ht="18.75" customHeight="1">
      <c r="A6" s="1146"/>
      <c r="B6" s="101" t="s">
        <v>221</v>
      </c>
      <c r="C6" s="23"/>
      <c r="D6" s="88"/>
      <c r="E6" s="18"/>
      <c r="F6" s="100"/>
      <c r="G6" s="18"/>
      <c r="H6" s="100"/>
    </row>
    <row r="7" spans="1:14" ht="18.75" customHeight="1" thickBot="1">
      <c r="A7" s="1147"/>
    </row>
    <row r="8" spans="1:14" ht="27.75" customHeight="1">
      <c r="A8" s="594" t="s">
        <v>222</v>
      </c>
      <c r="B8" s="248"/>
      <c r="C8" s="251"/>
      <c r="D8" s="252"/>
      <c r="E8" s="251"/>
      <c r="F8" s="251"/>
      <c r="G8" s="251"/>
      <c r="H8" s="251"/>
      <c r="I8" s="251"/>
      <c r="J8" s="251"/>
      <c r="K8" s="251"/>
      <c r="L8" s="251"/>
      <c r="M8" s="251"/>
      <c r="N8" s="253"/>
    </row>
    <row r="9" spans="1:14" ht="15">
      <c r="A9" s="254" t="s">
        <v>171</v>
      </c>
      <c r="B9" s="249" t="s">
        <v>172</v>
      </c>
      <c r="D9" s="255"/>
      <c r="E9" s="47"/>
      <c r="F9" s="47"/>
      <c r="N9" s="256"/>
    </row>
    <row r="10" spans="1:14" ht="26.25" thickBot="1">
      <c r="A10" s="661" t="s">
        <v>313</v>
      </c>
      <c r="B10" s="713"/>
      <c r="N10" s="256"/>
    </row>
    <row r="11" spans="1:14" ht="39" customHeight="1" thickBot="1">
      <c r="A11" s="1152" t="s">
        <v>173</v>
      </c>
      <c r="B11" s="1153"/>
      <c r="C11" s="269"/>
      <c r="D11" s="270"/>
      <c r="E11" s="270"/>
      <c r="F11" s="270"/>
      <c r="G11" s="270"/>
      <c r="H11" s="270"/>
      <c r="I11" s="270"/>
      <c r="J11" s="270"/>
      <c r="K11" s="270"/>
      <c r="L11" s="270"/>
      <c r="M11" s="270"/>
      <c r="N11" s="271"/>
    </row>
    <row r="12" spans="1:14" s="712" customFormat="1" ht="15.75" thickBot="1">
      <c r="A12" s="1160" t="s">
        <v>219</v>
      </c>
      <c r="B12" s="1161"/>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72" t="s">
        <v>174</v>
      </c>
      <c r="B14" s="1173"/>
      <c r="C14" s="1169" t="s">
        <v>175</v>
      </c>
      <c r="D14" s="1170"/>
      <c r="E14" s="1170"/>
      <c r="F14" s="1170"/>
      <c r="G14" s="1170"/>
      <c r="H14" s="1170"/>
      <c r="I14" s="1170"/>
      <c r="J14" s="1170"/>
      <c r="K14" s="1170"/>
      <c r="L14" s="1170"/>
      <c r="M14" s="1170"/>
      <c r="N14" s="1171"/>
    </row>
    <row r="15" spans="1:14" s="48" customFormat="1" ht="18.75" customHeight="1">
      <c r="A15" s="1165" t="s">
        <v>176</v>
      </c>
      <c r="B15" s="1166"/>
      <c r="C15" s="277" t="s">
        <v>177</v>
      </c>
      <c r="D15" s="278" t="s">
        <v>178</v>
      </c>
      <c r="E15" s="278" t="s">
        <v>179</v>
      </c>
      <c r="F15" s="278" t="s">
        <v>180</v>
      </c>
      <c r="G15" s="278" t="s">
        <v>181</v>
      </c>
      <c r="H15" s="278" t="s">
        <v>182</v>
      </c>
      <c r="I15" s="279" t="s">
        <v>183</v>
      </c>
      <c r="J15" s="279" t="s">
        <v>184</v>
      </c>
      <c r="K15" s="279" t="s">
        <v>185</v>
      </c>
      <c r="L15" s="279" t="s">
        <v>186</v>
      </c>
      <c r="M15" s="279" t="s">
        <v>187</v>
      </c>
      <c r="N15" s="280" t="s">
        <v>188</v>
      </c>
    </row>
    <row r="16" spans="1:14" s="48" customFormat="1" ht="18.75" customHeight="1" thickBot="1">
      <c r="A16" s="1167"/>
      <c r="B16" s="1168"/>
      <c r="C16" s="386" t="str">
        <f>IF($B$8&lt;&gt;0,TEXT($F$4,"MM/AAAA"),"")</f>
        <v/>
      </c>
      <c r="D16" s="387" t="str">
        <f>IF($B$8&lt;&gt;0,TEXT(DATE(YEAR($F$4),MONTH($F$4)+1,DAY($F$4)),"MM/AAAA"),"")</f>
        <v/>
      </c>
      <c r="E16" s="387" t="str">
        <f>IF($B$8&lt;&gt;0,TEXT(DATE(YEAR($F$4),MONTH($F$4)+2,DAY($F$4)),"MM/AAAA"),"")</f>
        <v/>
      </c>
      <c r="F16" s="387" t="str">
        <f>IF($B$8&lt;&gt;0,TEXT(DATE(YEAR($F$4),MONTH($F$4)+3,DAY($F$4)),"MM/AAAA"),"")</f>
        <v/>
      </c>
      <c r="G16" s="387" t="str">
        <f>IF($B$8&lt;&gt;0,TEXT(DATE(YEAR($F$4),MONTH($F$4)+4,DAY($F$4)),"MM/AAAA"),"")</f>
        <v/>
      </c>
      <c r="H16" s="387" t="str">
        <f>IF($B$8&lt;&gt;0,TEXT(DATE(YEAR($F$4),MONTH($F$4)+5,DAY($F$4)),"MM/AAAA"),"")</f>
        <v/>
      </c>
      <c r="I16" s="387" t="str">
        <f>IF($B$8&lt;&gt;0,TEXT(DATE(YEAR($F$4),MONTH($F$4)+6,DAY($F$4)),"MM/AAAA"),"")</f>
        <v/>
      </c>
      <c r="J16" s="387" t="str">
        <f>IF($B$8&lt;&gt;0,TEXT(DATE(YEAR($F$4),MONTH($F$4)+7,DAY($F$4)),"MM/AAAA"),"")</f>
        <v/>
      </c>
      <c r="K16" s="387" t="str">
        <f>IF($B$8&lt;&gt;0,TEXT(DATE(YEAR($F$4),MONTH($F$4)+8,DAY($F$4)),"MM/AAAA"),"")</f>
        <v/>
      </c>
      <c r="L16" s="387" t="str">
        <f>IF($B$8&lt;&gt;0,TEXT(DATE(YEAR($F$4),MONTH($F$4)+9,DAY($F$4)),"MM/AAAA"),"")</f>
        <v/>
      </c>
      <c r="M16" s="387" t="str">
        <f>IF($B$8&lt;&gt;0,TEXT(DATE(YEAR($F$4),MONTH($F$4)+10,DAY($F$4)),"MM/AAAA"),"")</f>
        <v/>
      </c>
      <c r="N16" s="593" t="str">
        <f>IF($B$8&lt;&gt;0,TEXT(DATE(YEAR($F$4),MONTH($F$4)+11,DAY($F$4)),"MM/AAAA"),"")</f>
        <v/>
      </c>
    </row>
    <row r="17" spans="1:19" s="48" customFormat="1" ht="18.75" customHeight="1">
      <c r="A17" s="272" t="str">
        <f>IF('1B Tableau financier'!K2="Pôle","Catégorie 1","Action 1")</f>
        <v>Action 1</v>
      </c>
      <c r="B17" s="273" t="str">
        <f>'1C TSsalarié1'!B17</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275" t="str">
        <f>'1C TSsalarié1'!B18</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275" t="str">
        <f>'1C TSsalarié1'!B19</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275" t="str">
        <f>'1C TSsalarié1'!B20</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275" t="str">
        <f>'1C TSsalarié1'!B21</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275" t="str">
        <f>'1C TSsalarié1'!B22</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275" t="str">
        <f>'1C TSsalarié1'!B23</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275" t="str">
        <f>'1C TSsalarié1'!B24</f>
        <v/>
      </c>
      <c r="C24" s="268"/>
      <c r="D24" s="266"/>
      <c r="E24" s="266"/>
      <c r="F24" s="266"/>
      <c r="G24" s="266"/>
      <c r="H24" s="266"/>
      <c r="I24" s="266"/>
      <c r="J24" s="266"/>
      <c r="K24" s="266"/>
      <c r="L24" s="266"/>
      <c r="M24" s="266"/>
      <c r="N24" s="267"/>
      <c r="S24" s="50"/>
    </row>
    <row r="25" spans="1:19" ht="31.9" customHeight="1" thickBot="1">
      <c r="A25" s="1172" t="s">
        <v>314</v>
      </c>
      <c r="B25" s="1173"/>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50" t="s">
        <v>189</v>
      </c>
      <c r="B26" s="1151"/>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54" t="s">
        <v>315</v>
      </c>
      <c r="B28" s="1155"/>
      <c r="C28" s="1162" t="s">
        <v>190</v>
      </c>
      <c r="D28" s="1163"/>
      <c r="E28" s="1163"/>
      <c r="F28" s="1163"/>
      <c r="G28" s="1163"/>
      <c r="H28" s="1163"/>
      <c r="I28" s="1163"/>
      <c r="J28" s="1163"/>
      <c r="K28" s="1163"/>
      <c r="L28" s="1163"/>
      <c r="M28" s="1163"/>
      <c r="N28" s="1164"/>
    </row>
    <row r="29" spans="1:19" s="48" customFormat="1" ht="18.75" customHeight="1">
      <c r="A29" s="1156" t="s">
        <v>191</v>
      </c>
      <c r="B29" s="1157"/>
      <c r="C29" s="228" t="s">
        <v>177</v>
      </c>
      <c r="D29" s="229" t="s">
        <v>178</v>
      </c>
      <c r="E29" s="229" t="s">
        <v>179</v>
      </c>
      <c r="F29" s="229" t="s">
        <v>180</v>
      </c>
      <c r="G29" s="229" t="s">
        <v>181</v>
      </c>
      <c r="H29" s="229" t="s">
        <v>182</v>
      </c>
      <c r="I29" s="230" t="s">
        <v>183</v>
      </c>
      <c r="J29" s="230" t="s">
        <v>184</v>
      </c>
      <c r="K29" s="230" t="s">
        <v>185</v>
      </c>
      <c r="L29" s="230" t="s">
        <v>186</v>
      </c>
      <c r="M29" s="230" t="s">
        <v>187</v>
      </c>
      <c r="N29" s="231" t="s">
        <v>188</v>
      </c>
    </row>
    <row r="30" spans="1:19" s="48" customFormat="1" ht="18.75" customHeight="1" thickBot="1">
      <c r="A30" s="1158"/>
      <c r="B30" s="1159"/>
      <c r="C30" s="284" t="str">
        <f t="shared" ref="C30:N30" si="3">C16</f>
        <v/>
      </c>
      <c r="D30" s="285" t="str">
        <f t="shared" si="3"/>
        <v/>
      </c>
      <c r="E30" s="285" t="str">
        <f t="shared" si="3"/>
        <v/>
      </c>
      <c r="F30" s="285" t="str">
        <f t="shared" si="3"/>
        <v/>
      </c>
      <c r="G30" s="285" t="str">
        <f t="shared" si="3"/>
        <v/>
      </c>
      <c r="H30" s="285" t="str">
        <f t="shared" si="3"/>
        <v/>
      </c>
      <c r="I30" s="285" t="str">
        <f t="shared" si="3"/>
        <v/>
      </c>
      <c r="J30" s="285" t="str">
        <f t="shared" si="3"/>
        <v/>
      </c>
      <c r="K30" s="285" t="str">
        <f t="shared" si="3"/>
        <v/>
      </c>
      <c r="L30" s="285" t="str">
        <f t="shared" si="3"/>
        <v/>
      </c>
      <c r="M30" s="285" t="str">
        <f t="shared" si="3"/>
        <v/>
      </c>
      <c r="N30" s="286" t="str">
        <f t="shared" si="3"/>
        <v/>
      </c>
    </row>
    <row r="31" spans="1:19" s="48" customFormat="1" ht="18.75" customHeight="1">
      <c r="A31" s="232" t="s">
        <v>192</v>
      </c>
      <c r="B31" s="840" t="str">
        <f>'1C TSsalarié1'!B31</f>
        <v>Exemple - Fédéral - SPF YYY - Dossier 3456 - NOM projet - 01/01/2020-30/09/2020 - M. AAAA Bbb</v>
      </c>
      <c r="C31" s="262"/>
      <c r="D31" s="263"/>
      <c r="E31" s="263"/>
      <c r="F31" s="263"/>
      <c r="G31" s="263"/>
      <c r="H31" s="263"/>
      <c r="I31" s="263"/>
      <c r="J31" s="263"/>
      <c r="K31" s="263"/>
      <c r="L31" s="263"/>
      <c r="M31" s="263"/>
      <c r="N31" s="264"/>
      <c r="S31" s="49"/>
    </row>
    <row r="32" spans="1:19" ht="18.75" customHeight="1">
      <c r="A32" s="233" t="s">
        <v>194</v>
      </c>
      <c r="B32" s="841" t="str">
        <f>'1C TSsalarié1'!B32</f>
        <v>Exemple - FWB - DG YYY - Dossier T789 - NOM projet - 01/01/2020-30/06/2020 - Mme CCCC Ddd</v>
      </c>
      <c r="C32" s="268"/>
      <c r="D32" s="266"/>
      <c r="E32" s="266"/>
      <c r="F32" s="266"/>
      <c r="G32" s="266"/>
      <c r="H32" s="266"/>
      <c r="I32" s="266"/>
      <c r="J32" s="266"/>
      <c r="K32" s="266"/>
      <c r="L32" s="266"/>
      <c r="M32" s="266"/>
      <c r="N32" s="267"/>
      <c r="S32" s="50"/>
    </row>
    <row r="33" spans="1:19" ht="18.75" customHeight="1">
      <c r="A33" s="233" t="s">
        <v>196</v>
      </c>
      <c r="B33" s="841" t="str">
        <f>'1C TSsalarié1'!B33</f>
        <v>Exemple - SPW EER - DPE - Dossier 675432 - NOM projet - 01/10/2019-30/09/2022 - M. EEEE Fff</v>
      </c>
      <c r="C33" s="268"/>
      <c r="D33" s="266"/>
      <c r="E33" s="266"/>
      <c r="F33" s="266"/>
      <c r="G33" s="266"/>
      <c r="H33" s="266"/>
      <c r="I33" s="266"/>
      <c r="J33" s="266"/>
      <c r="K33" s="266"/>
      <c r="L33" s="266"/>
      <c r="M33" s="266"/>
      <c r="N33" s="267"/>
      <c r="S33" s="50"/>
    </row>
    <row r="34" spans="1:19" ht="18.75" customHeight="1">
      <c r="A34" s="233" t="s">
        <v>198</v>
      </c>
      <c r="B34" s="841" t="str">
        <f>'1C TSsalarié1'!B34</f>
        <v>Exemple - SPW EER - DPE - Dossier 675432 - NOM projet - 01/10/2019-30/09/2022 - M. EEEE Fff</v>
      </c>
      <c r="C34" s="289"/>
      <c r="D34" s="290"/>
      <c r="E34" s="290"/>
      <c r="F34" s="290"/>
      <c r="G34" s="290"/>
      <c r="H34" s="290"/>
      <c r="I34" s="290"/>
      <c r="J34" s="290"/>
      <c r="K34" s="290"/>
      <c r="L34" s="290"/>
      <c r="M34" s="290"/>
      <c r="N34" s="291"/>
      <c r="S34" s="50"/>
    </row>
    <row r="35" spans="1:19" ht="18.75" customHeight="1">
      <c r="A35" s="233" t="s">
        <v>199</v>
      </c>
      <c r="B35" s="841" t="str">
        <f>'1C TSsalarié1'!B35</f>
        <v>Exemple - SPW EER - DPE - Dossier 675432 - NOM projet - 01/10/2019-30/09/2022 - M. EEEE Fff</v>
      </c>
      <c r="C35" s="289"/>
      <c r="D35" s="290"/>
      <c r="E35" s="290"/>
      <c r="F35" s="290"/>
      <c r="G35" s="290"/>
      <c r="H35" s="290"/>
      <c r="I35" s="290"/>
      <c r="J35" s="290"/>
      <c r="K35" s="290"/>
      <c r="L35" s="290"/>
      <c r="M35" s="290"/>
      <c r="N35" s="291"/>
      <c r="S35" s="50"/>
    </row>
    <row r="36" spans="1:19" ht="18.75" customHeight="1">
      <c r="A36" s="233" t="s">
        <v>200</v>
      </c>
      <c r="B36" s="841" t="str">
        <f>'1C TSsalarié1'!B36</f>
        <v>Exemple - SPW EER - DPE - Dossier 675432 - NOM projet - 01/10/2019-30/09/2022 - M. EEEE Fff</v>
      </c>
      <c r="C36" s="289"/>
      <c r="D36" s="290"/>
      <c r="E36" s="290"/>
      <c r="F36" s="290"/>
      <c r="G36" s="290"/>
      <c r="H36" s="290"/>
      <c r="I36" s="290"/>
      <c r="J36" s="290"/>
      <c r="K36" s="290"/>
      <c r="L36" s="290"/>
      <c r="M36" s="290"/>
      <c r="N36" s="291"/>
      <c r="S36" s="50"/>
    </row>
    <row r="37" spans="1:19" ht="18.75" customHeight="1">
      <c r="A37" s="233" t="s">
        <v>201</v>
      </c>
      <c r="B37" s="841" t="str">
        <f>'1C TSsalarié1'!B37</f>
        <v>Exemple - SPW EER - DPE - Dossier 675432 - NOM projet - 01/10/2019-30/09/2022 - M. EEEE Fff</v>
      </c>
      <c r="C37" s="289"/>
      <c r="D37" s="290"/>
      <c r="E37" s="290"/>
      <c r="F37" s="290"/>
      <c r="G37" s="290"/>
      <c r="H37" s="290"/>
      <c r="I37" s="290"/>
      <c r="J37" s="290"/>
      <c r="K37" s="290"/>
      <c r="L37" s="290"/>
      <c r="M37" s="290"/>
      <c r="N37" s="291"/>
      <c r="S37" s="50"/>
    </row>
    <row r="38" spans="1:19" ht="18.75" customHeight="1">
      <c r="A38" s="233" t="s">
        <v>202</v>
      </c>
      <c r="B38" s="841" t="str">
        <f>'1C TSsalarié1'!B38</f>
        <v>Exemple - SPW EER - DPE - Dossier 675432 - NOM projet - 01/10/2019-30/09/2022 - M. EEEE Fff</v>
      </c>
      <c r="C38" s="289"/>
      <c r="D38" s="290"/>
      <c r="E38" s="290"/>
      <c r="F38" s="290"/>
      <c r="G38" s="290"/>
      <c r="H38" s="290"/>
      <c r="I38" s="290"/>
      <c r="J38" s="290"/>
      <c r="K38" s="290"/>
      <c r="L38" s="290"/>
      <c r="M38" s="290"/>
      <c r="N38" s="291"/>
      <c r="S38" s="50"/>
    </row>
    <row r="39" spans="1:19" ht="18.75" customHeight="1">
      <c r="A39" s="233" t="s">
        <v>203</v>
      </c>
      <c r="B39" s="841" t="str">
        <f>'1C TSsalarié1'!B39</f>
        <v>Exemple - SPW EER - DPE - Dossier 675432 - NOM projet - 01/10/2019-30/09/2022 - M. EEEE Fff</v>
      </c>
      <c r="C39" s="289"/>
      <c r="D39" s="290"/>
      <c r="E39" s="290"/>
      <c r="F39" s="290"/>
      <c r="G39" s="290"/>
      <c r="H39" s="290"/>
      <c r="I39" s="290"/>
      <c r="J39" s="290"/>
      <c r="K39" s="290"/>
      <c r="L39" s="290"/>
      <c r="M39" s="290"/>
      <c r="N39" s="291"/>
      <c r="S39" s="50"/>
    </row>
    <row r="40" spans="1:19" ht="18.75" customHeight="1">
      <c r="A40" s="233" t="s">
        <v>204</v>
      </c>
      <c r="B40" s="841" t="str">
        <f>'1C TSsalarié1'!B40</f>
        <v>Exemple - SPW EER - DPE - Dossier 675432 - NOM projet - 01/10/2019-30/09/2022 - M. EEEE Fff</v>
      </c>
      <c r="C40" s="289"/>
      <c r="D40" s="290"/>
      <c r="E40" s="290"/>
      <c r="F40" s="290"/>
      <c r="G40" s="290"/>
      <c r="H40" s="290"/>
      <c r="I40" s="290"/>
      <c r="J40" s="290"/>
      <c r="K40" s="290"/>
      <c r="L40" s="290"/>
      <c r="M40" s="290"/>
      <c r="N40" s="291"/>
      <c r="S40" s="50"/>
    </row>
    <row r="41" spans="1:19" ht="18.75" customHeight="1">
      <c r="A41" s="233" t="s">
        <v>205</v>
      </c>
      <c r="B41" s="841" t="str">
        <f>'1C TSsalarié1'!B41</f>
        <v>Exemple - SPW EER - DPE - Dossier 675432 - NOM projet - 01/10/2019-30/09/2022 - M. EEEE Fff</v>
      </c>
      <c r="C41" s="289"/>
      <c r="D41" s="290"/>
      <c r="E41" s="290"/>
      <c r="F41" s="290"/>
      <c r="G41" s="290"/>
      <c r="H41" s="290"/>
      <c r="I41" s="290"/>
      <c r="J41" s="290"/>
      <c r="K41" s="290"/>
      <c r="L41" s="290"/>
      <c r="M41" s="290"/>
      <c r="N41" s="291"/>
      <c r="S41" s="50"/>
    </row>
    <row r="42" spans="1:19" ht="18.75" customHeight="1">
      <c r="A42" s="233" t="s">
        <v>206</v>
      </c>
      <c r="B42" s="841" t="str">
        <f>'1C TSsalarié1'!B42</f>
        <v>Exemple - SPW EER - DPE - Dossier 675432 - NOM projet - 01/10/2019-30/09/2022 - M. EEEE Fff</v>
      </c>
      <c r="C42" s="289"/>
      <c r="D42" s="290"/>
      <c r="E42" s="290"/>
      <c r="F42" s="290"/>
      <c r="G42" s="290"/>
      <c r="H42" s="290"/>
      <c r="I42" s="290"/>
      <c r="J42" s="290"/>
      <c r="K42" s="290"/>
      <c r="L42" s="290"/>
      <c r="M42" s="290"/>
      <c r="N42" s="291"/>
      <c r="S42" s="50"/>
    </row>
    <row r="43" spans="1:19" ht="18.75" customHeight="1">
      <c r="A43" s="233" t="s">
        <v>207</v>
      </c>
      <c r="B43" s="841" t="str">
        <f>'1C TSsalarié1'!B43</f>
        <v>Exemple - SPW EER - DPE - Dossier 675432 - NOM projet - 01/10/2019-30/09/2022 - M. EEEE Fff</v>
      </c>
      <c r="C43" s="289"/>
      <c r="D43" s="290"/>
      <c r="E43" s="290"/>
      <c r="F43" s="290"/>
      <c r="G43" s="290"/>
      <c r="H43" s="290"/>
      <c r="I43" s="290"/>
      <c r="J43" s="290"/>
      <c r="K43" s="290"/>
      <c r="L43" s="290"/>
      <c r="M43" s="290"/>
      <c r="N43" s="291"/>
      <c r="S43" s="50"/>
    </row>
    <row r="44" spans="1:19" ht="18.75" customHeight="1">
      <c r="A44" s="233" t="s">
        <v>208</v>
      </c>
      <c r="B44" s="841" t="str">
        <f>'1C TSsalarié1'!B44</f>
        <v>Exemple - SPW EER - DPE - Dossier 675432 - NOM projet - 01/10/2019-30/09/2022 - M. EEEE Fff</v>
      </c>
      <c r="C44" s="289"/>
      <c r="D44" s="290"/>
      <c r="E44" s="290"/>
      <c r="F44" s="290"/>
      <c r="G44" s="290"/>
      <c r="H44" s="290"/>
      <c r="I44" s="290"/>
      <c r="J44" s="290"/>
      <c r="K44" s="290"/>
      <c r="L44" s="290"/>
      <c r="M44" s="290"/>
      <c r="N44" s="291"/>
      <c r="S44" s="50"/>
    </row>
    <row r="45" spans="1:19" ht="18.75" customHeight="1">
      <c r="A45" s="233" t="s">
        <v>209</v>
      </c>
      <c r="B45" s="841" t="str">
        <f>'1C TSsalarié1'!B45</f>
        <v>Exemple - SPW EER - DPE - Dossier 675432 - NOM projet - 01/10/2019-30/09/2022 - M. EEEE Fff</v>
      </c>
      <c r="C45" s="289"/>
      <c r="D45" s="290"/>
      <c r="E45" s="290"/>
      <c r="F45" s="290"/>
      <c r="G45" s="290"/>
      <c r="H45" s="290"/>
      <c r="I45" s="290"/>
      <c r="J45" s="290"/>
      <c r="K45" s="290"/>
      <c r="L45" s="290"/>
      <c r="M45" s="290"/>
      <c r="N45" s="291"/>
      <c r="S45" s="50"/>
    </row>
    <row r="46" spans="1:19" ht="18.75" customHeight="1">
      <c r="A46" s="233" t="s">
        <v>210</v>
      </c>
      <c r="B46" s="841" t="str">
        <f>'1C TSsalarié1'!B46</f>
        <v>Exemple - SPW EER - DPE - Dossier 675432 - NOM projet - 01/10/2019-30/09/2022 - M. EEEE Fff</v>
      </c>
      <c r="C46" s="289"/>
      <c r="D46" s="290"/>
      <c r="E46" s="290"/>
      <c r="F46" s="290"/>
      <c r="G46" s="290"/>
      <c r="H46" s="290"/>
      <c r="I46" s="290"/>
      <c r="J46" s="290"/>
      <c r="K46" s="290"/>
      <c r="L46" s="290"/>
      <c r="M46" s="290"/>
      <c r="N46" s="291"/>
      <c r="S46" s="50"/>
    </row>
    <row r="47" spans="1:19" ht="18.75" customHeight="1">
      <c r="A47" s="233" t="s">
        <v>211</v>
      </c>
      <c r="B47" s="841" t="str">
        <f>'1C TSsalarié1'!B47</f>
        <v>Exemple - SPW EER - DPE - Dossier 675432 - NOM projet - 01/10/2019-30/09/2022 - M. EEEE Fff</v>
      </c>
      <c r="C47" s="289"/>
      <c r="D47" s="290"/>
      <c r="E47" s="290"/>
      <c r="F47" s="290"/>
      <c r="G47" s="290"/>
      <c r="H47" s="290"/>
      <c r="I47" s="290"/>
      <c r="J47" s="290"/>
      <c r="K47" s="290"/>
      <c r="L47" s="290"/>
      <c r="M47" s="290"/>
      <c r="N47" s="291"/>
      <c r="S47" s="50"/>
    </row>
    <row r="48" spans="1:19" ht="18.75" customHeight="1">
      <c r="A48" s="233" t="s">
        <v>212</v>
      </c>
      <c r="B48" s="841" t="str">
        <f>'1C TSsalarié1'!B48</f>
        <v>Exemple - SPW EER - DPE - Dossier 675432 - NOM projet - 01/10/2019-30/09/2022 - M. EEEE Fff</v>
      </c>
      <c r="C48" s="289"/>
      <c r="D48" s="290"/>
      <c r="E48" s="290"/>
      <c r="F48" s="290"/>
      <c r="G48" s="290"/>
      <c r="H48" s="290"/>
      <c r="I48" s="290"/>
      <c r="J48" s="290"/>
      <c r="K48" s="290"/>
      <c r="L48" s="290"/>
      <c r="M48" s="290"/>
      <c r="N48" s="291"/>
      <c r="S48" s="50"/>
    </row>
    <row r="49" spans="1:19" ht="18.75" customHeight="1">
      <c r="A49" s="233" t="s">
        <v>213</v>
      </c>
      <c r="B49" s="841" t="str">
        <f>'1C TSsalarié1'!B49</f>
        <v>Exemple - SPW EER - DPE - Dossier 675432 - NOM projet - 01/10/2019-30/09/2022 - M. EEEE Fff</v>
      </c>
      <c r="C49" s="289"/>
      <c r="D49" s="290"/>
      <c r="E49" s="290"/>
      <c r="F49" s="290"/>
      <c r="G49" s="290"/>
      <c r="H49" s="290"/>
      <c r="I49" s="290"/>
      <c r="J49" s="290"/>
      <c r="K49" s="290"/>
      <c r="L49" s="290"/>
      <c r="M49" s="290"/>
      <c r="N49" s="291"/>
      <c r="S49" s="50"/>
    </row>
    <row r="50" spans="1:19" ht="18.75" customHeight="1">
      <c r="A50" s="233" t="s">
        <v>214</v>
      </c>
      <c r="B50" s="841" t="str">
        <f>'1C TSsalarié1'!B50</f>
        <v>Exemple - SPW EER - DPE - Dossier 675432 - NOM projet - 01/10/2019-30/09/2022 - M. EEEE Fff</v>
      </c>
      <c r="C50" s="289"/>
      <c r="D50" s="290"/>
      <c r="E50" s="290"/>
      <c r="F50" s="290"/>
      <c r="G50" s="290"/>
      <c r="H50" s="290"/>
      <c r="I50" s="290"/>
      <c r="J50" s="290"/>
      <c r="K50" s="290"/>
      <c r="L50" s="290"/>
      <c r="M50" s="290"/>
      <c r="N50" s="291"/>
      <c r="S50" s="50"/>
    </row>
    <row r="51" spans="1:19" ht="18.75" customHeight="1">
      <c r="A51" s="233" t="s">
        <v>215</v>
      </c>
      <c r="B51" s="841" t="str">
        <f>'1C TSsalarié1'!B51</f>
        <v>Exemple - SPW EER - DPE - Dossier 675432 - NOM projet - 01/10/2019-30/09/2022 - M. EEEE Fff</v>
      </c>
      <c r="C51" s="289"/>
      <c r="D51" s="290"/>
      <c r="E51" s="290"/>
      <c r="F51" s="290"/>
      <c r="G51" s="290"/>
      <c r="H51" s="290"/>
      <c r="I51" s="290"/>
      <c r="J51" s="290"/>
      <c r="K51" s="290"/>
      <c r="L51" s="290"/>
      <c r="M51" s="290"/>
      <c r="N51" s="291"/>
      <c r="S51" s="50"/>
    </row>
    <row r="52" spans="1:19" ht="39.950000000000003" customHeight="1" thickBot="1">
      <c r="A52" s="234" t="s">
        <v>98</v>
      </c>
      <c r="B52" s="842" t="str">
        <f>'1C TSsalarié1'!B52</f>
        <v>Par exemple - Sponsoring obtenu via l'entreprise ZZZ  - réf. 999888 - NOM du projet - 01/01/2020 au 31/03/2020 - Mme GGGG Hhhhh</v>
      </c>
      <c r="C52" s="293"/>
      <c r="D52" s="294"/>
      <c r="E52" s="294"/>
      <c r="F52" s="294"/>
      <c r="G52" s="294"/>
      <c r="H52" s="294"/>
      <c r="I52" s="294"/>
      <c r="J52" s="294"/>
      <c r="K52" s="294"/>
      <c r="L52" s="294"/>
      <c r="M52" s="294"/>
      <c r="N52" s="295"/>
      <c r="S52" s="50"/>
    </row>
    <row r="53" spans="1:19" ht="18.75" customHeight="1" thickBot="1">
      <c r="A53" s="1148" t="s">
        <v>217</v>
      </c>
      <c r="B53" s="1149"/>
      <c r="C53" s="92">
        <f t="shared" ref="C53:N53" si="4">SUM(C31:C52)</f>
        <v>0</v>
      </c>
      <c r="D53" s="68">
        <f t="shared" si="4"/>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50" t="s">
        <v>218</v>
      </c>
      <c r="B54" s="1151"/>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sheetData>
  <sheetProtection algorithmName="SHA-512" hashValue="fwdSwmPVoQ/VeOmLCgMJ1QiD4oBQOGaGmhVi7qQz9i8p3KUkKesAQJ/tk6L8rmNasKRAirsmOl3LdM9I8kD59A==" saltValue="xsR4EFYq0ieR0DlsqlW93Q==" spinCount="100000" sheet="1" objects="1" scenarios="1" formatColumns="0" formatRows="0"/>
  <mergeCells count="13">
    <mergeCell ref="A54:B54"/>
    <mergeCell ref="A26:B26"/>
    <mergeCell ref="A28:B28"/>
    <mergeCell ref="C28:N28"/>
    <mergeCell ref="A29:B30"/>
    <mergeCell ref="A53:B53"/>
    <mergeCell ref="A25:B25"/>
    <mergeCell ref="A5:A7"/>
    <mergeCell ref="A11:B11"/>
    <mergeCell ref="A14:B14"/>
    <mergeCell ref="C14:N14"/>
    <mergeCell ref="A15:B16"/>
    <mergeCell ref="A12:B12"/>
  </mergeCells>
  <conditionalFormatting sqref="C17:N24">
    <cfRule type="cellIs" dxfId="94" priority="26" operator="equal">
      <formula>0</formula>
    </cfRule>
  </conditionalFormatting>
  <conditionalFormatting sqref="C31:N52">
    <cfRule type="cellIs" dxfId="93" priority="5" operator="equal">
      <formula>0</formula>
    </cfRule>
  </conditionalFormatting>
  <conditionalFormatting sqref="C12:N12">
    <cfRule type="cellIs" dxfId="92" priority="1" operator="equal">
      <formula>1</formula>
    </cfRule>
    <cfRule type="cellIs" dxfId="91" priority="2" operator="greaterThan">
      <formula>0</formula>
    </cfRule>
  </conditionalFormatting>
  <hyperlinks>
    <hyperlink ref="A8" location="'1B Tableau financier'!A35" display="'1B Tableau financier'!A35" xr:uid="{DA369E93-C86A-43BA-B2AB-DFB3A9757116}"/>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8AAA1-7EDB-41F3-AEAE-3AD69E55D27A}">
  <dimension ref="A1:S54"/>
  <sheetViews>
    <sheetView view="pageBreakPreview" zoomScaleNormal="80" zoomScaleSheetLayoutView="100" workbookViewId="0">
      <selection activeCell="B8" sqref="B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168</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45"/>
      <c r="B5" s="108" t="s">
        <v>220</v>
      </c>
      <c r="C5" s="23"/>
      <c r="D5" s="88"/>
      <c r="E5" s="18"/>
      <c r="F5" s="100"/>
      <c r="G5" s="18"/>
      <c r="H5" s="100"/>
    </row>
    <row r="6" spans="1:14" s="42" customFormat="1" ht="18.75" customHeight="1">
      <c r="A6" s="1146"/>
      <c r="B6" s="101" t="s">
        <v>221</v>
      </c>
      <c r="C6" s="23"/>
      <c r="D6" s="88"/>
      <c r="E6" s="18"/>
      <c r="F6" s="100"/>
      <c r="G6" s="18"/>
      <c r="H6" s="100"/>
    </row>
    <row r="7" spans="1:14" ht="18.75" customHeight="1" thickBot="1">
      <c r="A7" s="1147"/>
    </row>
    <row r="8" spans="1:14" ht="27.75" customHeight="1">
      <c r="A8" s="594" t="s">
        <v>223</v>
      </c>
      <c r="B8" s="248"/>
      <c r="C8" s="251"/>
      <c r="D8" s="252"/>
      <c r="E8" s="251"/>
      <c r="F8" s="251"/>
      <c r="G8" s="251"/>
      <c r="H8" s="251"/>
      <c r="I8" s="251"/>
      <c r="J8" s="251"/>
      <c r="K8" s="251"/>
      <c r="L8" s="251"/>
      <c r="M8" s="251"/>
      <c r="N8" s="253"/>
    </row>
    <row r="9" spans="1:14" ht="15">
      <c r="A9" s="254" t="s">
        <v>171</v>
      </c>
      <c r="B9" s="249" t="s">
        <v>172</v>
      </c>
      <c r="D9" s="255"/>
      <c r="E9" s="47"/>
      <c r="F9" s="47"/>
      <c r="N9" s="256"/>
    </row>
    <row r="10" spans="1:14" ht="26.25" thickBot="1">
      <c r="A10" s="661" t="s">
        <v>313</v>
      </c>
      <c r="B10" s="713"/>
      <c r="N10" s="256"/>
    </row>
    <row r="11" spans="1:14" ht="39" customHeight="1" thickBot="1">
      <c r="A11" s="1152" t="s">
        <v>173</v>
      </c>
      <c r="B11" s="1153"/>
      <c r="C11" s="269"/>
      <c r="D11" s="270"/>
      <c r="E11" s="270"/>
      <c r="F11" s="270"/>
      <c r="G11" s="270"/>
      <c r="H11" s="270"/>
      <c r="I11" s="270"/>
      <c r="J11" s="270"/>
      <c r="K11" s="270"/>
      <c r="L11" s="270"/>
      <c r="M11" s="270"/>
      <c r="N11" s="271"/>
    </row>
    <row r="12" spans="1:14" s="712" customFormat="1" ht="15.75" thickBot="1">
      <c r="A12" s="1160" t="s">
        <v>219</v>
      </c>
      <c r="B12" s="1161"/>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72" t="s">
        <v>174</v>
      </c>
      <c r="B14" s="1173"/>
      <c r="C14" s="1169" t="s">
        <v>175</v>
      </c>
      <c r="D14" s="1170"/>
      <c r="E14" s="1170"/>
      <c r="F14" s="1170"/>
      <c r="G14" s="1170"/>
      <c r="H14" s="1170"/>
      <c r="I14" s="1170"/>
      <c r="J14" s="1170"/>
      <c r="K14" s="1170"/>
      <c r="L14" s="1170"/>
      <c r="M14" s="1170"/>
      <c r="N14" s="1171"/>
    </row>
    <row r="15" spans="1:14" s="48" customFormat="1" ht="18.75" customHeight="1">
      <c r="A15" s="1165" t="s">
        <v>176</v>
      </c>
      <c r="B15" s="1166"/>
      <c r="C15" s="277" t="s">
        <v>177</v>
      </c>
      <c r="D15" s="278" t="s">
        <v>178</v>
      </c>
      <c r="E15" s="278" t="s">
        <v>179</v>
      </c>
      <c r="F15" s="278" t="s">
        <v>180</v>
      </c>
      <c r="G15" s="278" t="s">
        <v>181</v>
      </c>
      <c r="H15" s="278" t="s">
        <v>182</v>
      </c>
      <c r="I15" s="279" t="s">
        <v>183</v>
      </c>
      <c r="J15" s="279" t="s">
        <v>184</v>
      </c>
      <c r="K15" s="279" t="s">
        <v>185</v>
      </c>
      <c r="L15" s="279" t="s">
        <v>186</v>
      </c>
      <c r="M15" s="279" t="s">
        <v>187</v>
      </c>
      <c r="N15" s="280" t="s">
        <v>188</v>
      </c>
    </row>
    <row r="16" spans="1:14" s="48" customFormat="1" ht="18.75" customHeight="1" thickBot="1">
      <c r="A16" s="1167"/>
      <c r="B16" s="1168"/>
      <c r="C16" s="386" t="str">
        <f>IF($B$8&lt;&gt;0,TEXT($F$4,"MM/AAAA"),"")</f>
        <v/>
      </c>
      <c r="D16" s="387" t="str">
        <f>IF($B$8&lt;&gt;0,TEXT(DATE(YEAR($F$4),MONTH($F$4)+1,DAY($F$4)),"MM/AAAA"),"")</f>
        <v/>
      </c>
      <c r="E16" s="387" t="str">
        <f>IF($B$8&lt;&gt;0,TEXT(DATE(YEAR($F$4),MONTH($F$4)+2,DAY($F$4)),"MM/AAAA"),"")</f>
        <v/>
      </c>
      <c r="F16" s="387" t="str">
        <f>IF($B$8&lt;&gt;0,TEXT(DATE(YEAR($F$4),MONTH($F$4)+3,DAY($F$4)),"MM/AAAA"),"")</f>
        <v/>
      </c>
      <c r="G16" s="387" t="str">
        <f>IF($B$8&lt;&gt;0,TEXT(DATE(YEAR($F$4),MONTH($F$4)+4,DAY($F$4)),"MM/AAAA"),"")</f>
        <v/>
      </c>
      <c r="H16" s="387" t="str">
        <f>IF($B$8&lt;&gt;0,TEXT(DATE(YEAR($F$4),MONTH($F$4)+5,DAY($F$4)),"MM/AAAA"),"")</f>
        <v/>
      </c>
      <c r="I16" s="387" t="str">
        <f>IF($B$8&lt;&gt;0,TEXT(DATE(YEAR($F$4),MONTH($F$4)+6,DAY($F$4)),"MM/AAAA"),"")</f>
        <v/>
      </c>
      <c r="J16" s="387" t="str">
        <f>IF($B$8&lt;&gt;0,TEXT(DATE(YEAR($F$4),MONTH($F$4)+7,DAY($F$4)),"MM/AAAA"),"")</f>
        <v/>
      </c>
      <c r="K16" s="387" t="str">
        <f>IF($B$8&lt;&gt;0,TEXT(DATE(YEAR($F$4),MONTH($F$4)+8,DAY($F$4)),"MM/AAAA"),"")</f>
        <v/>
      </c>
      <c r="L16" s="387" t="str">
        <f>IF($B$8&lt;&gt;0,TEXT(DATE(YEAR($F$4),MONTH($F$4)+9,DAY($F$4)),"MM/AAAA"),"")</f>
        <v/>
      </c>
      <c r="M16" s="387" t="str">
        <f>IF($B$8&lt;&gt;0,TEXT(DATE(YEAR($F$4),MONTH($F$4)+10,DAY($F$4)),"MM/AAAA"),"")</f>
        <v/>
      </c>
      <c r="N16" s="593" t="str">
        <f>IF($B$8&lt;&gt;0,TEXT(DATE(YEAR($F$4),MONTH($F$4)+11,DAY($F$4)),"MM/AAAA"),"")</f>
        <v/>
      </c>
    </row>
    <row r="17" spans="1:19" s="48" customFormat="1" ht="18.75" customHeight="1">
      <c r="A17" s="272" t="str">
        <f>IF('1B Tableau financier'!K2="Pôle","Catégorie 1","Action 1")</f>
        <v>Action 1</v>
      </c>
      <c r="B17" s="273" t="str">
        <f>'1C TSsalarié1'!B17</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275" t="str">
        <f>'1C TSsalarié1'!B18</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275" t="str">
        <f>'1C TSsalarié1'!B19</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275" t="str">
        <f>'1C TSsalarié1'!B20</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275" t="str">
        <f>'1C TSsalarié1'!B21</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275" t="str">
        <f>'1C TSsalarié1'!B22</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275" t="str">
        <f>'1C TSsalarié1'!B23</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275" t="str">
        <f>'1C TSsalarié1'!B24</f>
        <v/>
      </c>
      <c r="C24" s="268"/>
      <c r="D24" s="266"/>
      <c r="E24" s="266"/>
      <c r="F24" s="266"/>
      <c r="G24" s="266"/>
      <c r="H24" s="266"/>
      <c r="I24" s="266"/>
      <c r="J24" s="266"/>
      <c r="K24" s="266"/>
      <c r="L24" s="266"/>
      <c r="M24" s="266"/>
      <c r="N24" s="267"/>
      <c r="S24" s="50"/>
    </row>
    <row r="25" spans="1:19" ht="31.9" customHeight="1" thickBot="1">
      <c r="A25" s="1172" t="s">
        <v>314</v>
      </c>
      <c r="B25" s="1173"/>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50" t="s">
        <v>189</v>
      </c>
      <c r="B26" s="1151"/>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54" t="s">
        <v>315</v>
      </c>
      <c r="B28" s="1155"/>
      <c r="C28" s="1162" t="s">
        <v>190</v>
      </c>
      <c r="D28" s="1163"/>
      <c r="E28" s="1163"/>
      <c r="F28" s="1163"/>
      <c r="G28" s="1163"/>
      <c r="H28" s="1163"/>
      <c r="I28" s="1163"/>
      <c r="J28" s="1163"/>
      <c r="K28" s="1163"/>
      <c r="L28" s="1163"/>
      <c r="M28" s="1163"/>
      <c r="N28" s="1164"/>
    </row>
    <row r="29" spans="1:19" s="48" customFormat="1" ht="18.75" customHeight="1">
      <c r="A29" s="1156" t="s">
        <v>191</v>
      </c>
      <c r="B29" s="1157"/>
      <c r="C29" s="228" t="s">
        <v>177</v>
      </c>
      <c r="D29" s="229" t="s">
        <v>178</v>
      </c>
      <c r="E29" s="229" t="s">
        <v>179</v>
      </c>
      <c r="F29" s="229" t="s">
        <v>180</v>
      </c>
      <c r="G29" s="229" t="s">
        <v>181</v>
      </c>
      <c r="H29" s="229" t="s">
        <v>182</v>
      </c>
      <c r="I29" s="230" t="s">
        <v>183</v>
      </c>
      <c r="J29" s="230" t="s">
        <v>184</v>
      </c>
      <c r="K29" s="230" t="s">
        <v>185</v>
      </c>
      <c r="L29" s="230" t="s">
        <v>186</v>
      </c>
      <c r="M29" s="230" t="s">
        <v>187</v>
      </c>
      <c r="N29" s="231" t="s">
        <v>188</v>
      </c>
    </row>
    <row r="30" spans="1:19" s="48" customFormat="1" ht="18.75" customHeight="1" thickBot="1">
      <c r="A30" s="1158"/>
      <c r="B30" s="1159"/>
      <c r="C30" s="284" t="str">
        <f t="shared" ref="C30:N30" si="3">C16</f>
        <v/>
      </c>
      <c r="D30" s="285" t="str">
        <f t="shared" si="3"/>
        <v/>
      </c>
      <c r="E30" s="285" t="str">
        <f t="shared" si="3"/>
        <v/>
      </c>
      <c r="F30" s="285" t="str">
        <f t="shared" si="3"/>
        <v/>
      </c>
      <c r="G30" s="285" t="str">
        <f t="shared" si="3"/>
        <v/>
      </c>
      <c r="H30" s="285" t="str">
        <f t="shared" si="3"/>
        <v/>
      </c>
      <c r="I30" s="285" t="str">
        <f t="shared" si="3"/>
        <v/>
      </c>
      <c r="J30" s="285" t="str">
        <f t="shared" si="3"/>
        <v/>
      </c>
      <c r="K30" s="285" t="str">
        <f t="shared" si="3"/>
        <v/>
      </c>
      <c r="L30" s="285" t="str">
        <f t="shared" si="3"/>
        <v/>
      </c>
      <c r="M30" s="285" t="str">
        <f t="shared" si="3"/>
        <v/>
      </c>
      <c r="N30" s="286" t="str">
        <f t="shared" si="3"/>
        <v/>
      </c>
    </row>
    <row r="31" spans="1:19" s="48" customFormat="1" ht="18.75" customHeight="1">
      <c r="A31" s="232" t="s">
        <v>192</v>
      </c>
      <c r="B31" s="840" t="str">
        <f>'1C TSsalarié1'!B31</f>
        <v>Exemple - Fédéral - SPF YYY - Dossier 3456 - NOM projet - 01/01/2020-30/09/2020 - M. AAAA Bbb</v>
      </c>
      <c r="C31" s="262"/>
      <c r="D31" s="263"/>
      <c r="E31" s="263"/>
      <c r="F31" s="263"/>
      <c r="G31" s="263"/>
      <c r="H31" s="263"/>
      <c r="I31" s="263"/>
      <c r="J31" s="263"/>
      <c r="K31" s="263"/>
      <c r="L31" s="263"/>
      <c r="M31" s="263"/>
      <c r="N31" s="264"/>
      <c r="S31" s="49"/>
    </row>
    <row r="32" spans="1:19" ht="18.75" customHeight="1">
      <c r="A32" s="233" t="s">
        <v>194</v>
      </c>
      <c r="B32" s="841" t="str">
        <f>'1C TSsalarié1'!B32</f>
        <v>Exemple - FWB - DG YYY - Dossier T789 - NOM projet - 01/01/2020-30/06/2020 - Mme CCCC Ddd</v>
      </c>
      <c r="C32" s="268"/>
      <c r="D32" s="266"/>
      <c r="E32" s="266"/>
      <c r="F32" s="266"/>
      <c r="G32" s="266"/>
      <c r="H32" s="266"/>
      <c r="I32" s="266"/>
      <c r="J32" s="266"/>
      <c r="K32" s="266"/>
      <c r="L32" s="266"/>
      <c r="M32" s="266"/>
      <c r="N32" s="267"/>
      <c r="S32" s="50"/>
    </row>
    <row r="33" spans="1:19" ht="18.75" customHeight="1">
      <c r="A33" s="233" t="s">
        <v>196</v>
      </c>
      <c r="B33" s="841" t="str">
        <f>'1C TSsalarié1'!B33</f>
        <v>Exemple - SPW EER - DPE - Dossier 675432 - NOM projet - 01/10/2019-30/09/2022 - M. EEEE Fff</v>
      </c>
      <c r="C33" s="268"/>
      <c r="D33" s="266"/>
      <c r="E33" s="266"/>
      <c r="F33" s="266"/>
      <c r="G33" s="266"/>
      <c r="H33" s="266"/>
      <c r="I33" s="266"/>
      <c r="J33" s="266"/>
      <c r="K33" s="266"/>
      <c r="L33" s="266"/>
      <c r="M33" s="266"/>
      <c r="N33" s="267"/>
      <c r="S33" s="50"/>
    </row>
    <row r="34" spans="1:19" ht="18.75" customHeight="1">
      <c r="A34" s="233" t="s">
        <v>198</v>
      </c>
      <c r="B34" s="841" t="str">
        <f>'1C TSsalarié1'!B34</f>
        <v>Exemple - SPW EER - DPE - Dossier 675432 - NOM projet - 01/10/2019-30/09/2022 - M. EEEE Fff</v>
      </c>
      <c r="C34" s="289"/>
      <c r="D34" s="290"/>
      <c r="E34" s="290"/>
      <c r="F34" s="290"/>
      <c r="G34" s="290"/>
      <c r="H34" s="290"/>
      <c r="I34" s="290"/>
      <c r="J34" s="290"/>
      <c r="K34" s="290"/>
      <c r="L34" s="290"/>
      <c r="M34" s="290"/>
      <c r="N34" s="291"/>
      <c r="S34" s="50"/>
    </row>
    <row r="35" spans="1:19" ht="18.75" customHeight="1">
      <c r="A35" s="233" t="s">
        <v>199</v>
      </c>
      <c r="B35" s="841" t="str">
        <f>'1C TSsalarié1'!B35</f>
        <v>Exemple - SPW EER - DPE - Dossier 675432 - NOM projet - 01/10/2019-30/09/2022 - M. EEEE Fff</v>
      </c>
      <c r="C35" s="289"/>
      <c r="D35" s="290"/>
      <c r="E35" s="290"/>
      <c r="F35" s="290"/>
      <c r="G35" s="290"/>
      <c r="H35" s="290"/>
      <c r="I35" s="290"/>
      <c r="J35" s="290"/>
      <c r="K35" s="290"/>
      <c r="L35" s="290"/>
      <c r="M35" s="290"/>
      <c r="N35" s="291"/>
      <c r="S35" s="50"/>
    </row>
    <row r="36" spans="1:19" ht="18.75" customHeight="1">
      <c r="A36" s="233" t="s">
        <v>200</v>
      </c>
      <c r="B36" s="841" t="str">
        <f>'1C TSsalarié1'!B36</f>
        <v>Exemple - SPW EER - DPE - Dossier 675432 - NOM projet - 01/10/2019-30/09/2022 - M. EEEE Fff</v>
      </c>
      <c r="C36" s="289"/>
      <c r="D36" s="290"/>
      <c r="E36" s="290"/>
      <c r="F36" s="290"/>
      <c r="G36" s="290"/>
      <c r="H36" s="290"/>
      <c r="I36" s="290"/>
      <c r="J36" s="290"/>
      <c r="K36" s="290"/>
      <c r="L36" s="290"/>
      <c r="M36" s="290"/>
      <c r="N36" s="291"/>
      <c r="S36" s="50"/>
    </row>
    <row r="37" spans="1:19" ht="18.75" customHeight="1">
      <c r="A37" s="233" t="s">
        <v>201</v>
      </c>
      <c r="B37" s="841" t="str">
        <f>'1C TSsalarié1'!B37</f>
        <v>Exemple - SPW EER - DPE - Dossier 675432 - NOM projet - 01/10/2019-30/09/2022 - M. EEEE Fff</v>
      </c>
      <c r="C37" s="289"/>
      <c r="D37" s="290"/>
      <c r="E37" s="290"/>
      <c r="F37" s="290"/>
      <c r="G37" s="290"/>
      <c r="H37" s="290"/>
      <c r="I37" s="290"/>
      <c r="J37" s="290"/>
      <c r="K37" s="290"/>
      <c r="L37" s="290"/>
      <c r="M37" s="290"/>
      <c r="N37" s="291"/>
      <c r="S37" s="50"/>
    </row>
    <row r="38" spans="1:19" ht="18.75" customHeight="1">
      <c r="A38" s="233" t="s">
        <v>202</v>
      </c>
      <c r="B38" s="841" t="str">
        <f>'1C TSsalarié1'!B38</f>
        <v>Exemple - SPW EER - DPE - Dossier 675432 - NOM projet - 01/10/2019-30/09/2022 - M. EEEE Fff</v>
      </c>
      <c r="C38" s="289"/>
      <c r="D38" s="290"/>
      <c r="E38" s="290"/>
      <c r="F38" s="290"/>
      <c r="G38" s="290"/>
      <c r="H38" s="290"/>
      <c r="I38" s="290"/>
      <c r="J38" s="290"/>
      <c r="K38" s="290"/>
      <c r="L38" s="290"/>
      <c r="M38" s="290"/>
      <c r="N38" s="291"/>
      <c r="S38" s="50"/>
    </row>
    <row r="39" spans="1:19" ht="18.75" customHeight="1">
      <c r="A39" s="233" t="s">
        <v>203</v>
      </c>
      <c r="B39" s="841" t="str">
        <f>'1C TSsalarié1'!B39</f>
        <v>Exemple - SPW EER - DPE - Dossier 675432 - NOM projet - 01/10/2019-30/09/2022 - M. EEEE Fff</v>
      </c>
      <c r="C39" s="289"/>
      <c r="D39" s="290"/>
      <c r="E39" s="290"/>
      <c r="F39" s="290"/>
      <c r="G39" s="290"/>
      <c r="H39" s="290"/>
      <c r="I39" s="290"/>
      <c r="J39" s="290"/>
      <c r="K39" s="290"/>
      <c r="L39" s="290"/>
      <c r="M39" s="290"/>
      <c r="N39" s="291"/>
      <c r="S39" s="50"/>
    </row>
    <row r="40" spans="1:19" ht="18.75" customHeight="1">
      <c r="A40" s="233" t="s">
        <v>204</v>
      </c>
      <c r="B40" s="841" t="str">
        <f>'1C TSsalarié1'!B40</f>
        <v>Exemple - SPW EER - DPE - Dossier 675432 - NOM projet - 01/10/2019-30/09/2022 - M. EEEE Fff</v>
      </c>
      <c r="C40" s="289"/>
      <c r="D40" s="290"/>
      <c r="E40" s="290"/>
      <c r="F40" s="290"/>
      <c r="G40" s="290"/>
      <c r="H40" s="290"/>
      <c r="I40" s="290"/>
      <c r="J40" s="290"/>
      <c r="K40" s="290"/>
      <c r="L40" s="290"/>
      <c r="M40" s="290"/>
      <c r="N40" s="291"/>
      <c r="S40" s="50"/>
    </row>
    <row r="41" spans="1:19" ht="18.75" customHeight="1">
      <c r="A41" s="233" t="s">
        <v>205</v>
      </c>
      <c r="B41" s="841" t="str">
        <f>'1C TSsalarié1'!B41</f>
        <v>Exemple - SPW EER - DPE - Dossier 675432 - NOM projet - 01/10/2019-30/09/2022 - M. EEEE Fff</v>
      </c>
      <c r="C41" s="289"/>
      <c r="D41" s="290"/>
      <c r="E41" s="290"/>
      <c r="F41" s="290"/>
      <c r="G41" s="290"/>
      <c r="H41" s="290"/>
      <c r="I41" s="290"/>
      <c r="J41" s="290"/>
      <c r="K41" s="290"/>
      <c r="L41" s="290"/>
      <c r="M41" s="290"/>
      <c r="N41" s="291"/>
      <c r="S41" s="50"/>
    </row>
    <row r="42" spans="1:19" ht="18.75" customHeight="1">
      <c r="A42" s="233" t="s">
        <v>206</v>
      </c>
      <c r="B42" s="841" t="str">
        <f>'1C TSsalarié1'!B42</f>
        <v>Exemple - SPW EER - DPE - Dossier 675432 - NOM projet - 01/10/2019-30/09/2022 - M. EEEE Fff</v>
      </c>
      <c r="C42" s="289"/>
      <c r="D42" s="290"/>
      <c r="E42" s="290"/>
      <c r="F42" s="290"/>
      <c r="G42" s="290"/>
      <c r="H42" s="290"/>
      <c r="I42" s="290"/>
      <c r="J42" s="290"/>
      <c r="K42" s="290"/>
      <c r="L42" s="290"/>
      <c r="M42" s="290"/>
      <c r="N42" s="291"/>
      <c r="S42" s="50"/>
    </row>
    <row r="43" spans="1:19" ht="18.75" customHeight="1">
      <c r="A43" s="233" t="s">
        <v>207</v>
      </c>
      <c r="B43" s="841" t="str">
        <f>'1C TSsalarié1'!B43</f>
        <v>Exemple - SPW EER - DPE - Dossier 675432 - NOM projet - 01/10/2019-30/09/2022 - M. EEEE Fff</v>
      </c>
      <c r="C43" s="289"/>
      <c r="D43" s="290"/>
      <c r="E43" s="290"/>
      <c r="F43" s="290"/>
      <c r="G43" s="290"/>
      <c r="H43" s="290"/>
      <c r="I43" s="290"/>
      <c r="J43" s="290"/>
      <c r="K43" s="290"/>
      <c r="L43" s="290"/>
      <c r="M43" s="290"/>
      <c r="N43" s="291"/>
      <c r="S43" s="50"/>
    </row>
    <row r="44" spans="1:19" ht="18.75" customHeight="1">
      <c r="A44" s="233" t="s">
        <v>208</v>
      </c>
      <c r="B44" s="841" t="str">
        <f>'1C TSsalarié1'!B44</f>
        <v>Exemple - SPW EER - DPE - Dossier 675432 - NOM projet - 01/10/2019-30/09/2022 - M. EEEE Fff</v>
      </c>
      <c r="C44" s="289"/>
      <c r="D44" s="290"/>
      <c r="E44" s="290"/>
      <c r="F44" s="290"/>
      <c r="G44" s="290"/>
      <c r="H44" s="290"/>
      <c r="I44" s="290"/>
      <c r="J44" s="290"/>
      <c r="K44" s="290"/>
      <c r="L44" s="290"/>
      <c r="M44" s="290"/>
      <c r="N44" s="291"/>
      <c r="S44" s="50"/>
    </row>
    <row r="45" spans="1:19" ht="18.75" customHeight="1">
      <c r="A45" s="233" t="s">
        <v>209</v>
      </c>
      <c r="B45" s="841" t="str">
        <f>'1C TSsalarié1'!B45</f>
        <v>Exemple - SPW EER - DPE - Dossier 675432 - NOM projet - 01/10/2019-30/09/2022 - M. EEEE Fff</v>
      </c>
      <c r="C45" s="289"/>
      <c r="D45" s="290"/>
      <c r="E45" s="290"/>
      <c r="F45" s="290"/>
      <c r="G45" s="290"/>
      <c r="H45" s="290"/>
      <c r="I45" s="290"/>
      <c r="J45" s="290"/>
      <c r="K45" s="290"/>
      <c r="L45" s="290"/>
      <c r="M45" s="290"/>
      <c r="N45" s="291"/>
      <c r="S45" s="50"/>
    </row>
    <row r="46" spans="1:19" ht="18.75" customHeight="1">
      <c r="A46" s="233" t="s">
        <v>210</v>
      </c>
      <c r="B46" s="841" t="str">
        <f>'1C TSsalarié1'!B46</f>
        <v>Exemple - SPW EER - DPE - Dossier 675432 - NOM projet - 01/10/2019-30/09/2022 - M. EEEE Fff</v>
      </c>
      <c r="C46" s="289"/>
      <c r="D46" s="290"/>
      <c r="E46" s="290"/>
      <c r="F46" s="290"/>
      <c r="G46" s="290"/>
      <c r="H46" s="290"/>
      <c r="I46" s="290"/>
      <c r="J46" s="290"/>
      <c r="K46" s="290"/>
      <c r="L46" s="290"/>
      <c r="M46" s="290"/>
      <c r="N46" s="291"/>
      <c r="S46" s="50"/>
    </row>
    <row r="47" spans="1:19" ht="18.75" customHeight="1">
      <c r="A47" s="233" t="s">
        <v>211</v>
      </c>
      <c r="B47" s="841" t="str">
        <f>'1C TSsalarié1'!B47</f>
        <v>Exemple - SPW EER - DPE - Dossier 675432 - NOM projet - 01/10/2019-30/09/2022 - M. EEEE Fff</v>
      </c>
      <c r="C47" s="289"/>
      <c r="D47" s="290"/>
      <c r="E47" s="290"/>
      <c r="F47" s="290"/>
      <c r="G47" s="290"/>
      <c r="H47" s="290"/>
      <c r="I47" s="290"/>
      <c r="J47" s="290"/>
      <c r="K47" s="290"/>
      <c r="L47" s="290"/>
      <c r="M47" s="290"/>
      <c r="N47" s="291"/>
      <c r="S47" s="50"/>
    </row>
    <row r="48" spans="1:19" ht="18.75" customHeight="1">
      <c r="A48" s="233" t="s">
        <v>212</v>
      </c>
      <c r="B48" s="841" t="str">
        <f>'1C TSsalarié1'!B48</f>
        <v>Exemple - SPW EER - DPE - Dossier 675432 - NOM projet - 01/10/2019-30/09/2022 - M. EEEE Fff</v>
      </c>
      <c r="C48" s="289"/>
      <c r="D48" s="290"/>
      <c r="E48" s="290"/>
      <c r="F48" s="290"/>
      <c r="G48" s="290"/>
      <c r="H48" s="290"/>
      <c r="I48" s="290"/>
      <c r="J48" s="290"/>
      <c r="K48" s="290"/>
      <c r="L48" s="290"/>
      <c r="M48" s="290"/>
      <c r="N48" s="291"/>
      <c r="S48" s="50"/>
    </row>
    <row r="49" spans="1:19" ht="18.75" customHeight="1">
      <c r="A49" s="233" t="s">
        <v>213</v>
      </c>
      <c r="B49" s="841" t="str">
        <f>'1C TSsalarié1'!B49</f>
        <v>Exemple - SPW EER - DPE - Dossier 675432 - NOM projet - 01/10/2019-30/09/2022 - M. EEEE Fff</v>
      </c>
      <c r="C49" s="289"/>
      <c r="D49" s="290"/>
      <c r="E49" s="290"/>
      <c r="F49" s="290"/>
      <c r="G49" s="290"/>
      <c r="H49" s="290"/>
      <c r="I49" s="290"/>
      <c r="J49" s="290"/>
      <c r="K49" s="290"/>
      <c r="L49" s="290"/>
      <c r="M49" s="290"/>
      <c r="N49" s="291"/>
      <c r="S49" s="50"/>
    </row>
    <row r="50" spans="1:19" ht="18.75" customHeight="1">
      <c r="A50" s="233" t="s">
        <v>214</v>
      </c>
      <c r="B50" s="841" t="str">
        <f>'1C TSsalarié1'!B50</f>
        <v>Exemple - SPW EER - DPE - Dossier 675432 - NOM projet - 01/10/2019-30/09/2022 - M. EEEE Fff</v>
      </c>
      <c r="C50" s="289"/>
      <c r="D50" s="290"/>
      <c r="E50" s="290"/>
      <c r="F50" s="290"/>
      <c r="G50" s="290"/>
      <c r="H50" s="290"/>
      <c r="I50" s="290"/>
      <c r="J50" s="290"/>
      <c r="K50" s="290"/>
      <c r="L50" s="290"/>
      <c r="M50" s="290"/>
      <c r="N50" s="291"/>
      <c r="S50" s="50"/>
    </row>
    <row r="51" spans="1:19" ht="18.75" customHeight="1">
      <c r="A51" s="233" t="s">
        <v>215</v>
      </c>
      <c r="B51" s="841" t="str">
        <f>'1C TSsalarié1'!B51</f>
        <v>Exemple - SPW EER - DPE - Dossier 675432 - NOM projet - 01/10/2019-30/09/2022 - M. EEEE Fff</v>
      </c>
      <c r="C51" s="289"/>
      <c r="D51" s="290"/>
      <c r="E51" s="290"/>
      <c r="F51" s="290"/>
      <c r="G51" s="290"/>
      <c r="H51" s="290"/>
      <c r="I51" s="290"/>
      <c r="J51" s="290"/>
      <c r="K51" s="290"/>
      <c r="L51" s="290"/>
      <c r="M51" s="290"/>
      <c r="N51" s="291"/>
      <c r="S51" s="50"/>
    </row>
    <row r="52" spans="1:19" ht="39.950000000000003" customHeight="1" thickBot="1">
      <c r="A52" s="234" t="s">
        <v>98</v>
      </c>
      <c r="B52" s="842" t="str">
        <f>'1C TSsalarié1'!B52</f>
        <v>Par exemple - Sponsoring obtenu via l'entreprise ZZZ  - réf. 999888 - NOM du projet - 01/01/2020 au 31/03/2020 - Mme GGGG Hhhhh</v>
      </c>
      <c r="C52" s="293"/>
      <c r="D52" s="294"/>
      <c r="E52" s="294"/>
      <c r="F52" s="294"/>
      <c r="G52" s="294"/>
      <c r="H52" s="294"/>
      <c r="I52" s="294"/>
      <c r="J52" s="294"/>
      <c r="K52" s="294"/>
      <c r="L52" s="294"/>
      <c r="M52" s="294"/>
      <c r="N52" s="295"/>
      <c r="S52" s="50"/>
    </row>
    <row r="53" spans="1:19" ht="18.75" customHeight="1" thickBot="1">
      <c r="A53" s="1148" t="s">
        <v>217</v>
      </c>
      <c r="B53" s="1149"/>
      <c r="C53" s="92">
        <f t="shared" ref="C53:N53" si="4">SUM(C31:C52)</f>
        <v>0</v>
      </c>
      <c r="D53" s="68">
        <f t="shared" si="4"/>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50" t="s">
        <v>218</v>
      </c>
      <c r="B54" s="1151"/>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sheetData>
  <sheetProtection algorithmName="SHA-512" hashValue="vVAD5Ea0vvVKM9zUkTyHwkSOyqDeIRG0ovQvQxf6rujplyO+gbykQDCbxMiFQmq3NQWgiVSwOd5/kn7OrZP1Fw==" saltValue="cgHR4grUJVhBkob4vf7duw==" spinCount="100000" sheet="1" objects="1" scenarios="1" formatColumns="0" formatRows="0"/>
  <mergeCells count="13">
    <mergeCell ref="A54:B54"/>
    <mergeCell ref="A26:B26"/>
    <mergeCell ref="A28:B28"/>
    <mergeCell ref="C28:N28"/>
    <mergeCell ref="A29:B30"/>
    <mergeCell ref="A53:B53"/>
    <mergeCell ref="A25:B25"/>
    <mergeCell ref="A5:A7"/>
    <mergeCell ref="A11:B11"/>
    <mergeCell ref="A14:B14"/>
    <mergeCell ref="C14:N14"/>
    <mergeCell ref="A15:B16"/>
    <mergeCell ref="A12:B12"/>
  </mergeCells>
  <conditionalFormatting sqref="C17:N24">
    <cfRule type="cellIs" dxfId="90" priority="6" operator="equal">
      <formula>0</formula>
    </cfRule>
  </conditionalFormatting>
  <conditionalFormatting sqref="C31:N52">
    <cfRule type="cellIs" dxfId="89" priority="5" operator="equal">
      <formula>0</formula>
    </cfRule>
  </conditionalFormatting>
  <conditionalFormatting sqref="C12:N12">
    <cfRule type="cellIs" dxfId="88" priority="1" operator="equal">
      <formula>1</formula>
    </cfRule>
    <cfRule type="cellIs" dxfId="87" priority="2" operator="greaterThan">
      <formula>0</formula>
    </cfRule>
  </conditionalFormatting>
  <hyperlinks>
    <hyperlink ref="A8" location="'1B Tableau financier'!A47" display="'1B Tableau financier'!A47" xr:uid="{7504EDD6-F312-4584-BD8E-1E9BAB2BD37B}"/>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CFF2D-C937-4ED3-9FDA-2A1C8408F4D8}">
  <dimension ref="A1:S54"/>
  <sheetViews>
    <sheetView view="pageBreakPreview" zoomScaleNormal="80" zoomScaleSheetLayoutView="100" workbookViewId="0">
      <selection activeCell="B8" sqref="B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168</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45"/>
      <c r="B5" s="108" t="s">
        <v>220</v>
      </c>
      <c r="C5" s="23"/>
      <c r="D5" s="88"/>
      <c r="E5" s="18"/>
      <c r="F5" s="100"/>
      <c r="G5" s="18"/>
      <c r="H5" s="100"/>
    </row>
    <row r="6" spans="1:14" s="42" customFormat="1" ht="18.75" customHeight="1">
      <c r="A6" s="1146"/>
      <c r="B6" s="101" t="s">
        <v>221</v>
      </c>
      <c r="C6" s="23"/>
      <c r="D6" s="88"/>
      <c r="E6" s="18"/>
      <c r="F6" s="100"/>
      <c r="G6" s="18"/>
      <c r="H6" s="100"/>
    </row>
    <row r="7" spans="1:14" ht="18.75" customHeight="1" thickBot="1">
      <c r="A7" s="1147"/>
    </row>
    <row r="8" spans="1:14" ht="27.75" customHeight="1">
      <c r="A8" s="594" t="s">
        <v>224</v>
      </c>
      <c r="B8" s="248"/>
      <c r="C8" s="251"/>
      <c r="D8" s="252"/>
      <c r="E8" s="251"/>
      <c r="F8" s="251"/>
      <c r="G8" s="251"/>
      <c r="H8" s="251"/>
      <c r="I8" s="251"/>
      <c r="J8" s="251"/>
      <c r="K8" s="251"/>
      <c r="L8" s="251"/>
      <c r="M8" s="251"/>
      <c r="N8" s="253"/>
    </row>
    <row r="9" spans="1:14" ht="15">
      <c r="A9" s="254" t="s">
        <v>171</v>
      </c>
      <c r="B9" s="249" t="s">
        <v>172</v>
      </c>
      <c r="D9" s="255"/>
      <c r="E9" s="47"/>
      <c r="F9" s="47"/>
      <c r="N9" s="256"/>
    </row>
    <row r="10" spans="1:14" ht="26.25" thickBot="1">
      <c r="A10" s="661" t="s">
        <v>313</v>
      </c>
      <c r="B10" s="713"/>
      <c r="N10" s="256"/>
    </row>
    <row r="11" spans="1:14" ht="39" customHeight="1" thickBot="1">
      <c r="A11" s="1152" t="s">
        <v>173</v>
      </c>
      <c r="B11" s="1153"/>
      <c r="C11" s="269"/>
      <c r="D11" s="270"/>
      <c r="E11" s="270"/>
      <c r="F11" s="270"/>
      <c r="G11" s="270"/>
      <c r="H11" s="270"/>
      <c r="I11" s="270"/>
      <c r="J11" s="270"/>
      <c r="K11" s="270"/>
      <c r="L11" s="270"/>
      <c r="M11" s="270"/>
      <c r="N11" s="271"/>
    </row>
    <row r="12" spans="1:14" s="712" customFormat="1" ht="15.75" thickBot="1">
      <c r="A12" s="1160" t="s">
        <v>219</v>
      </c>
      <c r="B12" s="1161"/>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72" t="s">
        <v>174</v>
      </c>
      <c r="B14" s="1173"/>
      <c r="C14" s="1169" t="s">
        <v>175</v>
      </c>
      <c r="D14" s="1170"/>
      <c r="E14" s="1170"/>
      <c r="F14" s="1170"/>
      <c r="G14" s="1170"/>
      <c r="H14" s="1170"/>
      <c r="I14" s="1170"/>
      <c r="J14" s="1170"/>
      <c r="K14" s="1170"/>
      <c r="L14" s="1170"/>
      <c r="M14" s="1170"/>
      <c r="N14" s="1171"/>
    </row>
    <row r="15" spans="1:14" s="48" customFormat="1" ht="18.75" customHeight="1">
      <c r="A15" s="1165" t="s">
        <v>176</v>
      </c>
      <c r="B15" s="1166"/>
      <c r="C15" s="277" t="s">
        <v>177</v>
      </c>
      <c r="D15" s="278" t="s">
        <v>178</v>
      </c>
      <c r="E15" s="278" t="s">
        <v>179</v>
      </c>
      <c r="F15" s="278" t="s">
        <v>180</v>
      </c>
      <c r="G15" s="278" t="s">
        <v>181</v>
      </c>
      <c r="H15" s="278" t="s">
        <v>182</v>
      </c>
      <c r="I15" s="279" t="s">
        <v>183</v>
      </c>
      <c r="J15" s="279" t="s">
        <v>184</v>
      </c>
      <c r="K15" s="279" t="s">
        <v>185</v>
      </c>
      <c r="L15" s="279" t="s">
        <v>186</v>
      </c>
      <c r="M15" s="279" t="s">
        <v>187</v>
      </c>
      <c r="N15" s="280" t="s">
        <v>188</v>
      </c>
    </row>
    <row r="16" spans="1:14" s="48" customFormat="1" ht="18.75" customHeight="1" thickBot="1">
      <c r="A16" s="1167"/>
      <c r="B16" s="1168"/>
      <c r="C16" s="386" t="str">
        <f>IF($B$8&lt;&gt;0,TEXT($F$4,"MM/AAAA"),"")</f>
        <v/>
      </c>
      <c r="D16" s="387" t="str">
        <f>IF($B$8&lt;&gt;0,TEXT(DATE(YEAR($F$4),MONTH($F$4)+1,DAY($F$4)),"MM/AAAA"),"")</f>
        <v/>
      </c>
      <c r="E16" s="387" t="str">
        <f>IF($B$8&lt;&gt;0,TEXT(DATE(YEAR($F$4),MONTH($F$4)+2,DAY($F$4)),"MM/AAAA"),"")</f>
        <v/>
      </c>
      <c r="F16" s="387" t="str">
        <f>IF($B$8&lt;&gt;0,TEXT(DATE(YEAR($F$4),MONTH($F$4)+3,DAY($F$4)),"MM/AAAA"),"")</f>
        <v/>
      </c>
      <c r="G16" s="387" t="str">
        <f>IF($B$8&lt;&gt;0,TEXT(DATE(YEAR($F$4),MONTH($F$4)+4,DAY($F$4)),"MM/AAAA"),"")</f>
        <v/>
      </c>
      <c r="H16" s="387" t="str">
        <f>IF($B$8&lt;&gt;0,TEXT(DATE(YEAR($F$4),MONTH($F$4)+5,DAY($F$4)),"MM/AAAA"),"")</f>
        <v/>
      </c>
      <c r="I16" s="387" t="str">
        <f>IF($B$8&lt;&gt;0,TEXT(DATE(YEAR($F$4),MONTH($F$4)+6,DAY($F$4)),"MM/AAAA"),"")</f>
        <v/>
      </c>
      <c r="J16" s="387" t="str">
        <f>IF($B$8&lt;&gt;0,TEXT(DATE(YEAR($F$4),MONTH($F$4)+7,DAY($F$4)),"MM/AAAA"),"")</f>
        <v/>
      </c>
      <c r="K16" s="387" t="str">
        <f>IF($B$8&lt;&gt;0,TEXT(DATE(YEAR($F$4),MONTH($F$4)+8,DAY($F$4)),"MM/AAAA"),"")</f>
        <v/>
      </c>
      <c r="L16" s="387" t="str">
        <f>IF($B$8&lt;&gt;0,TEXT(DATE(YEAR($F$4),MONTH($F$4)+9,DAY($F$4)),"MM/AAAA"),"")</f>
        <v/>
      </c>
      <c r="M16" s="387" t="str">
        <f>IF($B$8&lt;&gt;0,TEXT(DATE(YEAR($F$4),MONTH($F$4)+10,DAY($F$4)),"MM/AAAA"),"")</f>
        <v/>
      </c>
      <c r="N16" s="593" t="str">
        <f>IF($B$8&lt;&gt;0,TEXT(DATE(YEAR($F$4),MONTH($F$4)+11,DAY($F$4)),"MM/AAAA"),"")</f>
        <v/>
      </c>
    </row>
    <row r="17" spans="1:19" s="48" customFormat="1" ht="18.75" customHeight="1">
      <c r="A17" s="272" t="str">
        <f>IF('1B Tableau financier'!K2="Pôle","Catégorie 1","Action 1")</f>
        <v>Action 1</v>
      </c>
      <c r="B17" s="273" t="str">
        <f>'1C TSsalarié1'!B17</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275" t="str">
        <f>'1C TSsalarié1'!B18</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275" t="str">
        <f>'1C TSsalarié1'!B19</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275" t="str">
        <f>'1C TSsalarié1'!B20</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275" t="str">
        <f>'1C TSsalarié1'!B21</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275" t="str">
        <f>'1C TSsalarié1'!B22</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275" t="str">
        <f>'1C TSsalarié1'!B23</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275" t="str">
        <f>'1C TSsalarié1'!B24</f>
        <v/>
      </c>
      <c r="C24" s="268"/>
      <c r="D24" s="266"/>
      <c r="E24" s="266"/>
      <c r="F24" s="266"/>
      <c r="G24" s="266"/>
      <c r="H24" s="266"/>
      <c r="I24" s="266"/>
      <c r="J24" s="266"/>
      <c r="K24" s="266"/>
      <c r="L24" s="266"/>
      <c r="M24" s="266"/>
      <c r="N24" s="267"/>
      <c r="S24" s="50"/>
    </row>
    <row r="25" spans="1:19" ht="31.9" customHeight="1" thickBot="1">
      <c r="A25" s="1172" t="s">
        <v>314</v>
      </c>
      <c r="B25" s="1173"/>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50" t="s">
        <v>189</v>
      </c>
      <c r="B26" s="1151"/>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54" t="s">
        <v>315</v>
      </c>
      <c r="B28" s="1155"/>
      <c r="C28" s="1162" t="s">
        <v>190</v>
      </c>
      <c r="D28" s="1163"/>
      <c r="E28" s="1163"/>
      <c r="F28" s="1163"/>
      <c r="G28" s="1163"/>
      <c r="H28" s="1163"/>
      <c r="I28" s="1163"/>
      <c r="J28" s="1163"/>
      <c r="K28" s="1163"/>
      <c r="L28" s="1163"/>
      <c r="M28" s="1163"/>
      <c r="N28" s="1164"/>
    </row>
    <row r="29" spans="1:19" s="48" customFormat="1" ht="18.75" customHeight="1">
      <c r="A29" s="1156" t="s">
        <v>191</v>
      </c>
      <c r="B29" s="1157"/>
      <c r="C29" s="228" t="s">
        <v>177</v>
      </c>
      <c r="D29" s="229" t="s">
        <v>178</v>
      </c>
      <c r="E29" s="229" t="s">
        <v>179</v>
      </c>
      <c r="F29" s="229" t="s">
        <v>180</v>
      </c>
      <c r="G29" s="229" t="s">
        <v>181</v>
      </c>
      <c r="H29" s="229" t="s">
        <v>182</v>
      </c>
      <c r="I29" s="230" t="s">
        <v>183</v>
      </c>
      <c r="J29" s="230" t="s">
        <v>184</v>
      </c>
      <c r="K29" s="230" t="s">
        <v>185</v>
      </c>
      <c r="L29" s="230" t="s">
        <v>186</v>
      </c>
      <c r="M29" s="230" t="s">
        <v>187</v>
      </c>
      <c r="N29" s="231" t="s">
        <v>188</v>
      </c>
    </row>
    <row r="30" spans="1:19" s="48" customFormat="1" ht="18.75" customHeight="1" thickBot="1">
      <c r="A30" s="1158"/>
      <c r="B30" s="1159"/>
      <c r="C30" s="284" t="str">
        <f t="shared" ref="C30:N30" si="3">C16</f>
        <v/>
      </c>
      <c r="D30" s="285" t="str">
        <f t="shared" si="3"/>
        <v/>
      </c>
      <c r="E30" s="285" t="str">
        <f t="shared" si="3"/>
        <v/>
      </c>
      <c r="F30" s="285" t="str">
        <f t="shared" si="3"/>
        <v/>
      </c>
      <c r="G30" s="285" t="str">
        <f t="shared" si="3"/>
        <v/>
      </c>
      <c r="H30" s="285" t="str">
        <f t="shared" si="3"/>
        <v/>
      </c>
      <c r="I30" s="285" t="str">
        <f t="shared" si="3"/>
        <v/>
      </c>
      <c r="J30" s="285" t="str">
        <f t="shared" si="3"/>
        <v/>
      </c>
      <c r="K30" s="285" t="str">
        <f t="shared" si="3"/>
        <v/>
      </c>
      <c r="L30" s="285" t="str">
        <f t="shared" si="3"/>
        <v/>
      </c>
      <c r="M30" s="285" t="str">
        <f t="shared" si="3"/>
        <v/>
      </c>
      <c r="N30" s="286" t="str">
        <f t="shared" si="3"/>
        <v/>
      </c>
    </row>
    <row r="31" spans="1:19" s="48" customFormat="1" ht="18.75" customHeight="1">
      <c r="A31" s="232" t="s">
        <v>192</v>
      </c>
      <c r="B31" s="840" t="str">
        <f>'1C TSsalarié1'!B31</f>
        <v>Exemple - Fédéral - SPF YYY - Dossier 3456 - NOM projet - 01/01/2020-30/09/2020 - M. AAAA Bbb</v>
      </c>
      <c r="C31" s="262"/>
      <c r="D31" s="263"/>
      <c r="E31" s="263"/>
      <c r="F31" s="263"/>
      <c r="G31" s="263"/>
      <c r="H31" s="263"/>
      <c r="I31" s="263"/>
      <c r="J31" s="263"/>
      <c r="K31" s="263"/>
      <c r="L31" s="263"/>
      <c r="M31" s="263"/>
      <c r="N31" s="264"/>
      <c r="S31" s="49"/>
    </row>
    <row r="32" spans="1:19" ht="18.75" customHeight="1">
      <c r="A32" s="233" t="s">
        <v>194</v>
      </c>
      <c r="B32" s="841" t="str">
        <f>'1C TSsalarié1'!B32</f>
        <v>Exemple - FWB - DG YYY - Dossier T789 - NOM projet - 01/01/2020-30/06/2020 - Mme CCCC Ddd</v>
      </c>
      <c r="C32" s="268"/>
      <c r="D32" s="266"/>
      <c r="E32" s="266"/>
      <c r="F32" s="266"/>
      <c r="G32" s="266"/>
      <c r="H32" s="266"/>
      <c r="I32" s="266"/>
      <c r="J32" s="266"/>
      <c r="K32" s="266"/>
      <c r="L32" s="266"/>
      <c r="M32" s="266"/>
      <c r="N32" s="267"/>
      <c r="S32" s="50"/>
    </row>
    <row r="33" spans="1:19" ht="18.75" customHeight="1">
      <c r="A33" s="233" t="s">
        <v>196</v>
      </c>
      <c r="B33" s="841" t="str">
        <f>'1C TSsalarié1'!B33</f>
        <v>Exemple - SPW EER - DPE - Dossier 675432 - NOM projet - 01/10/2019-30/09/2022 - M. EEEE Fff</v>
      </c>
      <c r="C33" s="268"/>
      <c r="D33" s="266"/>
      <c r="E33" s="266"/>
      <c r="F33" s="266"/>
      <c r="G33" s="266"/>
      <c r="H33" s="266"/>
      <c r="I33" s="266"/>
      <c r="J33" s="266"/>
      <c r="K33" s="266"/>
      <c r="L33" s="266"/>
      <c r="M33" s="266"/>
      <c r="N33" s="267"/>
      <c r="S33" s="50"/>
    </row>
    <row r="34" spans="1:19" ht="18.75" customHeight="1">
      <c r="A34" s="233" t="s">
        <v>198</v>
      </c>
      <c r="B34" s="841" t="str">
        <f>'1C TSsalarié1'!B34</f>
        <v>Exemple - SPW EER - DPE - Dossier 675432 - NOM projet - 01/10/2019-30/09/2022 - M. EEEE Fff</v>
      </c>
      <c r="C34" s="289"/>
      <c r="D34" s="290"/>
      <c r="E34" s="290"/>
      <c r="F34" s="290"/>
      <c r="G34" s="290"/>
      <c r="H34" s="290"/>
      <c r="I34" s="290"/>
      <c r="J34" s="290"/>
      <c r="K34" s="290"/>
      <c r="L34" s="290"/>
      <c r="M34" s="290"/>
      <c r="N34" s="291"/>
      <c r="S34" s="50"/>
    </row>
    <row r="35" spans="1:19" ht="18.75" customHeight="1">
      <c r="A35" s="233" t="s">
        <v>199</v>
      </c>
      <c r="B35" s="841" t="str">
        <f>'1C TSsalarié1'!B35</f>
        <v>Exemple - SPW EER - DPE - Dossier 675432 - NOM projet - 01/10/2019-30/09/2022 - M. EEEE Fff</v>
      </c>
      <c r="C35" s="289"/>
      <c r="D35" s="290"/>
      <c r="E35" s="290"/>
      <c r="F35" s="290"/>
      <c r="G35" s="290"/>
      <c r="H35" s="290"/>
      <c r="I35" s="290"/>
      <c r="J35" s="290"/>
      <c r="K35" s="290"/>
      <c r="L35" s="290"/>
      <c r="M35" s="290"/>
      <c r="N35" s="291"/>
      <c r="S35" s="50"/>
    </row>
    <row r="36" spans="1:19" ht="18.75" customHeight="1">
      <c r="A36" s="233" t="s">
        <v>200</v>
      </c>
      <c r="B36" s="841" t="str">
        <f>'1C TSsalarié1'!B36</f>
        <v>Exemple - SPW EER - DPE - Dossier 675432 - NOM projet - 01/10/2019-30/09/2022 - M. EEEE Fff</v>
      </c>
      <c r="C36" s="289"/>
      <c r="D36" s="290"/>
      <c r="E36" s="290"/>
      <c r="F36" s="290"/>
      <c r="G36" s="290"/>
      <c r="H36" s="290"/>
      <c r="I36" s="290"/>
      <c r="J36" s="290"/>
      <c r="K36" s="290"/>
      <c r="L36" s="290"/>
      <c r="M36" s="290"/>
      <c r="N36" s="291"/>
      <c r="S36" s="50"/>
    </row>
    <row r="37" spans="1:19" ht="18.75" customHeight="1">
      <c r="A37" s="233" t="s">
        <v>201</v>
      </c>
      <c r="B37" s="841" t="str">
        <f>'1C TSsalarié1'!B37</f>
        <v>Exemple - SPW EER - DPE - Dossier 675432 - NOM projet - 01/10/2019-30/09/2022 - M. EEEE Fff</v>
      </c>
      <c r="C37" s="289"/>
      <c r="D37" s="290"/>
      <c r="E37" s="290"/>
      <c r="F37" s="290"/>
      <c r="G37" s="290"/>
      <c r="H37" s="290"/>
      <c r="I37" s="290"/>
      <c r="J37" s="290"/>
      <c r="K37" s="290"/>
      <c r="L37" s="290"/>
      <c r="M37" s="290"/>
      <c r="N37" s="291"/>
      <c r="S37" s="50"/>
    </row>
    <row r="38" spans="1:19" ht="18.75" customHeight="1">
      <c r="A38" s="233" t="s">
        <v>202</v>
      </c>
      <c r="B38" s="841" t="str">
        <f>'1C TSsalarié1'!B38</f>
        <v>Exemple - SPW EER - DPE - Dossier 675432 - NOM projet - 01/10/2019-30/09/2022 - M. EEEE Fff</v>
      </c>
      <c r="C38" s="289"/>
      <c r="D38" s="290"/>
      <c r="E38" s="290"/>
      <c r="F38" s="290"/>
      <c r="G38" s="290"/>
      <c r="H38" s="290"/>
      <c r="I38" s="290"/>
      <c r="J38" s="290"/>
      <c r="K38" s="290"/>
      <c r="L38" s="290"/>
      <c r="M38" s="290"/>
      <c r="N38" s="291"/>
      <c r="S38" s="50"/>
    </row>
    <row r="39" spans="1:19" ht="18.75" customHeight="1">
      <c r="A39" s="233" t="s">
        <v>203</v>
      </c>
      <c r="B39" s="841" t="str">
        <f>'1C TSsalarié1'!B39</f>
        <v>Exemple - SPW EER - DPE - Dossier 675432 - NOM projet - 01/10/2019-30/09/2022 - M. EEEE Fff</v>
      </c>
      <c r="C39" s="289"/>
      <c r="D39" s="290"/>
      <c r="E39" s="290"/>
      <c r="F39" s="290"/>
      <c r="G39" s="290"/>
      <c r="H39" s="290"/>
      <c r="I39" s="290"/>
      <c r="J39" s="290"/>
      <c r="K39" s="290"/>
      <c r="L39" s="290"/>
      <c r="M39" s="290"/>
      <c r="N39" s="291"/>
      <c r="S39" s="50"/>
    </row>
    <row r="40" spans="1:19" ht="18.75" customHeight="1">
      <c r="A40" s="233" t="s">
        <v>204</v>
      </c>
      <c r="B40" s="841" t="str">
        <f>'1C TSsalarié1'!B40</f>
        <v>Exemple - SPW EER - DPE - Dossier 675432 - NOM projet - 01/10/2019-30/09/2022 - M. EEEE Fff</v>
      </c>
      <c r="C40" s="289"/>
      <c r="D40" s="290"/>
      <c r="E40" s="290"/>
      <c r="F40" s="290"/>
      <c r="G40" s="290"/>
      <c r="H40" s="290"/>
      <c r="I40" s="290"/>
      <c r="J40" s="290"/>
      <c r="K40" s="290"/>
      <c r="L40" s="290"/>
      <c r="M40" s="290"/>
      <c r="N40" s="291"/>
      <c r="S40" s="50"/>
    </row>
    <row r="41" spans="1:19" ht="18.75" customHeight="1">
      <c r="A41" s="233" t="s">
        <v>205</v>
      </c>
      <c r="B41" s="841" t="str">
        <f>'1C TSsalarié1'!B41</f>
        <v>Exemple - SPW EER - DPE - Dossier 675432 - NOM projet - 01/10/2019-30/09/2022 - M. EEEE Fff</v>
      </c>
      <c r="C41" s="289"/>
      <c r="D41" s="290"/>
      <c r="E41" s="290"/>
      <c r="F41" s="290"/>
      <c r="G41" s="290"/>
      <c r="H41" s="290"/>
      <c r="I41" s="290"/>
      <c r="J41" s="290"/>
      <c r="K41" s="290"/>
      <c r="L41" s="290"/>
      <c r="M41" s="290"/>
      <c r="N41" s="291"/>
      <c r="S41" s="50"/>
    </row>
    <row r="42" spans="1:19" ht="18.75" customHeight="1">
      <c r="A42" s="233" t="s">
        <v>206</v>
      </c>
      <c r="B42" s="841" t="str">
        <f>'1C TSsalarié1'!B42</f>
        <v>Exemple - SPW EER - DPE - Dossier 675432 - NOM projet - 01/10/2019-30/09/2022 - M. EEEE Fff</v>
      </c>
      <c r="C42" s="289"/>
      <c r="D42" s="290"/>
      <c r="E42" s="290"/>
      <c r="F42" s="290"/>
      <c r="G42" s="290"/>
      <c r="H42" s="290"/>
      <c r="I42" s="290"/>
      <c r="J42" s="290"/>
      <c r="K42" s="290"/>
      <c r="L42" s="290"/>
      <c r="M42" s="290"/>
      <c r="N42" s="291"/>
      <c r="S42" s="50"/>
    </row>
    <row r="43" spans="1:19" ht="18.75" customHeight="1">
      <c r="A43" s="233" t="s">
        <v>207</v>
      </c>
      <c r="B43" s="841" t="str">
        <f>'1C TSsalarié1'!B43</f>
        <v>Exemple - SPW EER - DPE - Dossier 675432 - NOM projet - 01/10/2019-30/09/2022 - M. EEEE Fff</v>
      </c>
      <c r="C43" s="289"/>
      <c r="D43" s="290"/>
      <c r="E43" s="290"/>
      <c r="F43" s="290"/>
      <c r="G43" s="290"/>
      <c r="H43" s="290"/>
      <c r="I43" s="290"/>
      <c r="J43" s="290"/>
      <c r="K43" s="290"/>
      <c r="L43" s="290"/>
      <c r="M43" s="290"/>
      <c r="N43" s="291"/>
      <c r="S43" s="50"/>
    </row>
    <row r="44" spans="1:19" ht="18.75" customHeight="1">
      <c r="A44" s="233" t="s">
        <v>208</v>
      </c>
      <c r="B44" s="841" t="str">
        <f>'1C TSsalarié1'!B44</f>
        <v>Exemple - SPW EER - DPE - Dossier 675432 - NOM projet - 01/10/2019-30/09/2022 - M. EEEE Fff</v>
      </c>
      <c r="C44" s="289"/>
      <c r="D44" s="290"/>
      <c r="E44" s="290"/>
      <c r="F44" s="290"/>
      <c r="G44" s="290"/>
      <c r="H44" s="290"/>
      <c r="I44" s="290"/>
      <c r="J44" s="290"/>
      <c r="K44" s="290"/>
      <c r="L44" s="290"/>
      <c r="M44" s="290"/>
      <c r="N44" s="291"/>
      <c r="S44" s="50"/>
    </row>
    <row r="45" spans="1:19" ht="18.75" customHeight="1">
      <c r="A45" s="233" t="s">
        <v>209</v>
      </c>
      <c r="B45" s="841" t="str">
        <f>'1C TSsalarié1'!B45</f>
        <v>Exemple - SPW EER - DPE - Dossier 675432 - NOM projet - 01/10/2019-30/09/2022 - M. EEEE Fff</v>
      </c>
      <c r="C45" s="289"/>
      <c r="D45" s="290"/>
      <c r="E45" s="290"/>
      <c r="F45" s="290"/>
      <c r="G45" s="290"/>
      <c r="H45" s="290"/>
      <c r="I45" s="290"/>
      <c r="J45" s="290"/>
      <c r="K45" s="290"/>
      <c r="L45" s="290"/>
      <c r="M45" s="290"/>
      <c r="N45" s="291"/>
      <c r="S45" s="50"/>
    </row>
    <row r="46" spans="1:19" ht="18.75" customHeight="1">
      <c r="A46" s="233" t="s">
        <v>210</v>
      </c>
      <c r="B46" s="841" t="str">
        <f>'1C TSsalarié1'!B46</f>
        <v>Exemple - SPW EER - DPE - Dossier 675432 - NOM projet - 01/10/2019-30/09/2022 - M. EEEE Fff</v>
      </c>
      <c r="C46" s="289"/>
      <c r="D46" s="290"/>
      <c r="E46" s="290"/>
      <c r="F46" s="290"/>
      <c r="G46" s="290"/>
      <c r="H46" s="290"/>
      <c r="I46" s="290"/>
      <c r="J46" s="290"/>
      <c r="K46" s="290"/>
      <c r="L46" s="290"/>
      <c r="M46" s="290"/>
      <c r="N46" s="291"/>
      <c r="S46" s="50"/>
    </row>
    <row r="47" spans="1:19" ht="18.75" customHeight="1">
      <c r="A47" s="233" t="s">
        <v>211</v>
      </c>
      <c r="B47" s="841" t="str">
        <f>'1C TSsalarié1'!B47</f>
        <v>Exemple - SPW EER - DPE - Dossier 675432 - NOM projet - 01/10/2019-30/09/2022 - M. EEEE Fff</v>
      </c>
      <c r="C47" s="289"/>
      <c r="D47" s="290"/>
      <c r="E47" s="290"/>
      <c r="F47" s="290"/>
      <c r="G47" s="290"/>
      <c r="H47" s="290"/>
      <c r="I47" s="290"/>
      <c r="J47" s="290"/>
      <c r="K47" s="290"/>
      <c r="L47" s="290"/>
      <c r="M47" s="290"/>
      <c r="N47" s="291"/>
      <c r="S47" s="50"/>
    </row>
    <row r="48" spans="1:19" ht="18.75" customHeight="1">
      <c r="A48" s="233" t="s">
        <v>212</v>
      </c>
      <c r="B48" s="841" t="str">
        <f>'1C TSsalarié1'!B48</f>
        <v>Exemple - SPW EER - DPE - Dossier 675432 - NOM projet - 01/10/2019-30/09/2022 - M. EEEE Fff</v>
      </c>
      <c r="C48" s="289"/>
      <c r="D48" s="290"/>
      <c r="E48" s="290"/>
      <c r="F48" s="290"/>
      <c r="G48" s="290"/>
      <c r="H48" s="290"/>
      <c r="I48" s="290"/>
      <c r="J48" s="290"/>
      <c r="K48" s="290"/>
      <c r="L48" s="290"/>
      <c r="M48" s="290"/>
      <c r="N48" s="291"/>
      <c r="S48" s="50"/>
    </row>
    <row r="49" spans="1:19" ht="18.75" customHeight="1">
      <c r="A49" s="233" t="s">
        <v>213</v>
      </c>
      <c r="B49" s="841" t="str">
        <f>'1C TSsalarié1'!B49</f>
        <v>Exemple - SPW EER - DPE - Dossier 675432 - NOM projet - 01/10/2019-30/09/2022 - M. EEEE Fff</v>
      </c>
      <c r="C49" s="289"/>
      <c r="D49" s="290"/>
      <c r="E49" s="290"/>
      <c r="F49" s="290"/>
      <c r="G49" s="290"/>
      <c r="H49" s="290"/>
      <c r="I49" s="290"/>
      <c r="J49" s="290"/>
      <c r="K49" s="290"/>
      <c r="L49" s="290"/>
      <c r="M49" s="290"/>
      <c r="N49" s="291"/>
      <c r="S49" s="50"/>
    </row>
    <row r="50" spans="1:19" ht="18.75" customHeight="1">
      <c r="A50" s="233" t="s">
        <v>214</v>
      </c>
      <c r="B50" s="841" t="str">
        <f>'1C TSsalarié1'!B50</f>
        <v>Exemple - SPW EER - DPE - Dossier 675432 - NOM projet - 01/10/2019-30/09/2022 - M. EEEE Fff</v>
      </c>
      <c r="C50" s="289"/>
      <c r="D50" s="290"/>
      <c r="E50" s="290"/>
      <c r="F50" s="290"/>
      <c r="G50" s="290"/>
      <c r="H50" s="290"/>
      <c r="I50" s="290"/>
      <c r="J50" s="290"/>
      <c r="K50" s="290"/>
      <c r="L50" s="290"/>
      <c r="M50" s="290"/>
      <c r="N50" s="291"/>
      <c r="S50" s="50"/>
    </row>
    <row r="51" spans="1:19" ht="18.75" customHeight="1">
      <c r="A51" s="233" t="s">
        <v>215</v>
      </c>
      <c r="B51" s="841" t="str">
        <f>'1C TSsalarié1'!B51</f>
        <v>Exemple - SPW EER - DPE - Dossier 675432 - NOM projet - 01/10/2019-30/09/2022 - M. EEEE Fff</v>
      </c>
      <c r="C51" s="289"/>
      <c r="D51" s="290"/>
      <c r="E51" s="290"/>
      <c r="F51" s="290"/>
      <c r="G51" s="290"/>
      <c r="H51" s="290"/>
      <c r="I51" s="290"/>
      <c r="J51" s="290"/>
      <c r="K51" s="290"/>
      <c r="L51" s="290"/>
      <c r="M51" s="290"/>
      <c r="N51" s="291"/>
      <c r="S51" s="50"/>
    </row>
    <row r="52" spans="1:19" ht="39.950000000000003" customHeight="1" thickBot="1">
      <c r="A52" s="234" t="s">
        <v>98</v>
      </c>
      <c r="B52" s="842" t="str">
        <f>'1C TSsalarié1'!B52</f>
        <v>Par exemple - Sponsoring obtenu via l'entreprise ZZZ  - réf. 999888 - NOM du projet - 01/01/2020 au 31/03/2020 - Mme GGGG Hhhhh</v>
      </c>
      <c r="C52" s="293"/>
      <c r="D52" s="294"/>
      <c r="E52" s="294"/>
      <c r="F52" s="294"/>
      <c r="G52" s="294"/>
      <c r="H52" s="294"/>
      <c r="I52" s="294"/>
      <c r="J52" s="294"/>
      <c r="K52" s="294"/>
      <c r="L52" s="294"/>
      <c r="M52" s="294"/>
      <c r="N52" s="295"/>
      <c r="S52" s="50"/>
    </row>
    <row r="53" spans="1:19" ht="18.75" customHeight="1" thickBot="1">
      <c r="A53" s="1148" t="s">
        <v>217</v>
      </c>
      <c r="B53" s="1149"/>
      <c r="C53" s="92">
        <f t="shared" ref="C53:N53" si="4">SUM(C31:C52)</f>
        <v>0</v>
      </c>
      <c r="D53" s="68">
        <f t="shared" si="4"/>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50" t="s">
        <v>218</v>
      </c>
      <c r="B54" s="1151"/>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sheetData>
  <sheetProtection algorithmName="SHA-512" hashValue="oyI911jIyFaIQvwVYwnFS68c/7WyW/WPVXP29Bu3R2+GCabQnSFdXTu2JkKC1TxdKBqPixOmKqGMA7kdcL/zTA==" saltValue="8kgfQ3EXUk1U5CZImgIQ1w==" spinCount="100000" sheet="1" objects="1" scenarios="1" formatColumns="0" formatRows="0"/>
  <mergeCells count="13">
    <mergeCell ref="A54:B54"/>
    <mergeCell ref="A26:B26"/>
    <mergeCell ref="A28:B28"/>
    <mergeCell ref="C28:N28"/>
    <mergeCell ref="A29:B30"/>
    <mergeCell ref="A53:B53"/>
    <mergeCell ref="A25:B25"/>
    <mergeCell ref="A5:A7"/>
    <mergeCell ref="A11:B11"/>
    <mergeCell ref="A14:B14"/>
    <mergeCell ref="C14:N14"/>
    <mergeCell ref="A15:B16"/>
    <mergeCell ref="A12:B12"/>
  </mergeCells>
  <conditionalFormatting sqref="C17:N24">
    <cfRule type="cellIs" dxfId="86" priority="6" operator="equal">
      <formula>0</formula>
    </cfRule>
  </conditionalFormatting>
  <conditionalFormatting sqref="C31:N52">
    <cfRule type="cellIs" dxfId="85" priority="5" operator="equal">
      <formula>0</formula>
    </cfRule>
  </conditionalFormatting>
  <conditionalFormatting sqref="C12:N12">
    <cfRule type="cellIs" dxfId="84" priority="1" operator="equal">
      <formula>1</formula>
    </cfRule>
    <cfRule type="cellIs" dxfId="83" priority="2" operator="greaterThan">
      <formula>0</formula>
    </cfRule>
  </conditionalFormatting>
  <hyperlinks>
    <hyperlink ref="A8" location="'1B Tableau financier'!A59" display="'1B Tableau financier'!A59" xr:uid="{6573F514-C4B9-48AE-95D9-551D59DA99A7}"/>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BB967-599A-4FD7-A696-61D19D37EB52}">
  <dimension ref="A1:S54"/>
  <sheetViews>
    <sheetView view="pageBreakPreview" zoomScaleNormal="80" zoomScaleSheetLayoutView="100" workbookViewId="0">
      <selection activeCell="B8" sqref="B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168</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45"/>
      <c r="B5" s="108" t="s">
        <v>220</v>
      </c>
      <c r="C5" s="23"/>
      <c r="D5" s="88"/>
      <c r="E5" s="18"/>
      <c r="F5" s="100"/>
      <c r="G5" s="18"/>
      <c r="H5" s="100"/>
    </row>
    <row r="6" spans="1:14" s="42" customFormat="1" ht="18.75" customHeight="1">
      <c r="A6" s="1146"/>
      <c r="B6" s="101" t="s">
        <v>221</v>
      </c>
      <c r="C6" s="23"/>
      <c r="D6" s="88"/>
      <c r="E6" s="18"/>
      <c r="F6" s="100"/>
      <c r="G6" s="18"/>
      <c r="H6" s="100"/>
    </row>
    <row r="7" spans="1:14" ht="18.75" customHeight="1" thickBot="1">
      <c r="A7" s="1147"/>
    </row>
    <row r="8" spans="1:14" ht="27.75" customHeight="1">
      <c r="A8" s="594" t="s">
        <v>225</v>
      </c>
      <c r="B8" s="248"/>
      <c r="C8" s="251"/>
      <c r="D8" s="252"/>
      <c r="E8" s="251"/>
      <c r="F8" s="251"/>
      <c r="G8" s="251"/>
      <c r="H8" s="251"/>
      <c r="I8" s="251"/>
      <c r="J8" s="251"/>
      <c r="K8" s="251"/>
      <c r="L8" s="251"/>
      <c r="M8" s="251"/>
      <c r="N8" s="253"/>
    </row>
    <row r="9" spans="1:14" ht="15">
      <c r="A9" s="254" t="s">
        <v>171</v>
      </c>
      <c r="B9" s="249" t="s">
        <v>172</v>
      </c>
      <c r="D9" s="255"/>
      <c r="E9" s="47"/>
      <c r="F9" s="47"/>
      <c r="N9" s="256"/>
    </row>
    <row r="10" spans="1:14" ht="26.25" thickBot="1">
      <c r="A10" s="661" t="s">
        <v>313</v>
      </c>
      <c r="B10" s="713"/>
      <c r="N10" s="256"/>
    </row>
    <row r="11" spans="1:14" ht="39" customHeight="1" thickBot="1">
      <c r="A11" s="1152" t="s">
        <v>173</v>
      </c>
      <c r="B11" s="1153"/>
      <c r="C11" s="269"/>
      <c r="D11" s="270"/>
      <c r="E11" s="270"/>
      <c r="F11" s="270"/>
      <c r="G11" s="270"/>
      <c r="H11" s="270"/>
      <c r="I11" s="270"/>
      <c r="J11" s="270"/>
      <c r="K11" s="270"/>
      <c r="L11" s="270"/>
      <c r="M11" s="270"/>
      <c r="N11" s="271"/>
    </row>
    <row r="12" spans="1:14" s="712" customFormat="1" ht="15.75" thickBot="1">
      <c r="A12" s="1160" t="s">
        <v>219</v>
      </c>
      <c r="B12" s="1161"/>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72" t="s">
        <v>174</v>
      </c>
      <c r="B14" s="1173"/>
      <c r="C14" s="1169" t="s">
        <v>175</v>
      </c>
      <c r="D14" s="1170"/>
      <c r="E14" s="1170"/>
      <c r="F14" s="1170"/>
      <c r="G14" s="1170"/>
      <c r="H14" s="1170"/>
      <c r="I14" s="1170"/>
      <c r="J14" s="1170"/>
      <c r="K14" s="1170"/>
      <c r="L14" s="1170"/>
      <c r="M14" s="1170"/>
      <c r="N14" s="1171"/>
    </row>
    <row r="15" spans="1:14" s="48" customFormat="1" ht="18.75" customHeight="1">
      <c r="A15" s="1165" t="s">
        <v>176</v>
      </c>
      <c r="B15" s="1166"/>
      <c r="C15" s="277" t="s">
        <v>177</v>
      </c>
      <c r="D15" s="278" t="s">
        <v>178</v>
      </c>
      <c r="E15" s="278" t="s">
        <v>179</v>
      </c>
      <c r="F15" s="278" t="s">
        <v>180</v>
      </c>
      <c r="G15" s="278" t="s">
        <v>181</v>
      </c>
      <c r="H15" s="278" t="s">
        <v>182</v>
      </c>
      <c r="I15" s="279" t="s">
        <v>183</v>
      </c>
      <c r="J15" s="279" t="s">
        <v>184</v>
      </c>
      <c r="K15" s="279" t="s">
        <v>185</v>
      </c>
      <c r="L15" s="279" t="s">
        <v>186</v>
      </c>
      <c r="M15" s="279" t="s">
        <v>187</v>
      </c>
      <c r="N15" s="280" t="s">
        <v>188</v>
      </c>
    </row>
    <row r="16" spans="1:14" s="48" customFormat="1" ht="18.75" customHeight="1" thickBot="1">
      <c r="A16" s="1167"/>
      <c r="B16" s="1168"/>
      <c r="C16" s="386" t="str">
        <f>IF($B$8&lt;&gt;0,TEXT($F$4,"MM/AAAA"),"")</f>
        <v/>
      </c>
      <c r="D16" s="387" t="str">
        <f>IF($B$8&lt;&gt;0,TEXT(DATE(YEAR($F$4),MONTH($F$4)+1,DAY($F$4)),"MM/AAAA"),"")</f>
        <v/>
      </c>
      <c r="E16" s="387" t="str">
        <f>IF($B$8&lt;&gt;0,TEXT(DATE(YEAR($F$4),MONTH($F$4)+2,DAY($F$4)),"MM/AAAA"),"")</f>
        <v/>
      </c>
      <c r="F16" s="387" t="str">
        <f>IF($B$8&lt;&gt;0,TEXT(DATE(YEAR($F$4),MONTH($F$4)+3,DAY($F$4)),"MM/AAAA"),"")</f>
        <v/>
      </c>
      <c r="G16" s="387" t="str">
        <f>IF($B$8&lt;&gt;0,TEXT(DATE(YEAR($F$4),MONTH($F$4)+4,DAY($F$4)),"MM/AAAA"),"")</f>
        <v/>
      </c>
      <c r="H16" s="387" t="str">
        <f>IF($B$8&lt;&gt;0,TEXT(DATE(YEAR($F$4),MONTH($F$4)+5,DAY($F$4)),"MM/AAAA"),"")</f>
        <v/>
      </c>
      <c r="I16" s="387" t="str">
        <f>IF($B$8&lt;&gt;0,TEXT(DATE(YEAR($F$4),MONTH($F$4)+6,DAY($F$4)),"MM/AAAA"),"")</f>
        <v/>
      </c>
      <c r="J16" s="387" t="str">
        <f>IF($B$8&lt;&gt;0,TEXT(DATE(YEAR($F$4),MONTH($F$4)+7,DAY($F$4)),"MM/AAAA"),"")</f>
        <v/>
      </c>
      <c r="K16" s="387" t="str">
        <f>IF($B$8&lt;&gt;0,TEXT(DATE(YEAR($F$4),MONTH($F$4)+8,DAY($F$4)),"MM/AAAA"),"")</f>
        <v/>
      </c>
      <c r="L16" s="387" t="str">
        <f>IF($B$8&lt;&gt;0,TEXT(DATE(YEAR($F$4),MONTH($F$4)+9,DAY($F$4)),"MM/AAAA"),"")</f>
        <v/>
      </c>
      <c r="M16" s="387" t="str">
        <f>IF($B$8&lt;&gt;0,TEXT(DATE(YEAR($F$4),MONTH($F$4)+10,DAY($F$4)),"MM/AAAA"),"")</f>
        <v/>
      </c>
      <c r="N16" s="593" t="str">
        <f>IF($B$8&lt;&gt;0,TEXT(DATE(YEAR($F$4),MONTH($F$4)+11,DAY($F$4)),"MM/AAAA"),"")</f>
        <v/>
      </c>
    </row>
    <row r="17" spans="1:19" s="48" customFormat="1" ht="18.75" customHeight="1">
      <c r="A17" s="272" t="str">
        <f>IF('1B Tableau financier'!K2="Pôle","Catégorie 1","Action 1")</f>
        <v>Action 1</v>
      </c>
      <c r="B17" s="273" t="str">
        <f>'1C TSsalarié1'!B17</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275" t="str">
        <f>'1C TSsalarié1'!B18</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275" t="str">
        <f>'1C TSsalarié1'!B19</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275" t="str">
        <f>'1C TSsalarié1'!B20</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275" t="str">
        <f>'1C TSsalarié1'!B21</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275" t="str">
        <f>'1C TSsalarié1'!B22</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275" t="str">
        <f>'1C TSsalarié1'!B23</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275" t="str">
        <f>'1C TSsalarié1'!B24</f>
        <v/>
      </c>
      <c r="C24" s="268"/>
      <c r="D24" s="266"/>
      <c r="E24" s="266"/>
      <c r="F24" s="266"/>
      <c r="G24" s="266"/>
      <c r="H24" s="266"/>
      <c r="I24" s="266"/>
      <c r="J24" s="266"/>
      <c r="K24" s="266"/>
      <c r="L24" s="266"/>
      <c r="M24" s="266"/>
      <c r="N24" s="267"/>
      <c r="S24" s="50"/>
    </row>
    <row r="25" spans="1:19" ht="31.9" customHeight="1" thickBot="1">
      <c r="A25" s="1172" t="s">
        <v>314</v>
      </c>
      <c r="B25" s="1173"/>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50" t="s">
        <v>189</v>
      </c>
      <c r="B26" s="1151"/>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54" t="s">
        <v>315</v>
      </c>
      <c r="B28" s="1155"/>
      <c r="C28" s="1162" t="s">
        <v>190</v>
      </c>
      <c r="D28" s="1163"/>
      <c r="E28" s="1163"/>
      <c r="F28" s="1163"/>
      <c r="G28" s="1163"/>
      <c r="H28" s="1163"/>
      <c r="I28" s="1163"/>
      <c r="J28" s="1163"/>
      <c r="K28" s="1163"/>
      <c r="L28" s="1163"/>
      <c r="M28" s="1163"/>
      <c r="N28" s="1164"/>
    </row>
    <row r="29" spans="1:19" s="48" customFormat="1" ht="18.75" customHeight="1">
      <c r="A29" s="1156" t="s">
        <v>191</v>
      </c>
      <c r="B29" s="1157"/>
      <c r="C29" s="228" t="s">
        <v>177</v>
      </c>
      <c r="D29" s="229" t="s">
        <v>178</v>
      </c>
      <c r="E29" s="229" t="s">
        <v>179</v>
      </c>
      <c r="F29" s="229" t="s">
        <v>180</v>
      </c>
      <c r="G29" s="229" t="s">
        <v>181</v>
      </c>
      <c r="H29" s="229" t="s">
        <v>182</v>
      </c>
      <c r="I29" s="230" t="s">
        <v>183</v>
      </c>
      <c r="J29" s="230" t="s">
        <v>184</v>
      </c>
      <c r="K29" s="230" t="s">
        <v>185</v>
      </c>
      <c r="L29" s="230" t="s">
        <v>186</v>
      </c>
      <c r="M29" s="230" t="s">
        <v>187</v>
      </c>
      <c r="N29" s="231" t="s">
        <v>188</v>
      </c>
    </row>
    <row r="30" spans="1:19" s="48" customFormat="1" ht="18.75" customHeight="1" thickBot="1">
      <c r="A30" s="1158"/>
      <c r="B30" s="1159"/>
      <c r="C30" s="284" t="str">
        <f t="shared" ref="C30:N30" si="3">C16</f>
        <v/>
      </c>
      <c r="D30" s="285" t="str">
        <f t="shared" si="3"/>
        <v/>
      </c>
      <c r="E30" s="285" t="str">
        <f t="shared" si="3"/>
        <v/>
      </c>
      <c r="F30" s="285" t="str">
        <f t="shared" si="3"/>
        <v/>
      </c>
      <c r="G30" s="285" t="str">
        <f t="shared" si="3"/>
        <v/>
      </c>
      <c r="H30" s="285" t="str">
        <f t="shared" si="3"/>
        <v/>
      </c>
      <c r="I30" s="285" t="str">
        <f t="shared" si="3"/>
        <v/>
      </c>
      <c r="J30" s="285" t="str">
        <f t="shared" si="3"/>
        <v/>
      </c>
      <c r="K30" s="285" t="str">
        <f t="shared" si="3"/>
        <v/>
      </c>
      <c r="L30" s="285" t="str">
        <f t="shared" si="3"/>
        <v/>
      </c>
      <c r="M30" s="285" t="str">
        <f t="shared" si="3"/>
        <v/>
      </c>
      <c r="N30" s="286" t="str">
        <f t="shared" si="3"/>
        <v/>
      </c>
    </row>
    <row r="31" spans="1:19" s="48" customFormat="1" ht="18.75" customHeight="1">
      <c r="A31" s="232" t="s">
        <v>192</v>
      </c>
      <c r="B31" s="840" t="str">
        <f>'1C TSsalarié1'!B31</f>
        <v>Exemple - Fédéral - SPF YYY - Dossier 3456 - NOM projet - 01/01/2020-30/09/2020 - M. AAAA Bbb</v>
      </c>
      <c r="C31" s="262"/>
      <c r="D31" s="263"/>
      <c r="E31" s="263"/>
      <c r="F31" s="263"/>
      <c r="G31" s="263"/>
      <c r="H31" s="263"/>
      <c r="I31" s="263"/>
      <c r="J31" s="263"/>
      <c r="K31" s="263"/>
      <c r="L31" s="263"/>
      <c r="M31" s="263"/>
      <c r="N31" s="264"/>
      <c r="S31" s="49"/>
    </row>
    <row r="32" spans="1:19" ht="18.75" customHeight="1">
      <c r="A32" s="233" t="s">
        <v>194</v>
      </c>
      <c r="B32" s="841" t="str">
        <f>'1C TSsalarié1'!B32</f>
        <v>Exemple - FWB - DG YYY - Dossier T789 - NOM projet - 01/01/2020-30/06/2020 - Mme CCCC Ddd</v>
      </c>
      <c r="C32" s="268"/>
      <c r="D32" s="266"/>
      <c r="E32" s="266"/>
      <c r="F32" s="266"/>
      <c r="G32" s="266"/>
      <c r="H32" s="266"/>
      <c r="I32" s="266"/>
      <c r="J32" s="266"/>
      <c r="K32" s="266"/>
      <c r="L32" s="266"/>
      <c r="M32" s="266"/>
      <c r="N32" s="267"/>
      <c r="S32" s="50"/>
    </row>
    <row r="33" spans="1:19" ht="18.75" customHeight="1">
      <c r="A33" s="233" t="s">
        <v>196</v>
      </c>
      <c r="B33" s="841" t="str">
        <f>'1C TSsalarié1'!B33</f>
        <v>Exemple - SPW EER - DPE - Dossier 675432 - NOM projet - 01/10/2019-30/09/2022 - M. EEEE Fff</v>
      </c>
      <c r="C33" s="268"/>
      <c r="D33" s="266"/>
      <c r="E33" s="266"/>
      <c r="F33" s="266"/>
      <c r="G33" s="266"/>
      <c r="H33" s="266"/>
      <c r="I33" s="266"/>
      <c r="J33" s="266"/>
      <c r="K33" s="266"/>
      <c r="L33" s="266"/>
      <c r="M33" s="266"/>
      <c r="N33" s="267"/>
      <c r="S33" s="50"/>
    </row>
    <row r="34" spans="1:19" ht="18.75" customHeight="1">
      <c r="A34" s="233" t="s">
        <v>198</v>
      </c>
      <c r="B34" s="841" t="str">
        <f>'1C TSsalarié1'!B34</f>
        <v>Exemple - SPW EER - DPE - Dossier 675432 - NOM projet - 01/10/2019-30/09/2022 - M. EEEE Fff</v>
      </c>
      <c r="C34" s="289"/>
      <c r="D34" s="290"/>
      <c r="E34" s="290"/>
      <c r="F34" s="290"/>
      <c r="G34" s="290"/>
      <c r="H34" s="290"/>
      <c r="I34" s="290"/>
      <c r="J34" s="290"/>
      <c r="K34" s="290"/>
      <c r="L34" s="290"/>
      <c r="M34" s="290"/>
      <c r="N34" s="291"/>
      <c r="S34" s="50"/>
    </row>
    <row r="35" spans="1:19" ht="18.75" customHeight="1">
      <c r="A35" s="233" t="s">
        <v>199</v>
      </c>
      <c r="B35" s="841" t="str">
        <f>'1C TSsalarié1'!B35</f>
        <v>Exemple - SPW EER - DPE - Dossier 675432 - NOM projet - 01/10/2019-30/09/2022 - M. EEEE Fff</v>
      </c>
      <c r="C35" s="289"/>
      <c r="D35" s="290"/>
      <c r="E35" s="290"/>
      <c r="F35" s="290"/>
      <c r="G35" s="290"/>
      <c r="H35" s="290"/>
      <c r="I35" s="290"/>
      <c r="J35" s="290"/>
      <c r="K35" s="290"/>
      <c r="L35" s="290"/>
      <c r="M35" s="290"/>
      <c r="N35" s="291"/>
      <c r="S35" s="50"/>
    </row>
    <row r="36" spans="1:19" ht="18.75" customHeight="1">
      <c r="A36" s="233" t="s">
        <v>200</v>
      </c>
      <c r="B36" s="841" t="str">
        <f>'1C TSsalarié1'!B36</f>
        <v>Exemple - SPW EER - DPE - Dossier 675432 - NOM projet - 01/10/2019-30/09/2022 - M. EEEE Fff</v>
      </c>
      <c r="C36" s="289"/>
      <c r="D36" s="290"/>
      <c r="E36" s="290"/>
      <c r="F36" s="290"/>
      <c r="G36" s="290"/>
      <c r="H36" s="290"/>
      <c r="I36" s="290"/>
      <c r="J36" s="290"/>
      <c r="K36" s="290"/>
      <c r="L36" s="290"/>
      <c r="M36" s="290"/>
      <c r="N36" s="291"/>
      <c r="S36" s="50"/>
    </row>
    <row r="37" spans="1:19" ht="18.75" customHeight="1">
      <c r="A37" s="233" t="s">
        <v>201</v>
      </c>
      <c r="B37" s="841" t="str">
        <f>'1C TSsalarié1'!B37</f>
        <v>Exemple - SPW EER - DPE - Dossier 675432 - NOM projet - 01/10/2019-30/09/2022 - M. EEEE Fff</v>
      </c>
      <c r="C37" s="289"/>
      <c r="D37" s="290"/>
      <c r="E37" s="290"/>
      <c r="F37" s="290"/>
      <c r="G37" s="290"/>
      <c r="H37" s="290"/>
      <c r="I37" s="290"/>
      <c r="J37" s="290"/>
      <c r="K37" s="290"/>
      <c r="L37" s="290"/>
      <c r="M37" s="290"/>
      <c r="N37" s="291"/>
      <c r="S37" s="50"/>
    </row>
    <row r="38" spans="1:19" ht="18.75" customHeight="1">
      <c r="A38" s="233" t="s">
        <v>202</v>
      </c>
      <c r="B38" s="841" t="str">
        <f>'1C TSsalarié1'!B38</f>
        <v>Exemple - SPW EER - DPE - Dossier 675432 - NOM projet - 01/10/2019-30/09/2022 - M. EEEE Fff</v>
      </c>
      <c r="C38" s="289"/>
      <c r="D38" s="290"/>
      <c r="E38" s="290"/>
      <c r="F38" s="290"/>
      <c r="G38" s="290"/>
      <c r="H38" s="290"/>
      <c r="I38" s="290"/>
      <c r="J38" s="290"/>
      <c r="K38" s="290"/>
      <c r="L38" s="290"/>
      <c r="M38" s="290"/>
      <c r="N38" s="291"/>
      <c r="S38" s="50"/>
    </row>
    <row r="39" spans="1:19" ht="18.75" customHeight="1">
      <c r="A39" s="233" t="s">
        <v>203</v>
      </c>
      <c r="B39" s="841" t="str">
        <f>'1C TSsalarié1'!B39</f>
        <v>Exemple - SPW EER - DPE - Dossier 675432 - NOM projet - 01/10/2019-30/09/2022 - M. EEEE Fff</v>
      </c>
      <c r="C39" s="289"/>
      <c r="D39" s="290"/>
      <c r="E39" s="290"/>
      <c r="F39" s="290"/>
      <c r="G39" s="290"/>
      <c r="H39" s="290"/>
      <c r="I39" s="290"/>
      <c r="J39" s="290"/>
      <c r="K39" s="290"/>
      <c r="L39" s="290"/>
      <c r="M39" s="290"/>
      <c r="N39" s="291"/>
      <c r="S39" s="50"/>
    </row>
    <row r="40" spans="1:19" ht="18.75" customHeight="1">
      <c r="A40" s="233" t="s">
        <v>204</v>
      </c>
      <c r="B40" s="841" t="str">
        <f>'1C TSsalarié1'!B40</f>
        <v>Exemple - SPW EER - DPE - Dossier 675432 - NOM projet - 01/10/2019-30/09/2022 - M. EEEE Fff</v>
      </c>
      <c r="C40" s="289"/>
      <c r="D40" s="290"/>
      <c r="E40" s="290"/>
      <c r="F40" s="290"/>
      <c r="G40" s="290"/>
      <c r="H40" s="290"/>
      <c r="I40" s="290"/>
      <c r="J40" s="290"/>
      <c r="K40" s="290"/>
      <c r="L40" s="290"/>
      <c r="M40" s="290"/>
      <c r="N40" s="291"/>
      <c r="S40" s="50"/>
    </row>
    <row r="41" spans="1:19" ht="18.75" customHeight="1">
      <c r="A41" s="233" t="s">
        <v>205</v>
      </c>
      <c r="B41" s="841" t="str">
        <f>'1C TSsalarié1'!B41</f>
        <v>Exemple - SPW EER - DPE - Dossier 675432 - NOM projet - 01/10/2019-30/09/2022 - M. EEEE Fff</v>
      </c>
      <c r="C41" s="289"/>
      <c r="D41" s="290"/>
      <c r="E41" s="290"/>
      <c r="F41" s="290"/>
      <c r="G41" s="290"/>
      <c r="H41" s="290"/>
      <c r="I41" s="290"/>
      <c r="J41" s="290"/>
      <c r="K41" s="290"/>
      <c r="L41" s="290"/>
      <c r="M41" s="290"/>
      <c r="N41" s="291"/>
      <c r="S41" s="50"/>
    </row>
    <row r="42" spans="1:19" ht="18.75" customHeight="1">
      <c r="A42" s="233" t="s">
        <v>206</v>
      </c>
      <c r="B42" s="841" t="str">
        <f>'1C TSsalarié1'!B42</f>
        <v>Exemple - SPW EER - DPE - Dossier 675432 - NOM projet - 01/10/2019-30/09/2022 - M. EEEE Fff</v>
      </c>
      <c r="C42" s="289"/>
      <c r="D42" s="290"/>
      <c r="E42" s="290"/>
      <c r="F42" s="290"/>
      <c r="G42" s="290"/>
      <c r="H42" s="290"/>
      <c r="I42" s="290"/>
      <c r="J42" s="290"/>
      <c r="K42" s="290"/>
      <c r="L42" s="290"/>
      <c r="M42" s="290"/>
      <c r="N42" s="291"/>
      <c r="S42" s="50"/>
    </row>
    <row r="43" spans="1:19" ht="18.75" customHeight="1">
      <c r="A43" s="233" t="s">
        <v>207</v>
      </c>
      <c r="B43" s="841" t="str">
        <f>'1C TSsalarié1'!B43</f>
        <v>Exemple - SPW EER - DPE - Dossier 675432 - NOM projet - 01/10/2019-30/09/2022 - M. EEEE Fff</v>
      </c>
      <c r="C43" s="289"/>
      <c r="D43" s="290"/>
      <c r="E43" s="290"/>
      <c r="F43" s="290"/>
      <c r="G43" s="290"/>
      <c r="H43" s="290"/>
      <c r="I43" s="290"/>
      <c r="J43" s="290"/>
      <c r="K43" s="290"/>
      <c r="L43" s="290"/>
      <c r="M43" s="290"/>
      <c r="N43" s="291"/>
      <c r="S43" s="50"/>
    </row>
    <row r="44" spans="1:19" ht="18.75" customHeight="1">
      <c r="A44" s="233" t="s">
        <v>208</v>
      </c>
      <c r="B44" s="841" t="str">
        <f>'1C TSsalarié1'!B44</f>
        <v>Exemple - SPW EER - DPE - Dossier 675432 - NOM projet - 01/10/2019-30/09/2022 - M. EEEE Fff</v>
      </c>
      <c r="C44" s="289"/>
      <c r="D44" s="290"/>
      <c r="E44" s="290"/>
      <c r="F44" s="290"/>
      <c r="G44" s="290"/>
      <c r="H44" s="290"/>
      <c r="I44" s="290"/>
      <c r="J44" s="290"/>
      <c r="K44" s="290"/>
      <c r="L44" s="290"/>
      <c r="M44" s="290"/>
      <c r="N44" s="291"/>
      <c r="S44" s="50"/>
    </row>
    <row r="45" spans="1:19" ht="18.75" customHeight="1">
      <c r="A45" s="233" t="s">
        <v>209</v>
      </c>
      <c r="B45" s="841" t="str">
        <f>'1C TSsalarié1'!B45</f>
        <v>Exemple - SPW EER - DPE - Dossier 675432 - NOM projet - 01/10/2019-30/09/2022 - M. EEEE Fff</v>
      </c>
      <c r="C45" s="289"/>
      <c r="D45" s="290"/>
      <c r="E45" s="290"/>
      <c r="F45" s="290"/>
      <c r="G45" s="290"/>
      <c r="H45" s="290"/>
      <c r="I45" s="290"/>
      <c r="J45" s="290"/>
      <c r="K45" s="290"/>
      <c r="L45" s="290"/>
      <c r="M45" s="290"/>
      <c r="N45" s="291"/>
      <c r="S45" s="50"/>
    </row>
    <row r="46" spans="1:19" ht="18.75" customHeight="1">
      <c r="A46" s="233" t="s">
        <v>210</v>
      </c>
      <c r="B46" s="841" t="str">
        <f>'1C TSsalarié1'!B46</f>
        <v>Exemple - SPW EER - DPE - Dossier 675432 - NOM projet - 01/10/2019-30/09/2022 - M. EEEE Fff</v>
      </c>
      <c r="C46" s="289"/>
      <c r="D46" s="290"/>
      <c r="E46" s="290"/>
      <c r="F46" s="290"/>
      <c r="G46" s="290"/>
      <c r="H46" s="290"/>
      <c r="I46" s="290"/>
      <c r="J46" s="290"/>
      <c r="K46" s="290"/>
      <c r="L46" s="290"/>
      <c r="M46" s="290"/>
      <c r="N46" s="291"/>
      <c r="S46" s="50"/>
    </row>
    <row r="47" spans="1:19" ht="18.75" customHeight="1">
      <c r="A47" s="233" t="s">
        <v>211</v>
      </c>
      <c r="B47" s="841" t="str">
        <f>'1C TSsalarié1'!B47</f>
        <v>Exemple - SPW EER - DPE - Dossier 675432 - NOM projet - 01/10/2019-30/09/2022 - M. EEEE Fff</v>
      </c>
      <c r="C47" s="289"/>
      <c r="D47" s="290"/>
      <c r="E47" s="290"/>
      <c r="F47" s="290"/>
      <c r="G47" s="290"/>
      <c r="H47" s="290"/>
      <c r="I47" s="290"/>
      <c r="J47" s="290"/>
      <c r="K47" s="290"/>
      <c r="L47" s="290"/>
      <c r="M47" s="290"/>
      <c r="N47" s="291"/>
      <c r="S47" s="50"/>
    </row>
    <row r="48" spans="1:19" ht="18.75" customHeight="1">
      <c r="A48" s="233" t="s">
        <v>212</v>
      </c>
      <c r="B48" s="841" t="str">
        <f>'1C TSsalarié1'!B48</f>
        <v>Exemple - SPW EER - DPE - Dossier 675432 - NOM projet - 01/10/2019-30/09/2022 - M. EEEE Fff</v>
      </c>
      <c r="C48" s="289"/>
      <c r="D48" s="290"/>
      <c r="E48" s="290"/>
      <c r="F48" s="290"/>
      <c r="G48" s="290"/>
      <c r="H48" s="290"/>
      <c r="I48" s="290"/>
      <c r="J48" s="290"/>
      <c r="K48" s="290"/>
      <c r="L48" s="290"/>
      <c r="M48" s="290"/>
      <c r="N48" s="291"/>
      <c r="S48" s="50"/>
    </row>
    <row r="49" spans="1:19" ht="18.75" customHeight="1">
      <c r="A49" s="233" t="s">
        <v>213</v>
      </c>
      <c r="B49" s="841" t="str">
        <f>'1C TSsalarié1'!B49</f>
        <v>Exemple - SPW EER - DPE - Dossier 675432 - NOM projet - 01/10/2019-30/09/2022 - M. EEEE Fff</v>
      </c>
      <c r="C49" s="289"/>
      <c r="D49" s="290"/>
      <c r="E49" s="290"/>
      <c r="F49" s="290"/>
      <c r="G49" s="290"/>
      <c r="H49" s="290"/>
      <c r="I49" s="290"/>
      <c r="J49" s="290"/>
      <c r="K49" s="290"/>
      <c r="L49" s="290"/>
      <c r="M49" s="290"/>
      <c r="N49" s="291"/>
      <c r="S49" s="50"/>
    </row>
    <row r="50" spans="1:19" ht="18.75" customHeight="1">
      <c r="A50" s="233" t="s">
        <v>214</v>
      </c>
      <c r="B50" s="841" t="str">
        <f>'1C TSsalarié1'!B50</f>
        <v>Exemple - SPW EER - DPE - Dossier 675432 - NOM projet - 01/10/2019-30/09/2022 - M. EEEE Fff</v>
      </c>
      <c r="C50" s="289"/>
      <c r="D50" s="290"/>
      <c r="E50" s="290"/>
      <c r="F50" s="290"/>
      <c r="G50" s="290"/>
      <c r="H50" s="290"/>
      <c r="I50" s="290"/>
      <c r="J50" s="290"/>
      <c r="K50" s="290"/>
      <c r="L50" s="290"/>
      <c r="M50" s="290"/>
      <c r="N50" s="291"/>
      <c r="S50" s="50"/>
    </row>
    <row r="51" spans="1:19" ht="18.75" customHeight="1">
      <c r="A51" s="233" t="s">
        <v>215</v>
      </c>
      <c r="B51" s="841" t="str">
        <f>'1C TSsalarié1'!B51</f>
        <v>Exemple - SPW EER - DPE - Dossier 675432 - NOM projet - 01/10/2019-30/09/2022 - M. EEEE Fff</v>
      </c>
      <c r="C51" s="289"/>
      <c r="D51" s="290"/>
      <c r="E51" s="290"/>
      <c r="F51" s="290"/>
      <c r="G51" s="290"/>
      <c r="H51" s="290"/>
      <c r="I51" s="290"/>
      <c r="J51" s="290"/>
      <c r="K51" s="290"/>
      <c r="L51" s="290"/>
      <c r="M51" s="290"/>
      <c r="N51" s="291"/>
      <c r="S51" s="50"/>
    </row>
    <row r="52" spans="1:19" ht="39.950000000000003" customHeight="1" thickBot="1">
      <c r="A52" s="234" t="s">
        <v>98</v>
      </c>
      <c r="B52" s="842" t="str">
        <f>'1C TSsalarié1'!B52</f>
        <v>Par exemple - Sponsoring obtenu via l'entreprise ZZZ  - réf. 999888 - NOM du projet - 01/01/2020 au 31/03/2020 - Mme GGGG Hhhhh</v>
      </c>
      <c r="C52" s="293"/>
      <c r="D52" s="294"/>
      <c r="E52" s="294"/>
      <c r="F52" s="294"/>
      <c r="G52" s="294"/>
      <c r="H52" s="294"/>
      <c r="I52" s="294"/>
      <c r="J52" s="294"/>
      <c r="K52" s="294"/>
      <c r="L52" s="294"/>
      <c r="M52" s="294"/>
      <c r="N52" s="295"/>
      <c r="S52" s="50"/>
    </row>
    <row r="53" spans="1:19" ht="18.75" customHeight="1" thickBot="1">
      <c r="A53" s="1148" t="s">
        <v>217</v>
      </c>
      <c r="B53" s="1149"/>
      <c r="C53" s="92">
        <f t="shared" ref="C53:N53" si="4">SUM(C31:C52)</f>
        <v>0</v>
      </c>
      <c r="D53" s="68">
        <f t="shared" si="4"/>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50" t="s">
        <v>218</v>
      </c>
      <c r="B54" s="1151"/>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sheetData>
  <sheetProtection algorithmName="SHA-512" hashValue="ALkQwVGke6LQt3iBobJPB6u0mPnTqZWfcYRa2b4nLFod2dUoRqbujG0W7k7WanZNbm+XjFpwwf8aYlN28HDGkw==" saltValue="Zl/kScgzzYRp3uAsPaVa6Q==" spinCount="100000" sheet="1" objects="1" scenarios="1" formatColumns="0" formatRows="0"/>
  <mergeCells count="13">
    <mergeCell ref="A54:B54"/>
    <mergeCell ref="A26:B26"/>
    <mergeCell ref="A28:B28"/>
    <mergeCell ref="C28:N28"/>
    <mergeCell ref="A29:B30"/>
    <mergeCell ref="A53:B53"/>
    <mergeCell ref="A25:B25"/>
    <mergeCell ref="A5:A7"/>
    <mergeCell ref="A11:B11"/>
    <mergeCell ref="A14:B14"/>
    <mergeCell ref="C14:N14"/>
    <mergeCell ref="A15:B16"/>
    <mergeCell ref="A12:B12"/>
  </mergeCells>
  <conditionalFormatting sqref="C17:N24">
    <cfRule type="cellIs" dxfId="82" priority="6" operator="equal">
      <formula>0</formula>
    </cfRule>
  </conditionalFormatting>
  <conditionalFormatting sqref="C31:N52">
    <cfRule type="cellIs" dxfId="81" priority="5" operator="equal">
      <formula>0</formula>
    </cfRule>
  </conditionalFormatting>
  <conditionalFormatting sqref="C12:N12">
    <cfRule type="cellIs" dxfId="80" priority="1" operator="equal">
      <formula>1</formula>
    </cfRule>
    <cfRule type="cellIs" dxfId="79" priority="2" operator="greaterThan">
      <formula>0</formula>
    </cfRule>
  </conditionalFormatting>
  <hyperlinks>
    <hyperlink ref="A8" location="'1B Tableau financier'!B71" display="'1B Tableau financier'!B71" xr:uid="{00F40801-4824-4204-99DC-936EAF31F20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33F06-CA6E-4FE7-A694-36164C1F6C91}">
  <dimension ref="A1:S54"/>
  <sheetViews>
    <sheetView view="pageBreakPreview" zoomScaleNormal="80" zoomScaleSheetLayoutView="100" workbookViewId="0">
      <selection activeCell="B8" sqref="B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168</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45"/>
      <c r="B5" s="108" t="s">
        <v>220</v>
      </c>
      <c r="C5" s="23"/>
      <c r="D5" s="88"/>
      <c r="E5" s="18"/>
      <c r="F5" s="100"/>
      <c r="G5" s="18"/>
      <c r="H5" s="100"/>
    </row>
    <row r="6" spans="1:14" s="42" customFormat="1" ht="18.75" customHeight="1">
      <c r="A6" s="1146"/>
      <c r="B6" s="101" t="s">
        <v>221</v>
      </c>
      <c r="C6" s="23"/>
      <c r="D6" s="88"/>
      <c r="E6" s="18"/>
      <c r="F6" s="100"/>
      <c r="G6" s="18"/>
      <c r="H6" s="100"/>
    </row>
    <row r="7" spans="1:14" ht="18.75" customHeight="1" thickBot="1">
      <c r="A7" s="1147"/>
    </row>
    <row r="8" spans="1:14" ht="27.75" customHeight="1">
      <c r="A8" s="594" t="s">
        <v>226</v>
      </c>
      <c r="B8" s="248"/>
      <c r="C8" s="251"/>
      <c r="D8" s="252"/>
      <c r="E8" s="251"/>
      <c r="F8" s="251"/>
      <c r="G8" s="251"/>
      <c r="H8" s="251"/>
      <c r="I8" s="251"/>
      <c r="J8" s="251"/>
      <c r="K8" s="251"/>
      <c r="L8" s="251"/>
      <c r="M8" s="251"/>
      <c r="N8" s="253"/>
    </row>
    <row r="9" spans="1:14" ht="15">
      <c r="A9" s="254" t="s">
        <v>171</v>
      </c>
      <c r="B9" s="249" t="s">
        <v>172</v>
      </c>
      <c r="D9" s="255"/>
      <c r="E9" s="47"/>
      <c r="F9" s="47"/>
      <c r="N9" s="256"/>
    </row>
    <row r="10" spans="1:14" ht="26.25" thickBot="1">
      <c r="A10" s="661" t="s">
        <v>313</v>
      </c>
      <c r="B10" s="713"/>
      <c r="N10" s="256"/>
    </row>
    <row r="11" spans="1:14" ht="39" customHeight="1" thickBot="1">
      <c r="A11" s="1152" t="s">
        <v>173</v>
      </c>
      <c r="B11" s="1153"/>
      <c r="C11" s="269"/>
      <c r="D11" s="270"/>
      <c r="E11" s="270"/>
      <c r="F11" s="270"/>
      <c r="G11" s="270"/>
      <c r="H11" s="270"/>
      <c r="I11" s="270"/>
      <c r="J11" s="270"/>
      <c r="K11" s="270"/>
      <c r="L11" s="270"/>
      <c r="M11" s="270"/>
      <c r="N11" s="271"/>
    </row>
    <row r="12" spans="1:14" s="712" customFormat="1" ht="15.75" thickBot="1">
      <c r="A12" s="1160" t="s">
        <v>219</v>
      </c>
      <c r="B12" s="1161"/>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72" t="s">
        <v>174</v>
      </c>
      <c r="B14" s="1173"/>
      <c r="C14" s="1169" t="s">
        <v>175</v>
      </c>
      <c r="D14" s="1170"/>
      <c r="E14" s="1170"/>
      <c r="F14" s="1170"/>
      <c r="G14" s="1170"/>
      <c r="H14" s="1170"/>
      <c r="I14" s="1170"/>
      <c r="J14" s="1170"/>
      <c r="K14" s="1170"/>
      <c r="L14" s="1170"/>
      <c r="M14" s="1170"/>
      <c r="N14" s="1171"/>
    </row>
    <row r="15" spans="1:14" s="48" customFormat="1" ht="18.75" customHeight="1">
      <c r="A15" s="1165" t="s">
        <v>176</v>
      </c>
      <c r="B15" s="1166"/>
      <c r="C15" s="277" t="s">
        <v>177</v>
      </c>
      <c r="D15" s="278" t="s">
        <v>178</v>
      </c>
      <c r="E15" s="278" t="s">
        <v>179</v>
      </c>
      <c r="F15" s="278" t="s">
        <v>180</v>
      </c>
      <c r="G15" s="278" t="s">
        <v>181</v>
      </c>
      <c r="H15" s="278" t="s">
        <v>182</v>
      </c>
      <c r="I15" s="279" t="s">
        <v>183</v>
      </c>
      <c r="J15" s="279" t="s">
        <v>184</v>
      </c>
      <c r="K15" s="279" t="s">
        <v>185</v>
      </c>
      <c r="L15" s="279" t="s">
        <v>186</v>
      </c>
      <c r="M15" s="279" t="s">
        <v>187</v>
      </c>
      <c r="N15" s="280" t="s">
        <v>188</v>
      </c>
    </row>
    <row r="16" spans="1:14" s="48" customFormat="1" ht="18.75" customHeight="1" thickBot="1">
      <c r="A16" s="1167"/>
      <c r="B16" s="1168"/>
      <c r="C16" s="386" t="str">
        <f>IF($B$8&lt;&gt;0,TEXT($F$4,"MM/AAAA"),"")</f>
        <v/>
      </c>
      <c r="D16" s="387" t="str">
        <f>IF($B$8&lt;&gt;0,TEXT(DATE(YEAR($F$4),MONTH($F$4)+1,DAY($F$4)),"MM/AAAA"),"")</f>
        <v/>
      </c>
      <c r="E16" s="387" t="str">
        <f>IF($B$8&lt;&gt;0,TEXT(DATE(YEAR($F$4),MONTH($F$4)+2,DAY($F$4)),"MM/AAAA"),"")</f>
        <v/>
      </c>
      <c r="F16" s="387" t="str">
        <f>IF($B$8&lt;&gt;0,TEXT(DATE(YEAR($F$4),MONTH($F$4)+3,DAY($F$4)),"MM/AAAA"),"")</f>
        <v/>
      </c>
      <c r="G16" s="387" t="str">
        <f>IF($B$8&lt;&gt;0,TEXT(DATE(YEAR($F$4),MONTH($F$4)+4,DAY($F$4)),"MM/AAAA"),"")</f>
        <v/>
      </c>
      <c r="H16" s="387" t="str">
        <f>IF($B$8&lt;&gt;0,TEXT(DATE(YEAR($F$4),MONTH($F$4)+5,DAY($F$4)),"MM/AAAA"),"")</f>
        <v/>
      </c>
      <c r="I16" s="387" t="str">
        <f>IF($B$8&lt;&gt;0,TEXT(DATE(YEAR($F$4),MONTH($F$4)+6,DAY($F$4)),"MM/AAAA"),"")</f>
        <v/>
      </c>
      <c r="J16" s="387" t="str">
        <f>IF($B$8&lt;&gt;0,TEXT(DATE(YEAR($F$4),MONTH($F$4)+7,DAY($F$4)),"MM/AAAA"),"")</f>
        <v/>
      </c>
      <c r="K16" s="387" t="str">
        <f>IF($B$8&lt;&gt;0,TEXT(DATE(YEAR($F$4),MONTH($F$4)+8,DAY($F$4)),"MM/AAAA"),"")</f>
        <v/>
      </c>
      <c r="L16" s="387" t="str">
        <f>IF($B$8&lt;&gt;0,TEXT(DATE(YEAR($F$4),MONTH($F$4)+9,DAY($F$4)),"MM/AAAA"),"")</f>
        <v/>
      </c>
      <c r="M16" s="387" t="str">
        <f>IF($B$8&lt;&gt;0,TEXT(DATE(YEAR($F$4),MONTH($F$4)+10,DAY($F$4)),"MM/AAAA"),"")</f>
        <v/>
      </c>
      <c r="N16" s="593" t="str">
        <f>IF($B$8&lt;&gt;0,TEXT(DATE(YEAR($F$4),MONTH($F$4)+11,DAY($F$4)),"MM/AAAA"),"")</f>
        <v/>
      </c>
    </row>
    <row r="17" spans="1:19" s="48" customFormat="1" ht="18.75" customHeight="1">
      <c r="A17" s="272" t="str">
        <f>IF('1B Tableau financier'!K2="Pôle","Catégorie 1","Action 1")</f>
        <v>Action 1</v>
      </c>
      <c r="B17" s="273" t="str">
        <f>'1C TSsalarié1'!B17</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275" t="str">
        <f>'1C TSsalarié1'!B18</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275" t="str">
        <f>'1C TSsalarié1'!B19</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275" t="str">
        <f>'1C TSsalarié1'!B20</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275" t="str">
        <f>'1C TSsalarié1'!B21</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275" t="str">
        <f>'1C TSsalarié1'!B22</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275" t="str">
        <f>'1C TSsalarié1'!B23</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275" t="str">
        <f>'1C TSsalarié1'!B24</f>
        <v/>
      </c>
      <c r="C24" s="268"/>
      <c r="D24" s="266"/>
      <c r="E24" s="266"/>
      <c r="F24" s="266"/>
      <c r="G24" s="266"/>
      <c r="H24" s="266"/>
      <c r="I24" s="266"/>
      <c r="J24" s="266"/>
      <c r="K24" s="266"/>
      <c r="L24" s="266"/>
      <c r="M24" s="266"/>
      <c r="N24" s="267"/>
      <c r="S24" s="50"/>
    </row>
    <row r="25" spans="1:19" ht="31.9" customHeight="1" thickBot="1">
      <c r="A25" s="1172" t="s">
        <v>314</v>
      </c>
      <c r="B25" s="1173"/>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50" t="s">
        <v>189</v>
      </c>
      <c r="B26" s="1151"/>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54" t="s">
        <v>315</v>
      </c>
      <c r="B28" s="1155"/>
      <c r="C28" s="1162" t="s">
        <v>190</v>
      </c>
      <c r="D28" s="1163"/>
      <c r="E28" s="1163"/>
      <c r="F28" s="1163"/>
      <c r="G28" s="1163"/>
      <c r="H28" s="1163"/>
      <c r="I28" s="1163"/>
      <c r="J28" s="1163"/>
      <c r="K28" s="1163"/>
      <c r="L28" s="1163"/>
      <c r="M28" s="1163"/>
      <c r="N28" s="1164"/>
    </row>
    <row r="29" spans="1:19" s="48" customFormat="1" ht="18.75" customHeight="1">
      <c r="A29" s="1156" t="s">
        <v>191</v>
      </c>
      <c r="B29" s="1157"/>
      <c r="C29" s="228" t="s">
        <v>177</v>
      </c>
      <c r="D29" s="229" t="s">
        <v>178</v>
      </c>
      <c r="E29" s="229" t="s">
        <v>179</v>
      </c>
      <c r="F29" s="229" t="s">
        <v>180</v>
      </c>
      <c r="G29" s="229" t="s">
        <v>181</v>
      </c>
      <c r="H29" s="229" t="s">
        <v>182</v>
      </c>
      <c r="I29" s="230" t="s">
        <v>183</v>
      </c>
      <c r="J29" s="230" t="s">
        <v>184</v>
      </c>
      <c r="K29" s="230" t="s">
        <v>185</v>
      </c>
      <c r="L29" s="230" t="s">
        <v>186</v>
      </c>
      <c r="M29" s="230" t="s">
        <v>187</v>
      </c>
      <c r="N29" s="231" t="s">
        <v>188</v>
      </c>
    </row>
    <row r="30" spans="1:19" s="48" customFormat="1" ht="18.75" customHeight="1" thickBot="1">
      <c r="A30" s="1158"/>
      <c r="B30" s="1159"/>
      <c r="C30" s="284" t="str">
        <f t="shared" ref="C30:N30" si="3">C16</f>
        <v/>
      </c>
      <c r="D30" s="285" t="str">
        <f t="shared" si="3"/>
        <v/>
      </c>
      <c r="E30" s="285" t="str">
        <f t="shared" si="3"/>
        <v/>
      </c>
      <c r="F30" s="285" t="str">
        <f t="shared" si="3"/>
        <v/>
      </c>
      <c r="G30" s="285" t="str">
        <f t="shared" si="3"/>
        <v/>
      </c>
      <c r="H30" s="285" t="str">
        <f t="shared" si="3"/>
        <v/>
      </c>
      <c r="I30" s="285" t="str">
        <f t="shared" si="3"/>
        <v/>
      </c>
      <c r="J30" s="285" t="str">
        <f t="shared" si="3"/>
        <v/>
      </c>
      <c r="K30" s="285" t="str">
        <f t="shared" si="3"/>
        <v/>
      </c>
      <c r="L30" s="285" t="str">
        <f t="shared" si="3"/>
        <v/>
      </c>
      <c r="M30" s="285" t="str">
        <f t="shared" si="3"/>
        <v/>
      </c>
      <c r="N30" s="286" t="str">
        <f t="shared" si="3"/>
        <v/>
      </c>
    </row>
    <row r="31" spans="1:19" s="48" customFormat="1" ht="18.75" customHeight="1">
      <c r="A31" s="232" t="s">
        <v>192</v>
      </c>
      <c r="B31" s="840" t="str">
        <f>'1C TSsalarié1'!B31</f>
        <v>Exemple - Fédéral - SPF YYY - Dossier 3456 - NOM projet - 01/01/2020-30/09/2020 - M. AAAA Bbb</v>
      </c>
      <c r="C31" s="262"/>
      <c r="D31" s="263"/>
      <c r="E31" s="263"/>
      <c r="F31" s="263"/>
      <c r="G31" s="263"/>
      <c r="H31" s="263"/>
      <c r="I31" s="263"/>
      <c r="J31" s="263"/>
      <c r="K31" s="263"/>
      <c r="L31" s="263"/>
      <c r="M31" s="263"/>
      <c r="N31" s="264"/>
      <c r="S31" s="49"/>
    </row>
    <row r="32" spans="1:19" ht="18.75" customHeight="1">
      <c r="A32" s="233" t="s">
        <v>194</v>
      </c>
      <c r="B32" s="841" t="str">
        <f>'1C TSsalarié1'!B32</f>
        <v>Exemple - FWB - DG YYY - Dossier T789 - NOM projet - 01/01/2020-30/06/2020 - Mme CCCC Ddd</v>
      </c>
      <c r="C32" s="268"/>
      <c r="D32" s="266"/>
      <c r="E32" s="266"/>
      <c r="F32" s="266"/>
      <c r="G32" s="266"/>
      <c r="H32" s="266"/>
      <c r="I32" s="266"/>
      <c r="J32" s="266"/>
      <c r="K32" s="266"/>
      <c r="L32" s="266"/>
      <c r="M32" s="266"/>
      <c r="N32" s="267"/>
      <c r="S32" s="50"/>
    </row>
    <row r="33" spans="1:19" ht="18.75" customHeight="1">
      <c r="A33" s="233" t="s">
        <v>196</v>
      </c>
      <c r="B33" s="841" t="str">
        <f>'1C TSsalarié1'!B33</f>
        <v>Exemple - SPW EER - DPE - Dossier 675432 - NOM projet - 01/10/2019-30/09/2022 - M. EEEE Fff</v>
      </c>
      <c r="C33" s="268"/>
      <c r="D33" s="266"/>
      <c r="E33" s="266"/>
      <c r="F33" s="266"/>
      <c r="G33" s="266"/>
      <c r="H33" s="266"/>
      <c r="I33" s="266"/>
      <c r="J33" s="266"/>
      <c r="K33" s="266"/>
      <c r="L33" s="266"/>
      <c r="M33" s="266"/>
      <c r="N33" s="267"/>
      <c r="S33" s="50"/>
    </row>
    <row r="34" spans="1:19" ht="18.75" customHeight="1">
      <c r="A34" s="233" t="s">
        <v>198</v>
      </c>
      <c r="B34" s="841" t="str">
        <f>'1C TSsalarié1'!B34</f>
        <v>Exemple - SPW EER - DPE - Dossier 675432 - NOM projet - 01/10/2019-30/09/2022 - M. EEEE Fff</v>
      </c>
      <c r="C34" s="289"/>
      <c r="D34" s="290"/>
      <c r="E34" s="290"/>
      <c r="F34" s="290"/>
      <c r="G34" s="290"/>
      <c r="H34" s="290"/>
      <c r="I34" s="290"/>
      <c r="J34" s="290"/>
      <c r="K34" s="290"/>
      <c r="L34" s="290"/>
      <c r="M34" s="290"/>
      <c r="N34" s="291"/>
      <c r="S34" s="50"/>
    </row>
    <row r="35" spans="1:19" ht="18.75" customHeight="1">
      <c r="A35" s="233" t="s">
        <v>199</v>
      </c>
      <c r="B35" s="841" t="str">
        <f>'1C TSsalarié1'!B35</f>
        <v>Exemple - SPW EER - DPE - Dossier 675432 - NOM projet - 01/10/2019-30/09/2022 - M. EEEE Fff</v>
      </c>
      <c r="C35" s="289"/>
      <c r="D35" s="290"/>
      <c r="E35" s="290"/>
      <c r="F35" s="290"/>
      <c r="G35" s="290"/>
      <c r="H35" s="290"/>
      <c r="I35" s="290"/>
      <c r="J35" s="290"/>
      <c r="K35" s="290"/>
      <c r="L35" s="290"/>
      <c r="M35" s="290"/>
      <c r="N35" s="291"/>
      <c r="S35" s="50"/>
    </row>
    <row r="36" spans="1:19" ht="18.75" customHeight="1">
      <c r="A36" s="233" t="s">
        <v>200</v>
      </c>
      <c r="B36" s="841" t="str">
        <f>'1C TSsalarié1'!B36</f>
        <v>Exemple - SPW EER - DPE - Dossier 675432 - NOM projet - 01/10/2019-30/09/2022 - M. EEEE Fff</v>
      </c>
      <c r="C36" s="289"/>
      <c r="D36" s="290"/>
      <c r="E36" s="290"/>
      <c r="F36" s="290"/>
      <c r="G36" s="290"/>
      <c r="H36" s="290"/>
      <c r="I36" s="290"/>
      <c r="J36" s="290"/>
      <c r="K36" s="290"/>
      <c r="L36" s="290"/>
      <c r="M36" s="290"/>
      <c r="N36" s="291"/>
      <c r="S36" s="50"/>
    </row>
    <row r="37" spans="1:19" ht="18.75" customHeight="1">
      <c r="A37" s="233" t="s">
        <v>201</v>
      </c>
      <c r="B37" s="841" t="str">
        <f>'1C TSsalarié1'!B37</f>
        <v>Exemple - SPW EER - DPE - Dossier 675432 - NOM projet - 01/10/2019-30/09/2022 - M. EEEE Fff</v>
      </c>
      <c r="C37" s="289"/>
      <c r="D37" s="290"/>
      <c r="E37" s="290"/>
      <c r="F37" s="290"/>
      <c r="G37" s="290"/>
      <c r="H37" s="290"/>
      <c r="I37" s="290"/>
      <c r="J37" s="290"/>
      <c r="K37" s="290"/>
      <c r="L37" s="290"/>
      <c r="M37" s="290"/>
      <c r="N37" s="291"/>
      <c r="S37" s="50"/>
    </row>
    <row r="38" spans="1:19" ht="18.75" customHeight="1">
      <c r="A38" s="233" t="s">
        <v>202</v>
      </c>
      <c r="B38" s="841" t="str">
        <f>'1C TSsalarié1'!B38</f>
        <v>Exemple - SPW EER - DPE - Dossier 675432 - NOM projet - 01/10/2019-30/09/2022 - M. EEEE Fff</v>
      </c>
      <c r="C38" s="289"/>
      <c r="D38" s="290"/>
      <c r="E38" s="290"/>
      <c r="F38" s="290"/>
      <c r="G38" s="290"/>
      <c r="H38" s="290"/>
      <c r="I38" s="290"/>
      <c r="J38" s="290"/>
      <c r="K38" s="290"/>
      <c r="L38" s="290"/>
      <c r="M38" s="290"/>
      <c r="N38" s="291"/>
      <c r="S38" s="50"/>
    </row>
    <row r="39" spans="1:19" ht="18.75" customHeight="1">
      <c r="A39" s="233" t="s">
        <v>203</v>
      </c>
      <c r="B39" s="841" t="str">
        <f>'1C TSsalarié1'!B39</f>
        <v>Exemple - SPW EER - DPE - Dossier 675432 - NOM projet - 01/10/2019-30/09/2022 - M. EEEE Fff</v>
      </c>
      <c r="C39" s="289"/>
      <c r="D39" s="290"/>
      <c r="E39" s="290"/>
      <c r="F39" s="290"/>
      <c r="G39" s="290"/>
      <c r="H39" s="290"/>
      <c r="I39" s="290"/>
      <c r="J39" s="290"/>
      <c r="K39" s="290"/>
      <c r="L39" s="290"/>
      <c r="M39" s="290"/>
      <c r="N39" s="291"/>
      <c r="S39" s="50"/>
    </row>
    <row r="40" spans="1:19" ht="18.75" customHeight="1">
      <c r="A40" s="233" t="s">
        <v>204</v>
      </c>
      <c r="B40" s="841" t="str">
        <f>'1C TSsalarié1'!B40</f>
        <v>Exemple - SPW EER - DPE - Dossier 675432 - NOM projet - 01/10/2019-30/09/2022 - M. EEEE Fff</v>
      </c>
      <c r="C40" s="289"/>
      <c r="D40" s="290"/>
      <c r="E40" s="290"/>
      <c r="F40" s="290"/>
      <c r="G40" s="290"/>
      <c r="H40" s="290"/>
      <c r="I40" s="290"/>
      <c r="J40" s="290"/>
      <c r="K40" s="290"/>
      <c r="L40" s="290"/>
      <c r="M40" s="290"/>
      <c r="N40" s="291"/>
      <c r="S40" s="50"/>
    </row>
    <row r="41" spans="1:19" ht="18.75" customHeight="1">
      <c r="A41" s="233" t="s">
        <v>205</v>
      </c>
      <c r="B41" s="841" t="str">
        <f>'1C TSsalarié1'!B41</f>
        <v>Exemple - SPW EER - DPE - Dossier 675432 - NOM projet - 01/10/2019-30/09/2022 - M. EEEE Fff</v>
      </c>
      <c r="C41" s="289"/>
      <c r="D41" s="290"/>
      <c r="E41" s="290"/>
      <c r="F41" s="290"/>
      <c r="G41" s="290"/>
      <c r="H41" s="290"/>
      <c r="I41" s="290"/>
      <c r="J41" s="290"/>
      <c r="K41" s="290"/>
      <c r="L41" s="290"/>
      <c r="M41" s="290"/>
      <c r="N41" s="291"/>
      <c r="S41" s="50"/>
    </row>
    <row r="42" spans="1:19" ht="18.75" customHeight="1">
      <c r="A42" s="233" t="s">
        <v>206</v>
      </c>
      <c r="B42" s="841" t="str">
        <f>'1C TSsalarié1'!B42</f>
        <v>Exemple - SPW EER - DPE - Dossier 675432 - NOM projet - 01/10/2019-30/09/2022 - M. EEEE Fff</v>
      </c>
      <c r="C42" s="289"/>
      <c r="D42" s="290"/>
      <c r="E42" s="290"/>
      <c r="F42" s="290"/>
      <c r="G42" s="290"/>
      <c r="H42" s="290"/>
      <c r="I42" s="290"/>
      <c r="J42" s="290"/>
      <c r="K42" s="290"/>
      <c r="L42" s="290"/>
      <c r="M42" s="290"/>
      <c r="N42" s="291"/>
      <c r="S42" s="50"/>
    </row>
    <row r="43" spans="1:19" ht="18.75" customHeight="1">
      <c r="A43" s="233" t="s">
        <v>207</v>
      </c>
      <c r="B43" s="841" t="str">
        <f>'1C TSsalarié1'!B43</f>
        <v>Exemple - SPW EER - DPE - Dossier 675432 - NOM projet - 01/10/2019-30/09/2022 - M. EEEE Fff</v>
      </c>
      <c r="C43" s="289"/>
      <c r="D43" s="290"/>
      <c r="E43" s="290"/>
      <c r="F43" s="290"/>
      <c r="G43" s="290"/>
      <c r="H43" s="290"/>
      <c r="I43" s="290"/>
      <c r="J43" s="290"/>
      <c r="K43" s="290"/>
      <c r="L43" s="290"/>
      <c r="M43" s="290"/>
      <c r="N43" s="291"/>
      <c r="S43" s="50"/>
    </row>
    <row r="44" spans="1:19" ht="18.75" customHeight="1">
      <c r="A44" s="233" t="s">
        <v>208</v>
      </c>
      <c r="B44" s="841" t="str">
        <f>'1C TSsalarié1'!B44</f>
        <v>Exemple - SPW EER - DPE - Dossier 675432 - NOM projet - 01/10/2019-30/09/2022 - M. EEEE Fff</v>
      </c>
      <c r="C44" s="289"/>
      <c r="D44" s="290"/>
      <c r="E44" s="290"/>
      <c r="F44" s="290"/>
      <c r="G44" s="290"/>
      <c r="H44" s="290"/>
      <c r="I44" s="290"/>
      <c r="J44" s="290"/>
      <c r="K44" s="290"/>
      <c r="L44" s="290"/>
      <c r="M44" s="290"/>
      <c r="N44" s="291"/>
      <c r="S44" s="50"/>
    </row>
    <row r="45" spans="1:19" ht="18.75" customHeight="1">
      <c r="A45" s="233" t="s">
        <v>209</v>
      </c>
      <c r="B45" s="841" t="str">
        <f>'1C TSsalarié1'!B45</f>
        <v>Exemple - SPW EER - DPE - Dossier 675432 - NOM projet - 01/10/2019-30/09/2022 - M. EEEE Fff</v>
      </c>
      <c r="C45" s="289"/>
      <c r="D45" s="290"/>
      <c r="E45" s="290"/>
      <c r="F45" s="290"/>
      <c r="G45" s="290"/>
      <c r="H45" s="290"/>
      <c r="I45" s="290"/>
      <c r="J45" s="290"/>
      <c r="K45" s="290"/>
      <c r="L45" s="290"/>
      <c r="M45" s="290"/>
      <c r="N45" s="291"/>
      <c r="S45" s="50"/>
    </row>
    <row r="46" spans="1:19" ht="18.75" customHeight="1">
      <c r="A46" s="233" t="s">
        <v>210</v>
      </c>
      <c r="B46" s="841" t="str">
        <f>'1C TSsalarié1'!B46</f>
        <v>Exemple - SPW EER - DPE - Dossier 675432 - NOM projet - 01/10/2019-30/09/2022 - M. EEEE Fff</v>
      </c>
      <c r="C46" s="289"/>
      <c r="D46" s="290"/>
      <c r="E46" s="290"/>
      <c r="F46" s="290"/>
      <c r="G46" s="290"/>
      <c r="H46" s="290"/>
      <c r="I46" s="290"/>
      <c r="J46" s="290"/>
      <c r="K46" s="290"/>
      <c r="L46" s="290"/>
      <c r="M46" s="290"/>
      <c r="N46" s="291"/>
      <c r="S46" s="50"/>
    </row>
    <row r="47" spans="1:19" ht="18.75" customHeight="1">
      <c r="A47" s="233" t="s">
        <v>211</v>
      </c>
      <c r="B47" s="841" t="str">
        <f>'1C TSsalarié1'!B47</f>
        <v>Exemple - SPW EER - DPE - Dossier 675432 - NOM projet - 01/10/2019-30/09/2022 - M. EEEE Fff</v>
      </c>
      <c r="C47" s="289"/>
      <c r="D47" s="290"/>
      <c r="E47" s="290"/>
      <c r="F47" s="290"/>
      <c r="G47" s="290"/>
      <c r="H47" s="290"/>
      <c r="I47" s="290"/>
      <c r="J47" s="290"/>
      <c r="K47" s="290"/>
      <c r="L47" s="290"/>
      <c r="M47" s="290"/>
      <c r="N47" s="291"/>
      <c r="S47" s="50"/>
    </row>
    <row r="48" spans="1:19" ht="18.75" customHeight="1">
      <c r="A48" s="233" t="s">
        <v>212</v>
      </c>
      <c r="B48" s="841" t="str">
        <f>'1C TSsalarié1'!B48</f>
        <v>Exemple - SPW EER - DPE - Dossier 675432 - NOM projet - 01/10/2019-30/09/2022 - M. EEEE Fff</v>
      </c>
      <c r="C48" s="289"/>
      <c r="D48" s="290"/>
      <c r="E48" s="290"/>
      <c r="F48" s="290"/>
      <c r="G48" s="290"/>
      <c r="H48" s="290"/>
      <c r="I48" s="290"/>
      <c r="J48" s="290"/>
      <c r="K48" s="290"/>
      <c r="L48" s="290"/>
      <c r="M48" s="290"/>
      <c r="N48" s="291"/>
      <c r="S48" s="50"/>
    </row>
    <row r="49" spans="1:19" ht="18.75" customHeight="1">
      <c r="A49" s="233" t="s">
        <v>213</v>
      </c>
      <c r="B49" s="841" t="str">
        <f>'1C TSsalarié1'!B49</f>
        <v>Exemple - SPW EER - DPE - Dossier 675432 - NOM projet - 01/10/2019-30/09/2022 - M. EEEE Fff</v>
      </c>
      <c r="C49" s="289"/>
      <c r="D49" s="290"/>
      <c r="E49" s="290"/>
      <c r="F49" s="290"/>
      <c r="G49" s="290"/>
      <c r="H49" s="290"/>
      <c r="I49" s="290"/>
      <c r="J49" s="290"/>
      <c r="K49" s="290"/>
      <c r="L49" s="290"/>
      <c r="M49" s="290"/>
      <c r="N49" s="291"/>
      <c r="S49" s="50"/>
    </row>
    <row r="50" spans="1:19" ht="18.75" customHeight="1">
      <c r="A50" s="233" t="s">
        <v>214</v>
      </c>
      <c r="B50" s="841" t="str">
        <f>'1C TSsalarié1'!B50</f>
        <v>Exemple - SPW EER - DPE - Dossier 675432 - NOM projet - 01/10/2019-30/09/2022 - M. EEEE Fff</v>
      </c>
      <c r="C50" s="289"/>
      <c r="D50" s="290"/>
      <c r="E50" s="290"/>
      <c r="F50" s="290"/>
      <c r="G50" s="290"/>
      <c r="H50" s="290"/>
      <c r="I50" s="290"/>
      <c r="J50" s="290"/>
      <c r="K50" s="290"/>
      <c r="L50" s="290"/>
      <c r="M50" s="290"/>
      <c r="N50" s="291"/>
      <c r="S50" s="50"/>
    </row>
    <row r="51" spans="1:19" ht="18.75" customHeight="1">
      <c r="A51" s="233" t="s">
        <v>215</v>
      </c>
      <c r="B51" s="841" t="str">
        <f>'1C TSsalarié1'!B51</f>
        <v>Exemple - SPW EER - DPE - Dossier 675432 - NOM projet - 01/10/2019-30/09/2022 - M. EEEE Fff</v>
      </c>
      <c r="C51" s="289"/>
      <c r="D51" s="290"/>
      <c r="E51" s="290"/>
      <c r="F51" s="290"/>
      <c r="G51" s="290"/>
      <c r="H51" s="290"/>
      <c r="I51" s="290"/>
      <c r="J51" s="290"/>
      <c r="K51" s="290"/>
      <c r="L51" s="290"/>
      <c r="M51" s="290"/>
      <c r="N51" s="291"/>
      <c r="S51" s="50"/>
    </row>
    <row r="52" spans="1:19" ht="39.950000000000003" customHeight="1" thickBot="1">
      <c r="A52" s="234" t="s">
        <v>98</v>
      </c>
      <c r="B52" s="842" t="str">
        <f>'1C TSsalarié1'!B52</f>
        <v>Par exemple - Sponsoring obtenu via l'entreprise ZZZ  - réf. 999888 - NOM du projet - 01/01/2020 au 31/03/2020 - Mme GGGG Hhhhh</v>
      </c>
      <c r="C52" s="293"/>
      <c r="D52" s="294"/>
      <c r="E52" s="294"/>
      <c r="F52" s="294"/>
      <c r="G52" s="294"/>
      <c r="H52" s="294"/>
      <c r="I52" s="294"/>
      <c r="J52" s="294"/>
      <c r="K52" s="294"/>
      <c r="L52" s="294"/>
      <c r="M52" s="294"/>
      <c r="N52" s="295"/>
      <c r="S52" s="50"/>
    </row>
    <row r="53" spans="1:19" ht="18.75" customHeight="1" thickBot="1">
      <c r="A53" s="1148" t="s">
        <v>217</v>
      </c>
      <c r="B53" s="1149"/>
      <c r="C53" s="92">
        <f t="shared" ref="C53:N53" si="4">SUM(C31:C52)</f>
        <v>0</v>
      </c>
      <c r="D53" s="68">
        <f t="shared" si="4"/>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50" t="s">
        <v>218</v>
      </c>
      <c r="B54" s="1151"/>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sheetData>
  <sheetProtection algorithmName="SHA-512" hashValue="gBK6UOoF3/No7zYkjg3ZSLXbHIC8IF22vCbI3Tv60VFg3g5wRZJbn50tSko8icUt4sG4gelMRj7ef5EFwOARgQ==" saltValue="Bgb5F4VRKm8GONV0+l4GRA==" spinCount="100000" sheet="1" objects="1" scenarios="1" formatColumns="0" formatRows="0"/>
  <mergeCells count="13">
    <mergeCell ref="C14:N14"/>
    <mergeCell ref="A15:B16"/>
    <mergeCell ref="A12:B12"/>
    <mergeCell ref="A54:B54"/>
    <mergeCell ref="A25:B25"/>
    <mergeCell ref="C28:N28"/>
    <mergeCell ref="A29:B30"/>
    <mergeCell ref="A53:B53"/>
    <mergeCell ref="A5:A7"/>
    <mergeCell ref="A11:B11"/>
    <mergeCell ref="A14:B14"/>
    <mergeCell ref="A26:B26"/>
    <mergeCell ref="A28:B28"/>
  </mergeCells>
  <conditionalFormatting sqref="C17:N24">
    <cfRule type="cellIs" dxfId="78" priority="6" operator="equal">
      <formula>0</formula>
    </cfRule>
  </conditionalFormatting>
  <conditionalFormatting sqref="C31:N52">
    <cfRule type="cellIs" dxfId="77" priority="5" operator="equal">
      <formula>0</formula>
    </cfRule>
  </conditionalFormatting>
  <conditionalFormatting sqref="C12:N12">
    <cfRule type="cellIs" dxfId="76" priority="1" operator="equal">
      <formula>1</formula>
    </cfRule>
    <cfRule type="cellIs" dxfId="75" priority="2" operator="greaterThan">
      <formula>0</formula>
    </cfRule>
  </conditionalFormatting>
  <hyperlinks>
    <hyperlink ref="A8" location="'1B Tableau financier'!A83" display="'1B Tableau financier'!A83" xr:uid="{0E259818-0DDF-4F57-8F35-1935625A67CA}"/>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CB355-5403-413A-BE46-9D9565159641}">
  <dimension ref="A1:S57"/>
  <sheetViews>
    <sheetView view="pageBreakPreview" zoomScaleNormal="80" zoomScaleSheetLayoutView="100" workbookViewId="0">
      <selection activeCell="B8" sqref="B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168</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45"/>
      <c r="B5" s="108" t="s">
        <v>220</v>
      </c>
      <c r="C5" s="23"/>
      <c r="D5" s="88"/>
      <c r="E5" s="18"/>
      <c r="F5" s="100"/>
      <c r="G5" s="18"/>
      <c r="H5" s="100"/>
    </row>
    <row r="6" spans="1:14" s="42" customFormat="1" ht="18.75" customHeight="1">
      <c r="A6" s="1146"/>
      <c r="B6" s="101" t="s">
        <v>221</v>
      </c>
      <c r="C6" s="23"/>
      <c r="D6" s="88"/>
      <c r="E6" s="18"/>
      <c r="F6" s="100"/>
      <c r="G6" s="18"/>
      <c r="H6" s="100"/>
    </row>
    <row r="7" spans="1:14" ht="18.75" customHeight="1" thickBot="1">
      <c r="A7" s="1147"/>
    </row>
    <row r="8" spans="1:14" ht="27.75" customHeight="1">
      <c r="A8" s="594" t="s">
        <v>227</v>
      </c>
      <c r="B8" s="248"/>
      <c r="C8" s="251"/>
      <c r="D8" s="252"/>
      <c r="E8" s="251"/>
      <c r="F8" s="251"/>
      <c r="G8" s="251"/>
      <c r="H8" s="251"/>
      <c r="I8" s="251"/>
      <c r="J8" s="251"/>
      <c r="K8" s="251"/>
      <c r="L8" s="251"/>
      <c r="M8" s="251"/>
      <c r="N8" s="253"/>
    </row>
    <row r="9" spans="1:14" ht="15">
      <c r="A9" s="254" t="s">
        <v>171</v>
      </c>
      <c r="B9" s="249" t="s">
        <v>172</v>
      </c>
      <c r="D9" s="255"/>
      <c r="E9" s="47"/>
      <c r="F9" s="47"/>
      <c r="N9" s="256"/>
    </row>
    <row r="10" spans="1:14" ht="26.25" thickBot="1">
      <c r="A10" s="661" t="s">
        <v>313</v>
      </c>
      <c r="B10" s="713"/>
      <c r="N10" s="256"/>
    </row>
    <row r="11" spans="1:14" ht="39" customHeight="1" thickBot="1">
      <c r="A11" s="1152" t="s">
        <v>173</v>
      </c>
      <c r="B11" s="1153"/>
      <c r="C11" s="269"/>
      <c r="D11" s="270"/>
      <c r="E11" s="270"/>
      <c r="F11" s="270"/>
      <c r="G11" s="270"/>
      <c r="H11" s="270"/>
      <c r="I11" s="270"/>
      <c r="J11" s="270"/>
      <c r="K11" s="270"/>
      <c r="L11" s="270"/>
      <c r="M11" s="270"/>
      <c r="N11" s="271"/>
    </row>
    <row r="12" spans="1:14" s="712" customFormat="1" ht="15.75" thickBot="1">
      <c r="A12" s="1160" t="s">
        <v>219</v>
      </c>
      <c r="B12" s="1161"/>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72" t="s">
        <v>174</v>
      </c>
      <c r="B14" s="1173"/>
      <c r="C14" s="1169" t="s">
        <v>175</v>
      </c>
      <c r="D14" s="1170"/>
      <c r="E14" s="1170"/>
      <c r="F14" s="1170"/>
      <c r="G14" s="1170"/>
      <c r="H14" s="1170"/>
      <c r="I14" s="1170"/>
      <c r="J14" s="1170"/>
      <c r="K14" s="1170"/>
      <c r="L14" s="1170"/>
      <c r="M14" s="1170"/>
      <c r="N14" s="1171"/>
    </row>
    <row r="15" spans="1:14" s="48" customFormat="1" ht="18.75" customHeight="1">
      <c r="A15" s="1165" t="s">
        <v>176</v>
      </c>
      <c r="B15" s="1166"/>
      <c r="C15" s="277" t="s">
        <v>177</v>
      </c>
      <c r="D15" s="278" t="s">
        <v>178</v>
      </c>
      <c r="E15" s="278" t="s">
        <v>179</v>
      </c>
      <c r="F15" s="278" t="s">
        <v>180</v>
      </c>
      <c r="G15" s="278" t="s">
        <v>181</v>
      </c>
      <c r="H15" s="278" t="s">
        <v>182</v>
      </c>
      <c r="I15" s="279" t="s">
        <v>183</v>
      </c>
      <c r="J15" s="279" t="s">
        <v>184</v>
      </c>
      <c r="K15" s="279" t="s">
        <v>185</v>
      </c>
      <c r="L15" s="279" t="s">
        <v>186</v>
      </c>
      <c r="M15" s="279" t="s">
        <v>187</v>
      </c>
      <c r="N15" s="280" t="s">
        <v>188</v>
      </c>
    </row>
    <row r="16" spans="1:14" s="48" customFormat="1" ht="18.75" customHeight="1" thickBot="1">
      <c r="A16" s="1167"/>
      <c r="B16" s="1168"/>
      <c r="C16" s="386" t="str">
        <f>IF($B$8&lt;&gt;0,TEXT($F$4,"MM/AAAA"),"")</f>
        <v/>
      </c>
      <c r="D16" s="387" t="str">
        <f>IF($B$8&lt;&gt;0,TEXT(DATE(YEAR($F$4),MONTH($F$4)+1,DAY($F$4)),"MM/AAAA"),"")</f>
        <v/>
      </c>
      <c r="E16" s="387" t="str">
        <f>IF($B$8&lt;&gt;0,TEXT(DATE(YEAR($F$4),MONTH($F$4)+2,DAY($F$4)),"MM/AAAA"),"")</f>
        <v/>
      </c>
      <c r="F16" s="387" t="str">
        <f>IF($B$8&lt;&gt;0,TEXT(DATE(YEAR($F$4),MONTH($F$4)+3,DAY($F$4)),"MM/AAAA"),"")</f>
        <v/>
      </c>
      <c r="G16" s="387" t="str">
        <f>IF($B$8&lt;&gt;0,TEXT(DATE(YEAR($F$4),MONTH($F$4)+4,DAY($F$4)),"MM/AAAA"),"")</f>
        <v/>
      </c>
      <c r="H16" s="387" t="str">
        <f>IF($B$8&lt;&gt;0,TEXT(DATE(YEAR($F$4),MONTH($F$4)+5,DAY($F$4)),"MM/AAAA"),"")</f>
        <v/>
      </c>
      <c r="I16" s="387" t="str">
        <f>IF($B$8&lt;&gt;0,TEXT(DATE(YEAR($F$4),MONTH($F$4)+6,DAY($F$4)),"MM/AAAA"),"")</f>
        <v/>
      </c>
      <c r="J16" s="387" t="str">
        <f>IF($B$8&lt;&gt;0,TEXT(DATE(YEAR($F$4),MONTH($F$4)+7,DAY($F$4)),"MM/AAAA"),"")</f>
        <v/>
      </c>
      <c r="K16" s="387" t="str">
        <f>IF($B$8&lt;&gt;0,TEXT(DATE(YEAR($F$4),MONTH($F$4)+8,DAY($F$4)),"MM/AAAA"),"")</f>
        <v/>
      </c>
      <c r="L16" s="387" t="str">
        <f>IF($B$8&lt;&gt;0,TEXT(DATE(YEAR($F$4),MONTH($F$4)+9,DAY($F$4)),"MM/AAAA"),"")</f>
        <v/>
      </c>
      <c r="M16" s="387" t="str">
        <f>IF($B$8&lt;&gt;0,TEXT(DATE(YEAR($F$4),MONTH($F$4)+10,DAY($F$4)),"MM/AAAA"),"")</f>
        <v/>
      </c>
      <c r="N16" s="593" t="str">
        <f>IF($B$8&lt;&gt;0,TEXT(DATE(YEAR($F$4),MONTH($F$4)+11,DAY($F$4)),"MM/AAAA"),"")</f>
        <v/>
      </c>
    </row>
    <row r="17" spans="1:19" s="48" customFormat="1" ht="18.75" customHeight="1">
      <c r="A17" s="272" t="str">
        <f>IF('1B Tableau financier'!K2="Pôle","Catégorie 1","Action 1")</f>
        <v>Action 1</v>
      </c>
      <c r="B17" s="273" t="str">
        <f>'1C TSsalarié1'!B17</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275" t="str">
        <f>'1C TSsalarié1'!B18</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275" t="str">
        <f>'1C TSsalarié1'!B19</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275" t="str">
        <f>'1C TSsalarié1'!B20</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275" t="str">
        <f>'1C TSsalarié1'!B21</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275" t="str">
        <f>'1C TSsalarié1'!B22</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275" t="str">
        <f>'1C TSsalarié1'!B23</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275" t="str">
        <f>'1C TSsalarié1'!B24</f>
        <v/>
      </c>
      <c r="C24" s="268"/>
      <c r="D24" s="266"/>
      <c r="E24" s="266"/>
      <c r="F24" s="266"/>
      <c r="G24" s="266"/>
      <c r="H24" s="266"/>
      <c r="I24" s="266"/>
      <c r="J24" s="266"/>
      <c r="K24" s="266"/>
      <c r="L24" s="266"/>
      <c r="M24" s="266"/>
      <c r="N24" s="267"/>
      <c r="S24" s="50"/>
    </row>
    <row r="25" spans="1:19" ht="31.9" customHeight="1" thickBot="1">
      <c r="A25" s="1172" t="s">
        <v>314</v>
      </c>
      <c r="B25" s="1173"/>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50" t="s">
        <v>189</v>
      </c>
      <c r="B26" s="1151"/>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54" t="s">
        <v>315</v>
      </c>
      <c r="B28" s="1155"/>
      <c r="C28" s="1162" t="s">
        <v>190</v>
      </c>
      <c r="D28" s="1163"/>
      <c r="E28" s="1163"/>
      <c r="F28" s="1163"/>
      <c r="G28" s="1163"/>
      <c r="H28" s="1163"/>
      <c r="I28" s="1163"/>
      <c r="J28" s="1163"/>
      <c r="K28" s="1163"/>
      <c r="L28" s="1163"/>
      <c r="M28" s="1163"/>
      <c r="N28" s="1164"/>
    </row>
    <row r="29" spans="1:19" s="48" customFormat="1" ht="18.75" customHeight="1">
      <c r="A29" s="1156" t="s">
        <v>191</v>
      </c>
      <c r="B29" s="1157"/>
      <c r="C29" s="228" t="s">
        <v>177</v>
      </c>
      <c r="D29" s="229" t="s">
        <v>178</v>
      </c>
      <c r="E29" s="229" t="s">
        <v>179</v>
      </c>
      <c r="F29" s="229" t="s">
        <v>180</v>
      </c>
      <c r="G29" s="229" t="s">
        <v>181</v>
      </c>
      <c r="H29" s="229" t="s">
        <v>182</v>
      </c>
      <c r="I29" s="230" t="s">
        <v>183</v>
      </c>
      <c r="J29" s="230" t="s">
        <v>184</v>
      </c>
      <c r="K29" s="230" t="s">
        <v>185</v>
      </c>
      <c r="L29" s="230" t="s">
        <v>186</v>
      </c>
      <c r="M29" s="230" t="s">
        <v>187</v>
      </c>
      <c r="N29" s="231" t="s">
        <v>188</v>
      </c>
    </row>
    <row r="30" spans="1:19" s="48" customFormat="1" ht="18.75" customHeight="1" thickBot="1">
      <c r="A30" s="1158"/>
      <c r="B30" s="1159"/>
      <c r="C30" s="284" t="str">
        <f t="shared" ref="C30:N30" si="3">C16</f>
        <v/>
      </c>
      <c r="D30" s="285" t="str">
        <f t="shared" si="3"/>
        <v/>
      </c>
      <c r="E30" s="285" t="str">
        <f t="shared" si="3"/>
        <v/>
      </c>
      <c r="F30" s="285" t="str">
        <f t="shared" si="3"/>
        <v/>
      </c>
      <c r="G30" s="285" t="str">
        <f t="shared" si="3"/>
        <v/>
      </c>
      <c r="H30" s="285" t="str">
        <f t="shared" si="3"/>
        <v/>
      </c>
      <c r="I30" s="285" t="str">
        <f t="shared" si="3"/>
        <v/>
      </c>
      <c r="J30" s="285" t="str">
        <f t="shared" si="3"/>
        <v/>
      </c>
      <c r="K30" s="285" t="str">
        <f t="shared" si="3"/>
        <v/>
      </c>
      <c r="L30" s="285" t="str">
        <f t="shared" si="3"/>
        <v/>
      </c>
      <c r="M30" s="285" t="str">
        <f t="shared" si="3"/>
        <v/>
      </c>
      <c r="N30" s="286" t="str">
        <f t="shared" si="3"/>
        <v/>
      </c>
    </row>
    <row r="31" spans="1:19" s="48" customFormat="1" ht="18.75" customHeight="1">
      <c r="A31" s="232" t="s">
        <v>192</v>
      </c>
      <c r="B31" s="840" t="str">
        <f>'1C TSsalarié1'!B31</f>
        <v>Exemple - Fédéral - SPF YYY - Dossier 3456 - NOM projet - 01/01/2020-30/09/2020 - M. AAAA Bbb</v>
      </c>
      <c r="C31" s="262"/>
      <c r="D31" s="263"/>
      <c r="E31" s="263"/>
      <c r="F31" s="263"/>
      <c r="G31" s="263"/>
      <c r="H31" s="263"/>
      <c r="I31" s="263"/>
      <c r="J31" s="263"/>
      <c r="K31" s="263"/>
      <c r="L31" s="263"/>
      <c r="M31" s="263"/>
      <c r="N31" s="264"/>
      <c r="S31" s="49"/>
    </row>
    <row r="32" spans="1:19" ht="18.75" customHeight="1">
      <c r="A32" s="233" t="s">
        <v>194</v>
      </c>
      <c r="B32" s="841" t="str">
        <f>'1C TSsalarié1'!B32</f>
        <v>Exemple - FWB - DG YYY - Dossier T789 - NOM projet - 01/01/2020-30/06/2020 - Mme CCCC Ddd</v>
      </c>
      <c r="C32" s="268"/>
      <c r="D32" s="266"/>
      <c r="E32" s="266"/>
      <c r="F32" s="266"/>
      <c r="G32" s="266"/>
      <c r="H32" s="266"/>
      <c r="I32" s="266"/>
      <c r="J32" s="266"/>
      <c r="K32" s="266"/>
      <c r="L32" s="266"/>
      <c r="M32" s="266"/>
      <c r="N32" s="267"/>
      <c r="S32" s="50"/>
    </row>
    <row r="33" spans="1:19" ht="18.75" customHeight="1">
      <c r="A33" s="233" t="s">
        <v>196</v>
      </c>
      <c r="B33" s="841" t="str">
        <f>'1C TSsalarié1'!B33</f>
        <v>Exemple - SPW EER - DPE - Dossier 675432 - NOM projet - 01/10/2019-30/09/2022 - M. EEEE Fff</v>
      </c>
      <c r="C33" s="268"/>
      <c r="D33" s="266"/>
      <c r="E33" s="266"/>
      <c r="F33" s="266"/>
      <c r="G33" s="266"/>
      <c r="H33" s="266"/>
      <c r="I33" s="266"/>
      <c r="J33" s="266"/>
      <c r="K33" s="266"/>
      <c r="L33" s="266"/>
      <c r="M33" s="266"/>
      <c r="N33" s="267"/>
      <c r="S33" s="50"/>
    </row>
    <row r="34" spans="1:19" ht="18.75" customHeight="1">
      <c r="A34" s="233" t="s">
        <v>198</v>
      </c>
      <c r="B34" s="841" t="str">
        <f>'1C TSsalarié1'!B34</f>
        <v>Exemple - SPW EER - DPE - Dossier 675432 - NOM projet - 01/10/2019-30/09/2022 - M. EEEE Fff</v>
      </c>
      <c r="C34" s="289"/>
      <c r="D34" s="290"/>
      <c r="E34" s="290"/>
      <c r="F34" s="290"/>
      <c r="G34" s="290"/>
      <c r="H34" s="290"/>
      <c r="I34" s="290"/>
      <c r="J34" s="290"/>
      <c r="K34" s="290"/>
      <c r="L34" s="290"/>
      <c r="M34" s="290"/>
      <c r="N34" s="291"/>
      <c r="S34" s="50"/>
    </row>
    <row r="35" spans="1:19" ht="18.75" customHeight="1">
      <c r="A35" s="233" t="s">
        <v>199</v>
      </c>
      <c r="B35" s="841" t="str">
        <f>'1C TSsalarié1'!B35</f>
        <v>Exemple - SPW EER - DPE - Dossier 675432 - NOM projet - 01/10/2019-30/09/2022 - M. EEEE Fff</v>
      </c>
      <c r="C35" s="289"/>
      <c r="D35" s="290"/>
      <c r="E35" s="290"/>
      <c r="F35" s="290"/>
      <c r="G35" s="290"/>
      <c r="H35" s="290"/>
      <c r="I35" s="290"/>
      <c r="J35" s="290"/>
      <c r="K35" s="290"/>
      <c r="L35" s="290"/>
      <c r="M35" s="290"/>
      <c r="N35" s="291"/>
      <c r="S35" s="50"/>
    </row>
    <row r="36" spans="1:19" ht="18.75" customHeight="1">
      <c r="A36" s="233" t="s">
        <v>200</v>
      </c>
      <c r="B36" s="841" t="str">
        <f>'1C TSsalarié1'!B36</f>
        <v>Exemple - SPW EER - DPE - Dossier 675432 - NOM projet - 01/10/2019-30/09/2022 - M. EEEE Fff</v>
      </c>
      <c r="C36" s="289"/>
      <c r="D36" s="290"/>
      <c r="E36" s="290"/>
      <c r="F36" s="290"/>
      <c r="G36" s="290"/>
      <c r="H36" s="290"/>
      <c r="I36" s="290"/>
      <c r="J36" s="290"/>
      <c r="K36" s="290"/>
      <c r="L36" s="290"/>
      <c r="M36" s="290"/>
      <c r="N36" s="291"/>
      <c r="S36" s="50"/>
    </row>
    <row r="37" spans="1:19" ht="18.75" customHeight="1">
      <c r="A37" s="233" t="s">
        <v>201</v>
      </c>
      <c r="B37" s="841" t="str">
        <f>'1C TSsalarié1'!B37</f>
        <v>Exemple - SPW EER - DPE - Dossier 675432 - NOM projet - 01/10/2019-30/09/2022 - M. EEEE Fff</v>
      </c>
      <c r="C37" s="289"/>
      <c r="D37" s="290"/>
      <c r="E37" s="290"/>
      <c r="F37" s="290"/>
      <c r="G37" s="290"/>
      <c r="H37" s="290"/>
      <c r="I37" s="290"/>
      <c r="J37" s="290"/>
      <c r="K37" s="290"/>
      <c r="L37" s="290"/>
      <c r="M37" s="290"/>
      <c r="N37" s="291"/>
      <c r="S37" s="50"/>
    </row>
    <row r="38" spans="1:19" ht="18.75" customHeight="1">
      <c r="A38" s="233" t="s">
        <v>202</v>
      </c>
      <c r="B38" s="841" t="str">
        <f>'1C TSsalarié1'!B38</f>
        <v>Exemple - SPW EER - DPE - Dossier 675432 - NOM projet - 01/10/2019-30/09/2022 - M. EEEE Fff</v>
      </c>
      <c r="C38" s="289"/>
      <c r="D38" s="290"/>
      <c r="E38" s="290"/>
      <c r="F38" s="290"/>
      <c r="G38" s="290"/>
      <c r="H38" s="290"/>
      <c r="I38" s="290"/>
      <c r="J38" s="290"/>
      <c r="K38" s="290"/>
      <c r="L38" s="290"/>
      <c r="M38" s="290"/>
      <c r="N38" s="291"/>
      <c r="S38" s="50"/>
    </row>
    <row r="39" spans="1:19" ht="18.75" customHeight="1">
      <c r="A39" s="233" t="s">
        <v>203</v>
      </c>
      <c r="B39" s="841" t="str">
        <f>'1C TSsalarié1'!B39</f>
        <v>Exemple - SPW EER - DPE - Dossier 675432 - NOM projet - 01/10/2019-30/09/2022 - M. EEEE Fff</v>
      </c>
      <c r="C39" s="289"/>
      <c r="D39" s="290"/>
      <c r="E39" s="290"/>
      <c r="F39" s="290"/>
      <c r="G39" s="290"/>
      <c r="H39" s="290"/>
      <c r="I39" s="290"/>
      <c r="J39" s="290"/>
      <c r="K39" s="290"/>
      <c r="L39" s="290"/>
      <c r="M39" s="290"/>
      <c r="N39" s="291"/>
      <c r="S39" s="50"/>
    </row>
    <row r="40" spans="1:19" ht="18.75" customHeight="1">
      <c r="A40" s="233" t="s">
        <v>204</v>
      </c>
      <c r="B40" s="841" t="str">
        <f>'1C TSsalarié1'!B40</f>
        <v>Exemple - SPW EER - DPE - Dossier 675432 - NOM projet - 01/10/2019-30/09/2022 - M. EEEE Fff</v>
      </c>
      <c r="C40" s="289"/>
      <c r="D40" s="290"/>
      <c r="E40" s="290"/>
      <c r="F40" s="290"/>
      <c r="G40" s="290"/>
      <c r="H40" s="290"/>
      <c r="I40" s="290"/>
      <c r="J40" s="290"/>
      <c r="K40" s="290"/>
      <c r="L40" s="290"/>
      <c r="M40" s="290"/>
      <c r="N40" s="291"/>
      <c r="S40" s="50"/>
    </row>
    <row r="41" spans="1:19" ht="18.75" customHeight="1">
      <c r="A41" s="233" t="s">
        <v>205</v>
      </c>
      <c r="B41" s="841" t="str">
        <f>'1C TSsalarié1'!B41</f>
        <v>Exemple - SPW EER - DPE - Dossier 675432 - NOM projet - 01/10/2019-30/09/2022 - M. EEEE Fff</v>
      </c>
      <c r="C41" s="289"/>
      <c r="D41" s="290"/>
      <c r="E41" s="290"/>
      <c r="F41" s="290"/>
      <c r="G41" s="290"/>
      <c r="H41" s="290"/>
      <c r="I41" s="290"/>
      <c r="J41" s="290"/>
      <c r="K41" s="290"/>
      <c r="L41" s="290"/>
      <c r="M41" s="290"/>
      <c r="N41" s="291"/>
      <c r="S41" s="50"/>
    </row>
    <row r="42" spans="1:19" ht="18.75" customHeight="1">
      <c r="A42" s="233" t="s">
        <v>206</v>
      </c>
      <c r="B42" s="841" t="str">
        <f>'1C TSsalarié1'!B42</f>
        <v>Exemple - SPW EER - DPE - Dossier 675432 - NOM projet - 01/10/2019-30/09/2022 - M. EEEE Fff</v>
      </c>
      <c r="C42" s="289"/>
      <c r="D42" s="290"/>
      <c r="E42" s="290"/>
      <c r="F42" s="290"/>
      <c r="G42" s="290"/>
      <c r="H42" s="290"/>
      <c r="I42" s="290"/>
      <c r="J42" s="290"/>
      <c r="K42" s="290"/>
      <c r="L42" s="290"/>
      <c r="M42" s="290"/>
      <c r="N42" s="291"/>
      <c r="S42" s="50"/>
    </row>
    <row r="43" spans="1:19" ht="18.75" customHeight="1">
      <c r="A43" s="233" t="s">
        <v>207</v>
      </c>
      <c r="B43" s="841" t="str">
        <f>'1C TSsalarié1'!B43</f>
        <v>Exemple - SPW EER - DPE - Dossier 675432 - NOM projet - 01/10/2019-30/09/2022 - M. EEEE Fff</v>
      </c>
      <c r="C43" s="289"/>
      <c r="D43" s="290"/>
      <c r="E43" s="290"/>
      <c r="F43" s="290"/>
      <c r="G43" s="290"/>
      <c r="H43" s="290"/>
      <c r="I43" s="290"/>
      <c r="J43" s="290"/>
      <c r="K43" s="290"/>
      <c r="L43" s="290"/>
      <c r="M43" s="290"/>
      <c r="N43" s="291"/>
      <c r="S43" s="50"/>
    </row>
    <row r="44" spans="1:19" ht="18.75" customHeight="1">
      <c r="A44" s="233" t="s">
        <v>208</v>
      </c>
      <c r="B44" s="841" t="str">
        <f>'1C TSsalarié1'!B44</f>
        <v>Exemple - SPW EER - DPE - Dossier 675432 - NOM projet - 01/10/2019-30/09/2022 - M. EEEE Fff</v>
      </c>
      <c r="C44" s="289"/>
      <c r="D44" s="290"/>
      <c r="E44" s="290"/>
      <c r="F44" s="290"/>
      <c r="G44" s="290"/>
      <c r="H44" s="290"/>
      <c r="I44" s="290"/>
      <c r="J44" s="290"/>
      <c r="K44" s="290"/>
      <c r="L44" s="290"/>
      <c r="M44" s="290"/>
      <c r="N44" s="291"/>
      <c r="S44" s="50"/>
    </row>
    <row r="45" spans="1:19" ht="18.75" customHeight="1">
      <c r="A45" s="233" t="s">
        <v>209</v>
      </c>
      <c r="B45" s="841" t="str">
        <f>'1C TSsalarié1'!B45</f>
        <v>Exemple - SPW EER - DPE - Dossier 675432 - NOM projet - 01/10/2019-30/09/2022 - M. EEEE Fff</v>
      </c>
      <c r="C45" s="289"/>
      <c r="D45" s="290"/>
      <c r="E45" s="290"/>
      <c r="F45" s="290"/>
      <c r="G45" s="290"/>
      <c r="H45" s="290"/>
      <c r="I45" s="290"/>
      <c r="J45" s="290"/>
      <c r="K45" s="290"/>
      <c r="L45" s="290"/>
      <c r="M45" s="290"/>
      <c r="N45" s="291"/>
      <c r="S45" s="50"/>
    </row>
    <row r="46" spans="1:19" ht="18.75" customHeight="1">
      <c r="A46" s="233" t="s">
        <v>210</v>
      </c>
      <c r="B46" s="841" t="str">
        <f>'1C TSsalarié1'!B46</f>
        <v>Exemple - SPW EER - DPE - Dossier 675432 - NOM projet - 01/10/2019-30/09/2022 - M. EEEE Fff</v>
      </c>
      <c r="C46" s="289"/>
      <c r="D46" s="290"/>
      <c r="E46" s="290"/>
      <c r="F46" s="290"/>
      <c r="G46" s="290"/>
      <c r="H46" s="290"/>
      <c r="I46" s="290"/>
      <c r="J46" s="290"/>
      <c r="K46" s="290"/>
      <c r="L46" s="290"/>
      <c r="M46" s="290"/>
      <c r="N46" s="291"/>
      <c r="S46" s="50"/>
    </row>
    <row r="47" spans="1:19" ht="18.75" customHeight="1">
      <c r="A47" s="233" t="s">
        <v>211</v>
      </c>
      <c r="B47" s="841" t="str">
        <f>'1C TSsalarié1'!B47</f>
        <v>Exemple - SPW EER - DPE - Dossier 675432 - NOM projet - 01/10/2019-30/09/2022 - M. EEEE Fff</v>
      </c>
      <c r="C47" s="289"/>
      <c r="D47" s="290"/>
      <c r="E47" s="290"/>
      <c r="F47" s="290"/>
      <c r="G47" s="290"/>
      <c r="H47" s="290"/>
      <c r="I47" s="290"/>
      <c r="J47" s="290"/>
      <c r="K47" s="290"/>
      <c r="L47" s="290"/>
      <c r="M47" s="290"/>
      <c r="N47" s="291"/>
      <c r="S47" s="50"/>
    </row>
    <row r="48" spans="1:19" ht="18.75" customHeight="1">
      <c r="A48" s="233" t="s">
        <v>212</v>
      </c>
      <c r="B48" s="841" t="str">
        <f>'1C TSsalarié1'!B48</f>
        <v>Exemple - SPW EER - DPE - Dossier 675432 - NOM projet - 01/10/2019-30/09/2022 - M. EEEE Fff</v>
      </c>
      <c r="C48" s="289"/>
      <c r="D48" s="290"/>
      <c r="E48" s="290"/>
      <c r="F48" s="290"/>
      <c r="G48" s="290"/>
      <c r="H48" s="290"/>
      <c r="I48" s="290"/>
      <c r="J48" s="290"/>
      <c r="K48" s="290"/>
      <c r="L48" s="290"/>
      <c r="M48" s="290"/>
      <c r="N48" s="291"/>
      <c r="S48" s="50"/>
    </row>
    <row r="49" spans="1:19" ht="18.75" customHeight="1">
      <c r="A49" s="233" t="s">
        <v>213</v>
      </c>
      <c r="B49" s="841" t="str">
        <f>'1C TSsalarié1'!B49</f>
        <v>Exemple - SPW EER - DPE - Dossier 675432 - NOM projet - 01/10/2019-30/09/2022 - M. EEEE Fff</v>
      </c>
      <c r="C49" s="289"/>
      <c r="D49" s="290"/>
      <c r="E49" s="290"/>
      <c r="F49" s="290"/>
      <c r="G49" s="290"/>
      <c r="H49" s="290"/>
      <c r="I49" s="290"/>
      <c r="J49" s="290"/>
      <c r="K49" s="290"/>
      <c r="L49" s="290"/>
      <c r="M49" s="290"/>
      <c r="N49" s="291"/>
      <c r="S49" s="50"/>
    </row>
    <row r="50" spans="1:19" ht="18.75" customHeight="1">
      <c r="A50" s="233" t="s">
        <v>214</v>
      </c>
      <c r="B50" s="841" t="str">
        <f>'1C TSsalarié1'!B50</f>
        <v>Exemple - SPW EER - DPE - Dossier 675432 - NOM projet - 01/10/2019-30/09/2022 - M. EEEE Fff</v>
      </c>
      <c r="C50" s="289"/>
      <c r="D50" s="290"/>
      <c r="E50" s="290"/>
      <c r="F50" s="290"/>
      <c r="G50" s="290"/>
      <c r="H50" s="290"/>
      <c r="I50" s="290"/>
      <c r="J50" s="290"/>
      <c r="K50" s="290"/>
      <c r="L50" s="290"/>
      <c r="M50" s="290"/>
      <c r="N50" s="291"/>
      <c r="S50" s="50"/>
    </row>
    <row r="51" spans="1:19" ht="18.75" customHeight="1">
      <c r="A51" s="233" t="s">
        <v>215</v>
      </c>
      <c r="B51" s="841" t="str">
        <f>'1C TSsalarié1'!B51</f>
        <v>Exemple - SPW EER - DPE - Dossier 675432 - NOM projet - 01/10/2019-30/09/2022 - M. EEEE Fff</v>
      </c>
      <c r="C51" s="289"/>
      <c r="D51" s="290"/>
      <c r="E51" s="290"/>
      <c r="F51" s="290"/>
      <c r="G51" s="290"/>
      <c r="H51" s="290"/>
      <c r="I51" s="290"/>
      <c r="J51" s="290"/>
      <c r="K51" s="290"/>
      <c r="L51" s="290"/>
      <c r="M51" s="290"/>
      <c r="N51" s="291"/>
      <c r="S51" s="50"/>
    </row>
    <row r="52" spans="1:19" ht="39.950000000000003" customHeight="1" thickBot="1">
      <c r="A52" s="234" t="s">
        <v>98</v>
      </c>
      <c r="B52" s="842" t="str">
        <f>'1C TSsalarié1'!B52</f>
        <v>Par exemple - Sponsoring obtenu via l'entreprise ZZZ  - réf. 999888 - NOM du projet - 01/01/2020 au 31/03/2020 - Mme GGGG Hhhhh</v>
      </c>
      <c r="C52" s="293"/>
      <c r="D52" s="294"/>
      <c r="E52" s="294"/>
      <c r="F52" s="294"/>
      <c r="G52" s="294"/>
      <c r="H52" s="294"/>
      <c r="I52" s="294"/>
      <c r="J52" s="294"/>
      <c r="K52" s="294"/>
      <c r="L52" s="294"/>
      <c r="M52" s="294"/>
      <c r="N52" s="295"/>
      <c r="S52" s="50"/>
    </row>
    <row r="53" spans="1:19" ht="18.75" customHeight="1" thickBot="1">
      <c r="A53" s="1148" t="s">
        <v>217</v>
      </c>
      <c r="B53" s="1149"/>
      <c r="C53" s="92">
        <f t="shared" ref="C53:N53" si="4">SUM(C31:C52)</f>
        <v>0</v>
      </c>
      <c r="D53" s="68">
        <f t="shared" si="4"/>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50" t="s">
        <v>218</v>
      </c>
      <c r="B54" s="1151"/>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row r="55" spans="1:19" ht="18.75" customHeight="1" thickBot="1"/>
    <row r="56" spans="1:19" ht="15.75" thickBot="1">
      <c r="A56" s="1160" t="s">
        <v>219</v>
      </c>
      <c r="B56" s="1161"/>
      <c r="C56" s="67">
        <f t="shared" ref="C56:N56" si="6">C25+C53</f>
        <v>0</v>
      </c>
      <c r="D56" s="67">
        <f t="shared" si="6"/>
        <v>0</v>
      </c>
      <c r="E56" s="67">
        <f t="shared" si="6"/>
        <v>0</v>
      </c>
      <c r="F56" s="67">
        <f t="shared" si="6"/>
        <v>0</v>
      </c>
      <c r="G56" s="67">
        <f t="shared" si="6"/>
        <v>0</v>
      </c>
      <c r="H56" s="67">
        <f t="shared" si="6"/>
        <v>0</v>
      </c>
      <c r="I56" s="67">
        <f t="shared" si="6"/>
        <v>0</v>
      </c>
      <c r="J56" s="67">
        <f t="shared" si="6"/>
        <v>0</v>
      </c>
      <c r="K56" s="67">
        <f t="shared" si="6"/>
        <v>0</v>
      </c>
      <c r="L56" s="67">
        <f t="shared" si="6"/>
        <v>0</v>
      </c>
      <c r="M56" s="67">
        <f t="shared" si="6"/>
        <v>0</v>
      </c>
      <c r="N56" s="93">
        <f t="shared" si="6"/>
        <v>0</v>
      </c>
    </row>
    <row r="57" spans="1:19" ht="15">
      <c r="A57" s="259"/>
      <c r="B57" s="260"/>
      <c r="C57" s="261"/>
      <c r="D57" s="261"/>
      <c r="E57" s="261"/>
      <c r="F57" s="261"/>
      <c r="G57" s="261"/>
      <c r="H57" s="261"/>
      <c r="I57" s="261"/>
      <c r="J57" s="261"/>
      <c r="K57" s="261"/>
      <c r="L57" s="261"/>
      <c r="M57" s="261"/>
      <c r="N57" s="261"/>
    </row>
  </sheetData>
  <sheetProtection algorithmName="SHA-512" hashValue="o3iPU7Cu4ZQEN5UrJvrwN7kInDMYOS2eFbLzmX4HJywUPPjGv/XJPbnc4smO/BNZSmluX87SXQP9j0Cgiyz2ww==" saltValue="8+1uXqwC3WyBPeYhsWDbsA==" spinCount="100000" sheet="1" formatColumns="0" formatRows="0"/>
  <mergeCells count="14">
    <mergeCell ref="A25:B25"/>
    <mergeCell ref="A5:A7"/>
    <mergeCell ref="A11:B11"/>
    <mergeCell ref="A14:B14"/>
    <mergeCell ref="C14:N14"/>
    <mergeCell ref="A15:B16"/>
    <mergeCell ref="A12:B12"/>
    <mergeCell ref="A56:B56"/>
    <mergeCell ref="A26:B26"/>
    <mergeCell ref="A28:B28"/>
    <mergeCell ref="C28:N28"/>
    <mergeCell ref="A29:B30"/>
    <mergeCell ref="A53:B53"/>
    <mergeCell ref="A54:B54"/>
  </mergeCells>
  <conditionalFormatting sqref="C56:N57">
    <cfRule type="cellIs" dxfId="74" priority="7" operator="equal">
      <formula>1</formula>
    </cfRule>
  </conditionalFormatting>
  <conditionalFormatting sqref="C17:N24">
    <cfRule type="cellIs" dxfId="73" priority="6" operator="equal">
      <formula>0</formula>
    </cfRule>
  </conditionalFormatting>
  <conditionalFormatting sqref="C31:N52">
    <cfRule type="cellIs" dxfId="72" priority="5" operator="equal">
      <formula>0</formula>
    </cfRule>
  </conditionalFormatting>
  <conditionalFormatting sqref="C12:N12">
    <cfRule type="cellIs" dxfId="71" priority="1" operator="equal">
      <formula>1</formula>
    </cfRule>
    <cfRule type="cellIs" dxfId="70" priority="2" operator="greaterThan">
      <formula>0</formula>
    </cfRule>
  </conditionalFormatting>
  <hyperlinks>
    <hyperlink ref="A8" location="'1B Tableau financier'!A95" display="'1B Tableau financier'!A95" xr:uid="{7956039A-D020-4F3E-976E-AB3FA59DB29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ACCD-3D49-4DB2-8DFD-7D2AC6B15C46}">
  <dimension ref="A1:S57"/>
  <sheetViews>
    <sheetView view="pageBreakPreview" zoomScaleNormal="80" zoomScaleSheetLayoutView="100" workbookViewId="0">
      <selection activeCell="B8" sqref="B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168</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45"/>
      <c r="B5" s="108" t="s">
        <v>220</v>
      </c>
      <c r="C5" s="23"/>
      <c r="D5" s="88"/>
      <c r="E5" s="18"/>
      <c r="F5" s="100"/>
      <c r="G5" s="18"/>
      <c r="H5" s="100"/>
    </row>
    <row r="6" spans="1:14" s="42" customFormat="1" ht="18.75" customHeight="1">
      <c r="A6" s="1146"/>
      <c r="B6" s="101" t="s">
        <v>221</v>
      </c>
      <c r="C6" s="23"/>
      <c r="D6" s="88"/>
      <c r="E6" s="18"/>
      <c r="F6" s="100"/>
      <c r="G6" s="18"/>
      <c r="H6" s="100"/>
    </row>
    <row r="7" spans="1:14" ht="18.75" customHeight="1" thickBot="1">
      <c r="A7" s="1147"/>
    </row>
    <row r="8" spans="1:14" ht="27.75" customHeight="1">
      <c r="A8" s="594" t="s">
        <v>228</v>
      </c>
      <c r="B8" s="248"/>
      <c r="C8" s="251"/>
      <c r="D8" s="252"/>
      <c r="E8" s="251"/>
      <c r="F8" s="251"/>
      <c r="G8" s="251"/>
      <c r="H8" s="251"/>
      <c r="I8" s="251"/>
      <c r="J8" s="251"/>
      <c r="K8" s="251"/>
      <c r="L8" s="251"/>
      <c r="M8" s="251"/>
      <c r="N8" s="253"/>
    </row>
    <row r="9" spans="1:14" ht="15">
      <c r="A9" s="254" t="s">
        <v>171</v>
      </c>
      <c r="B9" s="249" t="s">
        <v>172</v>
      </c>
      <c r="D9" s="255"/>
      <c r="E9" s="47"/>
      <c r="F9" s="47"/>
      <c r="N9" s="256"/>
    </row>
    <row r="10" spans="1:14" ht="26.25" thickBot="1">
      <c r="A10" s="661" t="s">
        <v>313</v>
      </c>
      <c r="B10" s="713"/>
      <c r="N10" s="256"/>
    </row>
    <row r="11" spans="1:14" ht="39" customHeight="1" thickBot="1">
      <c r="A11" s="1152" t="s">
        <v>173</v>
      </c>
      <c r="B11" s="1153"/>
      <c r="C11" s="269"/>
      <c r="D11" s="270"/>
      <c r="E11" s="270"/>
      <c r="F11" s="270"/>
      <c r="G11" s="270"/>
      <c r="H11" s="270"/>
      <c r="I11" s="270"/>
      <c r="J11" s="270"/>
      <c r="K11" s="270"/>
      <c r="L11" s="270"/>
      <c r="M11" s="270"/>
      <c r="N11" s="271"/>
    </row>
    <row r="12" spans="1:14" s="712" customFormat="1" ht="15.75" thickBot="1">
      <c r="A12" s="1160" t="s">
        <v>219</v>
      </c>
      <c r="B12" s="1161"/>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72" t="s">
        <v>174</v>
      </c>
      <c r="B14" s="1173"/>
      <c r="C14" s="1169" t="s">
        <v>175</v>
      </c>
      <c r="D14" s="1170"/>
      <c r="E14" s="1170"/>
      <c r="F14" s="1170"/>
      <c r="G14" s="1170"/>
      <c r="H14" s="1170"/>
      <c r="I14" s="1170"/>
      <c r="J14" s="1170"/>
      <c r="K14" s="1170"/>
      <c r="L14" s="1170"/>
      <c r="M14" s="1170"/>
      <c r="N14" s="1171"/>
    </row>
    <row r="15" spans="1:14" s="48" customFormat="1" ht="18.75" customHeight="1">
      <c r="A15" s="1165" t="s">
        <v>176</v>
      </c>
      <c r="B15" s="1166"/>
      <c r="C15" s="277" t="s">
        <v>177</v>
      </c>
      <c r="D15" s="278" t="s">
        <v>178</v>
      </c>
      <c r="E15" s="278" t="s">
        <v>179</v>
      </c>
      <c r="F15" s="278" t="s">
        <v>180</v>
      </c>
      <c r="G15" s="278" t="s">
        <v>181</v>
      </c>
      <c r="H15" s="278" t="s">
        <v>182</v>
      </c>
      <c r="I15" s="279" t="s">
        <v>183</v>
      </c>
      <c r="J15" s="279" t="s">
        <v>184</v>
      </c>
      <c r="K15" s="279" t="s">
        <v>185</v>
      </c>
      <c r="L15" s="279" t="s">
        <v>186</v>
      </c>
      <c r="M15" s="279" t="s">
        <v>187</v>
      </c>
      <c r="N15" s="280" t="s">
        <v>188</v>
      </c>
    </row>
    <row r="16" spans="1:14" s="48" customFormat="1" ht="18.75" customHeight="1" thickBot="1">
      <c r="A16" s="1167"/>
      <c r="B16" s="1168"/>
      <c r="C16" s="386" t="str">
        <f>IF($B$8&lt;&gt;0,TEXT($F$4,"MM/AAAA"),"")</f>
        <v/>
      </c>
      <c r="D16" s="387" t="str">
        <f>IF($B$8&lt;&gt;0,TEXT(DATE(YEAR($F$4),MONTH($F$4)+1,DAY($F$4)),"MM/AAAA"),"")</f>
        <v/>
      </c>
      <c r="E16" s="387" t="str">
        <f>IF($B$8&lt;&gt;0,TEXT(DATE(YEAR($F$4),MONTH($F$4)+2,DAY($F$4)),"MM/AAAA"),"")</f>
        <v/>
      </c>
      <c r="F16" s="387" t="str">
        <f>IF($B$8&lt;&gt;0,TEXT(DATE(YEAR($F$4),MONTH($F$4)+3,DAY($F$4)),"MM/AAAA"),"")</f>
        <v/>
      </c>
      <c r="G16" s="387" t="str">
        <f>IF($B$8&lt;&gt;0,TEXT(DATE(YEAR($F$4),MONTH($F$4)+4,DAY($F$4)),"MM/AAAA"),"")</f>
        <v/>
      </c>
      <c r="H16" s="387" t="str">
        <f>IF($B$8&lt;&gt;0,TEXT(DATE(YEAR($F$4),MONTH($F$4)+5,DAY($F$4)),"MM/AAAA"),"")</f>
        <v/>
      </c>
      <c r="I16" s="387" t="str">
        <f>IF($B$8&lt;&gt;0,TEXT(DATE(YEAR($F$4),MONTH($F$4)+6,DAY($F$4)),"MM/AAAA"),"")</f>
        <v/>
      </c>
      <c r="J16" s="387" t="str">
        <f>IF($B$8&lt;&gt;0,TEXT(DATE(YEAR($F$4),MONTH($F$4)+7,DAY($F$4)),"MM/AAAA"),"")</f>
        <v/>
      </c>
      <c r="K16" s="387" t="str">
        <f>IF($B$8&lt;&gt;0,TEXT(DATE(YEAR($F$4),MONTH($F$4)+8,DAY($F$4)),"MM/AAAA"),"")</f>
        <v/>
      </c>
      <c r="L16" s="387" t="str">
        <f>IF($B$8&lt;&gt;0,TEXT(DATE(YEAR($F$4),MONTH($F$4)+9,DAY($F$4)),"MM/AAAA"),"")</f>
        <v/>
      </c>
      <c r="M16" s="387" t="str">
        <f>IF($B$8&lt;&gt;0,TEXT(DATE(YEAR($F$4),MONTH($F$4)+10,DAY($F$4)),"MM/AAAA"),"")</f>
        <v/>
      </c>
      <c r="N16" s="593" t="str">
        <f>IF($B$8&lt;&gt;0,TEXT(DATE(YEAR($F$4),MONTH($F$4)+11,DAY($F$4)),"MM/AAAA"),"")</f>
        <v/>
      </c>
    </row>
    <row r="17" spans="1:19" s="48" customFormat="1" ht="18.75" customHeight="1">
      <c r="A17" s="272" t="str">
        <f>IF('1B Tableau financier'!K2="Pôle","Catégorie 1","Action 1")</f>
        <v>Action 1</v>
      </c>
      <c r="B17" s="273" t="str">
        <f>'1C TSsalarié1'!B17</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275" t="str">
        <f>'1C TSsalarié1'!B18</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275" t="str">
        <f>'1C TSsalarié1'!B19</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275" t="str">
        <f>'1C TSsalarié1'!B20</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275" t="str">
        <f>'1C TSsalarié1'!B21</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275" t="str">
        <f>'1C TSsalarié1'!B22</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275" t="str">
        <f>'1C TSsalarié1'!B23</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275" t="str">
        <f>'1C TSsalarié1'!B24</f>
        <v/>
      </c>
      <c r="C24" s="268"/>
      <c r="D24" s="266"/>
      <c r="E24" s="266"/>
      <c r="F24" s="266"/>
      <c r="G24" s="266"/>
      <c r="H24" s="266"/>
      <c r="I24" s="266"/>
      <c r="J24" s="266"/>
      <c r="K24" s="266"/>
      <c r="L24" s="266"/>
      <c r="M24" s="266"/>
      <c r="N24" s="267"/>
      <c r="S24" s="50"/>
    </row>
    <row r="25" spans="1:19" ht="31.9" customHeight="1" thickBot="1">
      <c r="A25" s="1172" t="s">
        <v>314</v>
      </c>
      <c r="B25" s="1173"/>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50" t="s">
        <v>189</v>
      </c>
      <c r="B26" s="1151"/>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54" t="s">
        <v>315</v>
      </c>
      <c r="B28" s="1155"/>
      <c r="C28" s="1162" t="s">
        <v>190</v>
      </c>
      <c r="D28" s="1163"/>
      <c r="E28" s="1163"/>
      <c r="F28" s="1163"/>
      <c r="G28" s="1163"/>
      <c r="H28" s="1163"/>
      <c r="I28" s="1163"/>
      <c r="J28" s="1163"/>
      <c r="K28" s="1163"/>
      <c r="L28" s="1163"/>
      <c r="M28" s="1163"/>
      <c r="N28" s="1164"/>
    </row>
    <row r="29" spans="1:19" s="48" customFormat="1" ht="18.75" customHeight="1">
      <c r="A29" s="1156" t="s">
        <v>191</v>
      </c>
      <c r="B29" s="1157"/>
      <c r="C29" s="228" t="s">
        <v>177</v>
      </c>
      <c r="D29" s="229" t="s">
        <v>178</v>
      </c>
      <c r="E29" s="229" t="s">
        <v>179</v>
      </c>
      <c r="F29" s="229" t="s">
        <v>180</v>
      </c>
      <c r="G29" s="229" t="s">
        <v>181</v>
      </c>
      <c r="H29" s="229" t="s">
        <v>182</v>
      </c>
      <c r="I29" s="230" t="s">
        <v>183</v>
      </c>
      <c r="J29" s="230" t="s">
        <v>184</v>
      </c>
      <c r="K29" s="230" t="s">
        <v>185</v>
      </c>
      <c r="L29" s="230" t="s">
        <v>186</v>
      </c>
      <c r="M29" s="230" t="s">
        <v>187</v>
      </c>
      <c r="N29" s="231" t="s">
        <v>188</v>
      </c>
    </row>
    <row r="30" spans="1:19" s="48" customFormat="1" ht="18.75" customHeight="1" thickBot="1">
      <c r="A30" s="1158"/>
      <c r="B30" s="1159"/>
      <c r="C30" s="284" t="str">
        <f t="shared" ref="C30:N30" si="3">C16</f>
        <v/>
      </c>
      <c r="D30" s="285" t="str">
        <f t="shared" si="3"/>
        <v/>
      </c>
      <c r="E30" s="285" t="str">
        <f t="shared" si="3"/>
        <v/>
      </c>
      <c r="F30" s="285" t="str">
        <f t="shared" si="3"/>
        <v/>
      </c>
      <c r="G30" s="285" t="str">
        <f t="shared" si="3"/>
        <v/>
      </c>
      <c r="H30" s="285" t="str">
        <f t="shared" si="3"/>
        <v/>
      </c>
      <c r="I30" s="285" t="str">
        <f t="shared" si="3"/>
        <v/>
      </c>
      <c r="J30" s="285" t="str">
        <f t="shared" si="3"/>
        <v/>
      </c>
      <c r="K30" s="285" t="str">
        <f t="shared" si="3"/>
        <v/>
      </c>
      <c r="L30" s="285" t="str">
        <f t="shared" si="3"/>
        <v/>
      </c>
      <c r="M30" s="285" t="str">
        <f t="shared" si="3"/>
        <v/>
      </c>
      <c r="N30" s="286" t="str">
        <f t="shared" si="3"/>
        <v/>
      </c>
    </row>
    <row r="31" spans="1:19" s="48" customFormat="1" ht="18.75" customHeight="1">
      <c r="A31" s="232" t="s">
        <v>192</v>
      </c>
      <c r="B31" s="840" t="str">
        <f>'1C TSsalarié1'!B31</f>
        <v>Exemple - Fédéral - SPF YYY - Dossier 3456 - NOM projet - 01/01/2020-30/09/2020 - M. AAAA Bbb</v>
      </c>
      <c r="C31" s="262"/>
      <c r="D31" s="263"/>
      <c r="E31" s="263"/>
      <c r="F31" s="263"/>
      <c r="G31" s="263"/>
      <c r="H31" s="263"/>
      <c r="I31" s="263"/>
      <c r="J31" s="263"/>
      <c r="K31" s="263"/>
      <c r="L31" s="263"/>
      <c r="M31" s="263"/>
      <c r="N31" s="264"/>
      <c r="S31" s="49"/>
    </row>
    <row r="32" spans="1:19" ht="18.75" customHeight="1">
      <c r="A32" s="233" t="s">
        <v>194</v>
      </c>
      <c r="B32" s="841" t="str">
        <f>'1C TSsalarié1'!B32</f>
        <v>Exemple - FWB - DG YYY - Dossier T789 - NOM projet - 01/01/2020-30/06/2020 - Mme CCCC Ddd</v>
      </c>
      <c r="C32" s="268"/>
      <c r="D32" s="266"/>
      <c r="E32" s="266"/>
      <c r="F32" s="266"/>
      <c r="G32" s="266"/>
      <c r="H32" s="266"/>
      <c r="I32" s="266"/>
      <c r="J32" s="266"/>
      <c r="K32" s="266"/>
      <c r="L32" s="266"/>
      <c r="M32" s="266"/>
      <c r="N32" s="267"/>
      <c r="S32" s="50"/>
    </row>
    <row r="33" spans="1:19" ht="18.75" customHeight="1">
      <c r="A33" s="233" t="s">
        <v>196</v>
      </c>
      <c r="B33" s="841" t="str">
        <f>'1C TSsalarié1'!B33</f>
        <v>Exemple - SPW EER - DPE - Dossier 675432 - NOM projet - 01/10/2019-30/09/2022 - M. EEEE Fff</v>
      </c>
      <c r="C33" s="268"/>
      <c r="D33" s="266"/>
      <c r="E33" s="266"/>
      <c r="F33" s="266"/>
      <c r="G33" s="266"/>
      <c r="H33" s="266"/>
      <c r="I33" s="266"/>
      <c r="J33" s="266"/>
      <c r="K33" s="266"/>
      <c r="L33" s="266"/>
      <c r="M33" s="266"/>
      <c r="N33" s="267"/>
      <c r="S33" s="50"/>
    </row>
    <row r="34" spans="1:19" ht="18.75" customHeight="1">
      <c r="A34" s="233" t="s">
        <v>198</v>
      </c>
      <c r="B34" s="841" t="str">
        <f>'1C TSsalarié1'!B34</f>
        <v>Exemple - SPW EER - DPE - Dossier 675432 - NOM projet - 01/10/2019-30/09/2022 - M. EEEE Fff</v>
      </c>
      <c r="C34" s="289"/>
      <c r="D34" s="290"/>
      <c r="E34" s="290"/>
      <c r="F34" s="290"/>
      <c r="G34" s="290"/>
      <c r="H34" s="290"/>
      <c r="I34" s="290"/>
      <c r="J34" s="290"/>
      <c r="K34" s="290"/>
      <c r="L34" s="290"/>
      <c r="M34" s="290"/>
      <c r="N34" s="291"/>
      <c r="S34" s="50"/>
    </row>
    <row r="35" spans="1:19" ht="18.75" customHeight="1">
      <c r="A35" s="233" t="s">
        <v>199</v>
      </c>
      <c r="B35" s="841" t="str">
        <f>'1C TSsalarié1'!B35</f>
        <v>Exemple - SPW EER - DPE - Dossier 675432 - NOM projet - 01/10/2019-30/09/2022 - M. EEEE Fff</v>
      </c>
      <c r="C35" s="289"/>
      <c r="D35" s="290"/>
      <c r="E35" s="290"/>
      <c r="F35" s="290"/>
      <c r="G35" s="290"/>
      <c r="H35" s="290"/>
      <c r="I35" s="290"/>
      <c r="J35" s="290"/>
      <c r="K35" s="290"/>
      <c r="L35" s="290"/>
      <c r="M35" s="290"/>
      <c r="N35" s="291"/>
      <c r="S35" s="50"/>
    </row>
    <row r="36" spans="1:19" ht="18.75" customHeight="1">
      <c r="A36" s="233" t="s">
        <v>200</v>
      </c>
      <c r="B36" s="841" t="str">
        <f>'1C TSsalarié1'!B36</f>
        <v>Exemple - SPW EER - DPE - Dossier 675432 - NOM projet - 01/10/2019-30/09/2022 - M. EEEE Fff</v>
      </c>
      <c r="C36" s="289"/>
      <c r="D36" s="290"/>
      <c r="E36" s="290"/>
      <c r="F36" s="290"/>
      <c r="G36" s="290"/>
      <c r="H36" s="290"/>
      <c r="I36" s="290"/>
      <c r="J36" s="290"/>
      <c r="K36" s="290"/>
      <c r="L36" s="290"/>
      <c r="M36" s="290"/>
      <c r="N36" s="291"/>
      <c r="S36" s="50"/>
    </row>
    <row r="37" spans="1:19" ht="18.75" customHeight="1">
      <c r="A37" s="233" t="s">
        <v>201</v>
      </c>
      <c r="B37" s="841" t="str">
        <f>'1C TSsalarié1'!B37</f>
        <v>Exemple - SPW EER - DPE - Dossier 675432 - NOM projet - 01/10/2019-30/09/2022 - M. EEEE Fff</v>
      </c>
      <c r="C37" s="289"/>
      <c r="D37" s="290"/>
      <c r="E37" s="290"/>
      <c r="F37" s="290"/>
      <c r="G37" s="290"/>
      <c r="H37" s="290"/>
      <c r="I37" s="290"/>
      <c r="J37" s="290"/>
      <c r="K37" s="290"/>
      <c r="L37" s="290"/>
      <c r="M37" s="290"/>
      <c r="N37" s="291"/>
      <c r="S37" s="50"/>
    </row>
    <row r="38" spans="1:19" ht="18.75" customHeight="1">
      <c r="A38" s="233" t="s">
        <v>202</v>
      </c>
      <c r="B38" s="841" t="str">
        <f>'1C TSsalarié1'!B38</f>
        <v>Exemple - SPW EER - DPE - Dossier 675432 - NOM projet - 01/10/2019-30/09/2022 - M. EEEE Fff</v>
      </c>
      <c r="C38" s="289"/>
      <c r="D38" s="290"/>
      <c r="E38" s="290"/>
      <c r="F38" s="290"/>
      <c r="G38" s="290"/>
      <c r="H38" s="290"/>
      <c r="I38" s="290"/>
      <c r="J38" s="290"/>
      <c r="K38" s="290"/>
      <c r="L38" s="290"/>
      <c r="M38" s="290"/>
      <c r="N38" s="291"/>
      <c r="S38" s="50"/>
    </row>
    <row r="39" spans="1:19" ht="18.75" customHeight="1">
      <c r="A39" s="233" t="s">
        <v>203</v>
      </c>
      <c r="B39" s="841" t="str">
        <f>'1C TSsalarié1'!B39</f>
        <v>Exemple - SPW EER - DPE - Dossier 675432 - NOM projet - 01/10/2019-30/09/2022 - M. EEEE Fff</v>
      </c>
      <c r="C39" s="289"/>
      <c r="D39" s="290"/>
      <c r="E39" s="290"/>
      <c r="F39" s="290"/>
      <c r="G39" s="290"/>
      <c r="H39" s="290"/>
      <c r="I39" s="290"/>
      <c r="J39" s="290"/>
      <c r="K39" s="290"/>
      <c r="L39" s="290"/>
      <c r="M39" s="290"/>
      <c r="N39" s="291"/>
      <c r="S39" s="50"/>
    </row>
    <row r="40" spans="1:19" ht="18.75" customHeight="1">
      <c r="A40" s="233" t="s">
        <v>204</v>
      </c>
      <c r="B40" s="841" t="str">
        <f>'1C TSsalarié1'!B40</f>
        <v>Exemple - SPW EER - DPE - Dossier 675432 - NOM projet - 01/10/2019-30/09/2022 - M. EEEE Fff</v>
      </c>
      <c r="C40" s="289"/>
      <c r="D40" s="290"/>
      <c r="E40" s="290"/>
      <c r="F40" s="290"/>
      <c r="G40" s="290"/>
      <c r="H40" s="290"/>
      <c r="I40" s="290"/>
      <c r="J40" s="290"/>
      <c r="K40" s="290"/>
      <c r="L40" s="290"/>
      <c r="M40" s="290"/>
      <c r="N40" s="291"/>
      <c r="S40" s="50"/>
    </row>
    <row r="41" spans="1:19" ht="18.75" customHeight="1">
      <c r="A41" s="233" t="s">
        <v>205</v>
      </c>
      <c r="B41" s="841" t="str">
        <f>'1C TSsalarié1'!B41</f>
        <v>Exemple - SPW EER - DPE - Dossier 675432 - NOM projet - 01/10/2019-30/09/2022 - M. EEEE Fff</v>
      </c>
      <c r="C41" s="289"/>
      <c r="D41" s="290"/>
      <c r="E41" s="290"/>
      <c r="F41" s="290"/>
      <c r="G41" s="290"/>
      <c r="H41" s="290"/>
      <c r="I41" s="290"/>
      <c r="J41" s="290"/>
      <c r="K41" s="290"/>
      <c r="L41" s="290"/>
      <c r="M41" s="290"/>
      <c r="N41" s="291"/>
      <c r="S41" s="50"/>
    </row>
    <row r="42" spans="1:19" ht="18.75" customHeight="1">
      <c r="A42" s="233" t="s">
        <v>206</v>
      </c>
      <c r="B42" s="841" t="str">
        <f>'1C TSsalarié1'!B42</f>
        <v>Exemple - SPW EER - DPE - Dossier 675432 - NOM projet - 01/10/2019-30/09/2022 - M. EEEE Fff</v>
      </c>
      <c r="C42" s="289"/>
      <c r="D42" s="290"/>
      <c r="E42" s="290"/>
      <c r="F42" s="290"/>
      <c r="G42" s="290"/>
      <c r="H42" s="290"/>
      <c r="I42" s="290"/>
      <c r="J42" s="290"/>
      <c r="K42" s="290"/>
      <c r="L42" s="290"/>
      <c r="M42" s="290"/>
      <c r="N42" s="291"/>
      <c r="S42" s="50"/>
    </row>
    <row r="43" spans="1:19" ht="18.75" customHeight="1">
      <c r="A43" s="233" t="s">
        <v>207</v>
      </c>
      <c r="B43" s="841" t="str">
        <f>'1C TSsalarié1'!B43</f>
        <v>Exemple - SPW EER - DPE - Dossier 675432 - NOM projet - 01/10/2019-30/09/2022 - M. EEEE Fff</v>
      </c>
      <c r="C43" s="289"/>
      <c r="D43" s="290"/>
      <c r="E43" s="290"/>
      <c r="F43" s="290"/>
      <c r="G43" s="290"/>
      <c r="H43" s="290"/>
      <c r="I43" s="290"/>
      <c r="J43" s="290"/>
      <c r="K43" s="290"/>
      <c r="L43" s="290"/>
      <c r="M43" s="290"/>
      <c r="N43" s="291"/>
      <c r="S43" s="50"/>
    </row>
    <row r="44" spans="1:19" ht="18.75" customHeight="1">
      <c r="A44" s="233" t="s">
        <v>208</v>
      </c>
      <c r="B44" s="841" t="str">
        <f>'1C TSsalarié1'!B44</f>
        <v>Exemple - SPW EER - DPE - Dossier 675432 - NOM projet - 01/10/2019-30/09/2022 - M. EEEE Fff</v>
      </c>
      <c r="C44" s="289"/>
      <c r="D44" s="290"/>
      <c r="E44" s="290"/>
      <c r="F44" s="290"/>
      <c r="G44" s="290"/>
      <c r="H44" s="290"/>
      <c r="I44" s="290"/>
      <c r="J44" s="290"/>
      <c r="K44" s="290"/>
      <c r="L44" s="290"/>
      <c r="M44" s="290"/>
      <c r="N44" s="291"/>
      <c r="S44" s="50"/>
    </row>
    <row r="45" spans="1:19" ht="18.75" customHeight="1">
      <c r="A45" s="233" t="s">
        <v>209</v>
      </c>
      <c r="B45" s="841" t="str">
        <f>'1C TSsalarié1'!B45</f>
        <v>Exemple - SPW EER - DPE - Dossier 675432 - NOM projet - 01/10/2019-30/09/2022 - M. EEEE Fff</v>
      </c>
      <c r="C45" s="289"/>
      <c r="D45" s="290"/>
      <c r="E45" s="290"/>
      <c r="F45" s="290"/>
      <c r="G45" s="290"/>
      <c r="H45" s="290"/>
      <c r="I45" s="290"/>
      <c r="J45" s="290"/>
      <c r="K45" s="290"/>
      <c r="L45" s="290"/>
      <c r="M45" s="290"/>
      <c r="N45" s="291"/>
      <c r="S45" s="50"/>
    </row>
    <row r="46" spans="1:19" ht="18.75" customHeight="1">
      <c r="A46" s="233" t="s">
        <v>210</v>
      </c>
      <c r="B46" s="841" t="str">
        <f>'1C TSsalarié1'!B46</f>
        <v>Exemple - SPW EER - DPE - Dossier 675432 - NOM projet - 01/10/2019-30/09/2022 - M. EEEE Fff</v>
      </c>
      <c r="C46" s="289"/>
      <c r="D46" s="290"/>
      <c r="E46" s="290"/>
      <c r="F46" s="290"/>
      <c r="G46" s="290"/>
      <c r="H46" s="290"/>
      <c r="I46" s="290"/>
      <c r="J46" s="290"/>
      <c r="K46" s="290"/>
      <c r="L46" s="290"/>
      <c r="M46" s="290"/>
      <c r="N46" s="291"/>
      <c r="S46" s="50"/>
    </row>
    <row r="47" spans="1:19" ht="18.75" customHeight="1">
      <c r="A47" s="233" t="s">
        <v>211</v>
      </c>
      <c r="B47" s="841" t="str">
        <f>'1C TSsalarié1'!B47</f>
        <v>Exemple - SPW EER - DPE - Dossier 675432 - NOM projet - 01/10/2019-30/09/2022 - M. EEEE Fff</v>
      </c>
      <c r="C47" s="289"/>
      <c r="D47" s="290"/>
      <c r="E47" s="290"/>
      <c r="F47" s="290"/>
      <c r="G47" s="290"/>
      <c r="H47" s="290"/>
      <c r="I47" s="290"/>
      <c r="J47" s="290"/>
      <c r="K47" s="290"/>
      <c r="L47" s="290"/>
      <c r="M47" s="290"/>
      <c r="N47" s="291"/>
      <c r="S47" s="50"/>
    </row>
    <row r="48" spans="1:19" ht="18.75" customHeight="1">
      <c r="A48" s="233" t="s">
        <v>212</v>
      </c>
      <c r="B48" s="841" t="str">
        <f>'1C TSsalarié1'!B48</f>
        <v>Exemple - SPW EER - DPE - Dossier 675432 - NOM projet - 01/10/2019-30/09/2022 - M. EEEE Fff</v>
      </c>
      <c r="C48" s="289"/>
      <c r="D48" s="290"/>
      <c r="E48" s="290"/>
      <c r="F48" s="290"/>
      <c r="G48" s="290"/>
      <c r="H48" s="290"/>
      <c r="I48" s="290"/>
      <c r="J48" s="290"/>
      <c r="K48" s="290"/>
      <c r="L48" s="290"/>
      <c r="M48" s="290"/>
      <c r="N48" s="291"/>
      <c r="S48" s="50"/>
    </row>
    <row r="49" spans="1:19" ht="18.75" customHeight="1">
      <c r="A49" s="233" t="s">
        <v>213</v>
      </c>
      <c r="B49" s="841" t="str">
        <f>'1C TSsalarié1'!B49</f>
        <v>Exemple - SPW EER - DPE - Dossier 675432 - NOM projet - 01/10/2019-30/09/2022 - M. EEEE Fff</v>
      </c>
      <c r="C49" s="289"/>
      <c r="D49" s="290"/>
      <c r="E49" s="290"/>
      <c r="F49" s="290"/>
      <c r="G49" s="290"/>
      <c r="H49" s="290"/>
      <c r="I49" s="290"/>
      <c r="J49" s="290"/>
      <c r="K49" s="290"/>
      <c r="L49" s="290"/>
      <c r="M49" s="290"/>
      <c r="N49" s="291"/>
      <c r="S49" s="50"/>
    </row>
    <row r="50" spans="1:19" ht="18.75" customHeight="1">
      <c r="A50" s="233" t="s">
        <v>214</v>
      </c>
      <c r="B50" s="841" t="str">
        <f>'1C TSsalarié1'!B50</f>
        <v>Exemple - SPW EER - DPE - Dossier 675432 - NOM projet - 01/10/2019-30/09/2022 - M. EEEE Fff</v>
      </c>
      <c r="C50" s="289"/>
      <c r="D50" s="290"/>
      <c r="E50" s="290"/>
      <c r="F50" s="290"/>
      <c r="G50" s="290"/>
      <c r="H50" s="290"/>
      <c r="I50" s="290"/>
      <c r="J50" s="290"/>
      <c r="K50" s="290"/>
      <c r="L50" s="290"/>
      <c r="M50" s="290"/>
      <c r="N50" s="291"/>
      <c r="S50" s="50"/>
    </row>
    <row r="51" spans="1:19" ht="18.75" customHeight="1">
      <c r="A51" s="233" t="s">
        <v>215</v>
      </c>
      <c r="B51" s="841" t="str">
        <f>'1C TSsalarié1'!B51</f>
        <v>Exemple - SPW EER - DPE - Dossier 675432 - NOM projet - 01/10/2019-30/09/2022 - M. EEEE Fff</v>
      </c>
      <c r="C51" s="289"/>
      <c r="D51" s="290"/>
      <c r="E51" s="290"/>
      <c r="F51" s="290"/>
      <c r="G51" s="290"/>
      <c r="H51" s="290"/>
      <c r="I51" s="290"/>
      <c r="J51" s="290"/>
      <c r="K51" s="290"/>
      <c r="L51" s="290"/>
      <c r="M51" s="290"/>
      <c r="N51" s="291"/>
      <c r="S51" s="50"/>
    </row>
    <row r="52" spans="1:19" ht="39.950000000000003" customHeight="1" thickBot="1">
      <c r="A52" s="234" t="s">
        <v>98</v>
      </c>
      <c r="B52" s="842" t="str">
        <f>'1C TSsalarié1'!B52</f>
        <v>Par exemple - Sponsoring obtenu via l'entreprise ZZZ  - réf. 999888 - NOM du projet - 01/01/2020 au 31/03/2020 - Mme GGGG Hhhhh</v>
      </c>
      <c r="C52" s="293"/>
      <c r="D52" s="294"/>
      <c r="E52" s="294"/>
      <c r="F52" s="294"/>
      <c r="G52" s="294"/>
      <c r="H52" s="294"/>
      <c r="I52" s="294"/>
      <c r="J52" s="294"/>
      <c r="K52" s="294"/>
      <c r="L52" s="294"/>
      <c r="M52" s="294"/>
      <c r="N52" s="295"/>
      <c r="S52" s="50"/>
    </row>
    <row r="53" spans="1:19" ht="18.75" customHeight="1" thickBot="1">
      <c r="A53" s="1148" t="s">
        <v>217</v>
      </c>
      <c r="B53" s="1149"/>
      <c r="C53" s="92">
        <f t="shared" ref="C53:N53" si="4">SUM(C31:C52)</f>
        <v>0</v>
      </c>
      <c r="D53" s="68">
        <f t="shared" si="4"/>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50" t="s">
        <v>218</v>
      </c>
      <c r="B54" s="1151"/>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row r="55" spans="1:19" ht="18.75" customHeight="1" thickBot="1"/>
    <row r="56" spans="1:19" ht="15.75" thickBot="1">
      <c r="A56" s="1160" t="s">
        <v>219</v>
      </c>
      <c r="B56" s="1161"/>
      <c r="C56" s="67">
        <f t="shared" ref="C56:N56" si="6">C25+C53</f>
        <v>0</v>
      </c>
      <c r="D56" s="67">
        <f t="shared" si="6"/>
        <v>0</v>
      </c>
      <c r="E56" s="67">
        <f t="shared" si="6"/>
        <v>0</v>
      </c>
      <c r="F56" s="67">
        <f t="shared" si="6"/>
        <v>0</v>
      </c>
      <c r="G56" s="67">
        <f t="shared" si="6"/>
        <v>0</v>
      </c>
      <c r="H56" s="67">
        <f t="shared" si="6"/>
        <v>0</v>
      </c>
      <c r="I56" s="67">
        <f t="shared" si="6"/>
        <v>0</v>
      </c>
      <c r="J56" s="67">
        <f t="shared" si="6"/>
        <v>0</v>
      </c>
      <c r="K56" s="67">
        <f t="shared" si="6"/>
        <v>0</v>
      </c>
      <c r="L56" s="67">
        <f t="shared" si="6"/>
        <v>0</v>
      </c>
      <c r="M56" s="67">
        <f t="shared" si="6"/>
        <v>0</v>
      </c>
      <c r="N56" s="93">
        <f t="shared" si="6"/>
        <v>0</v>
      </c>
    </row>
    <row r="57" spans="1:19" ht="15">
      <c r="A57" s="259"/>
      <c r="B57" s="260"/>
      <c r="C57" s="261"/>
      <c r="D57" s="261"/>
      <c r="E57" s="261"/>
      <c r="F57" s="261"/>
      <c r="G57" s="261"/>
      <c r="H57" s="261"/>
      <c r="I57" s="261"/>
      <c r="J57" s="261"/>
      <c r="K57" s="261"/>
      <c r="L57" s="261"/>
      <c r="M57" s="261"/>
      <c r="N57" s="261"/>
    </row>
  </sheetData>
  <sheetProtection algorithmName="SHA-512" hashValue="6ozNTIvy3NJ0/XePJQ+eWC3SlLNxLMnfQpyVMtE4ECV03h+s8hMWYgFpVQ9d5QMqaD9AB/Jv9slfYeJGP4JldQ==" saltValue="ohKjztVUnGzGE5fGzpeiYw==" spinCount="100000" sheet="1" formatColumns="0" formatRows="0"/>
  <mergeCells count="14">
    <mergeCell ref="A25:B25"/>
    <mergeCell ref="A5:A7"/>
    <mergeCell ref="A11:B11"/>
    <mergeCell ref="A14:B14"/>
    <mergeCell ref="C14:N14"/>
    <mergeCell ref="A15:B16"/>
    <mergeCell ref="A12:B12"/>
    <mergeCell ref="A56:B56"/>
    <mergeCell ref="A26:B26"/>
    <mergeCell ref="A28:B28"/>
    <mergeCell ref="C28:N28"/>
    <mergeCell ref="A29:B30"/>
    <mergeCell ref="A53:B53"/>
    <mergeCell ref="A54:B54"/>
  </mergeCells>
  <conditionalFormatting sqref="C56:N57">
    <cfRule type="cellIs" dxfId="69" priority="7" operator="equal">
      <formula>1</formula>
    </cfRule>
  </conditionalFormatting>
  <conditionalFormatting sqref="C17:N24">
    <cfRule type="cellIs" dxfId="68" priority="6" operator="equal">
      <formula>0</formula>
    </cfRule>
  </conditionalFormatting>
  <conditionalFormatting sqref="C31:N52">
    <cfRule type="cellIs" dxfId="67" priority="5" operator="equal">
      <formula>0</formula>
    </cfRule>
  </conditionalFormatting>
  <conditionalFormatting sqref="C12:N12">
    <cfRule type="cellIs" dxfId="66" priority="1" operator="equal">
      <formula>1</formula>
    </cfRule>
    <cfRule type="cellIs" dxfId="65" priority="2" operator="greaterThan">
      <formula>0</formula>
    </cfRule>
  </conditionalFormatting>
  <hyperlinks>
    <hyperlink ref="A8" location="'1B Tableau financier'!A107" display="'1B Tableau financier'!A107" xr:uid="{2AC59ABA-4BDB-4F01-B989-86C175D49B42}"/>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58B50-3405-454D-A4E6-5D60FDBDF986}">
  <dimension ref="A1:S57"/>
  <sheetViews>
    <sheetView view="pageBreakPreview" zoomScaleNormal="80" zoomScaleSheetLayoutView="100" workbookViewId="0">
      <selection activeCell="B8" sqref="B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168</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45"/>
      <c r="B5" s="108" t="s">
        <v>220</v>
      </c>
      <c r="C5" s="23"/>
      <c r="D5" s="88"/>
      <c r="E5" s="18"/>
      <c r="F5" s="100"/>
      <c r="G5" s="18"/>
      <c r="H5" s="100"/>
    </row>
    <row r="6" spans="1:14" s="42" customFormat="1" ht="18.75" customHeight="1">
      <c r="A6" s="1146"/>
      <c r="B6" s="101" t="s">
        <v>221</v>
      </c>
      <c r="C6" s="23"/>
      <c r="D6" s="88"/>
      <c r="E6" s="18"/>
      <c r="F6" s="100"/>
      <c r="G6" s="18"/>
      <c r="H6" s="100"/>
    </row>
    <row r="7" spans="1:14" ht="18.75" customHeight="1" thickBot="1">
      <c r="A7" s="1147"/>
    </row>
    <row r="8" spans="1:14" ht="27.75" customHeight="1">
      <c r="A8" s="594" t="s">
        <v>229</v>
      </c>
      <c r="B8" s="248"/>
      <c r="C8" s="251"/>
      <c r="D8" s="252"/>
      <c r="E8" s="251"/>
      <c r="F8" s="251"/>
      <c r="G8" s="251"/>
      <c r="H8" s="251"/>
      <c r="I8" s="251"/>
      <c r="J8" s="251"/>
      <c r="K8" s="251"/>
      <c r="L8" s="251"/>
      <c r="M8" s="251"/>
      <c r="N8" s="253"/>
    </row>
    <row r="9" spans="1:14" ht="15">
      <c r="A9" s="254" t="s">
        <v>171</v>
      </c>
      <c r="B9" s="249" t="s">
        <v>172</v>
      </c>
      <c r="D9" s="255"/>
      <c r="E9" s="47"/>
      <c r="F9" s="47"/>
      <c r="N9" s="256"/>
    </row>
    <row r="10" spans="1:14" ht="26.25" thickBot="1">
      <c r="A10" s="661" t="s">
        <v>313</v>
      </c>
      <c r="B10" s="713"/>
      <c r="N10" s="256"/>
    </row>
    <row r="11" spans="1:14" ht="39" customHeight="1" thickBot="1">
      <c r="A11" s="1152" t="s">
        <v>173</v>
      </c>
      <c r="B11" s="1153"/>
      <c r="C11" s="269"/>
      <c r="D11" s="270"/>
      <c r="E11" s="270"/>
      <c r="F11" s="270"/>
      <c r="G11" s="270"/>
      <c r="H11" s="270"/>
      <c r="I11" s="270"/>
      <c r="J11" s="270"/>
      <c r="K11" s="270"/>
      <c r="L11" s="270"/>
      <c r="M11" s="270"/>
      <c r="N11" s="271"/>
    </row>
    <row r="12" spans="1:14" s="712" customFormat="1" ht="15.75" thickBot="1">
      <c r="A12" s="1160" t="s">
        <v>219</v>
      </c>
      <c r="B12" s="1161"/>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72" t="s">
        <v>174</v>
      </c>
      <c r="B14" s="1173"/>
      <c r="C14" s="1169" t="s">
        <v>175</v>
      </c>
      <c r="D14" s="1170"/>
      <c r="E14" s="1170"/>
      <c r="F14" s="1170"/>
      <c r="G14" s="1170"/>
      <c r="H14" s="1170"/>
      <c r="I14" s="1170"/>
      <c r="J14" s="1170"/>
      <c r="K14" s="1170"/>
      <c r="L14" s="1170"/>
      <c r="M14" s="1170"/>
      <c r="N14" s="1171"/>
    </row>
    <row r="15" spans="1:14" s="48" customFormat="1" ht="18.75" customHeight="1">
      <c r="A15" s="1165" t="s">
        <v>176</v>
      </c>
      <c r="B15" s="1166"/>
      <c r="C15" s="277" t="s">
        <v>177</v>
      </c>
      <c r="D15" s="278" t="s">
        <v>178</v>
      </c>
      <c r="E15" s="278" t="s">
        <v>179</v>
      </c>
      <c r="F15" s="278" t="s">
        <v>180</v>
      </c>
      <c r="G15" s="278" t="s">
        <v>181</v>
      </c>
      <c r="H15" s="278" t="s">
        <v>182</v>
      </c>
      <c r="I15" s="279" t="s">
        <v>183</v>
      </c>
      <c r="J15" s="279" t="s">
        <v>184</v>
      </c>
      <c r="K15" s="279" t="s">
        <v>185</v>
      </c>
      <c r="L15" s="279" t="s">
        <v>186</v>
      </c>
      <c r="M15" s="279" t="s">
        <v>187</v>
      </c>
      <c r="N15" s="280" t="s">
        <v>188</v>
      </c>
    </row>
    <row r="16" spans="1:14" s="48" customFormat="1" ht="18.75" customHeight="1" thickBot="1">
      <c r="A16" s="1167"/>
      <c r="B16" s="1168"/>
      <c r="C16" s="386" t="str">
        <f>IF($B$8&lt;&gt;0,TEXT($F$4,"MM/AAAA"),"")</f>
        <v/>
      </c>
      <c r="D16" s="387" t="str">
        <f>IF($B$8&lt;&gt;0,TEXT(DATE(YEAR($F$4),MONTH($F$4)+1,DAY($F$4)),"MM/AAAA"),"")</f>
        <v/>
      </c>
      <c r="E16" s="387" t="str">
        <f>IF($B$8&lt;&gt;0,TEXT(DATE(YEAR($F$4),MONTH($F$4)+2,DAY($F$4)),"MM/AAAA"),"")</f>
        <v/>
      </c>
      <c r="F16" s="387" t="str">
        <f>IF($B$8&lt;&gt;0,TEXT(DATE(YEAR($F$4),MONTH($F$4)+3,DAY($F$4)),"MM/AAAA"),"")</f>
        <v/>
      </c>
      <c r="G16" s="387" t="str">
        <f>IF($B$8&lt;&gt;0,TEXT(DATE(YEAR($F$4),MONTH($F$4)+4,DAY($F$4)),"MM/AAAA"),"")</f>
        <v/>
      </c>
      <c r="H16" s="387" t="str">
        <f>IF($B$8&lt;&gt;0,TEXT(DATE(YEAR($F$4),MONTH($F$4)+5,DAY($F$4)),"MM/AAAA"),"")</f>
        <v/>
      </c>
      <c r="I16" s="387" t="str">
        <f>IF($B$8&lt;&gt;0,TEXT(DATE(YEAR($F$4),MONTH($F$4)+6,DAY($F$4)),"MM/AAAA"),"")</f>
        <v/>
      </c>
      <c r="J16" s="387" t="str">
        <f>IF($B$8&lt;&gt;0,TEXT(DATE(YEAR($F$4),MONTH($F$4)+7,DAY($F$4)),"MM/AAAA"),"")</f>
        <v/>
      </c>
      <c r="K16" s="387" t="str">
        <f>IF($B$8&lt;&gt;0,TEXT(DATE(YEAR($F$4),MONTH($F$4)+8,DAY($F$4)),"MM/AAAA"),"")</f>
        <v/>
      </c>
      <c r="L16" s="387" t="str">
        <f>IF($B$8&lt;&gt;0,TEXT(DATE(YEAR($F$4),MONTH($F$4)+9,DAY($F$4)),"MM/AAAA"),"")</f>
        <v/>
      </c>
      <c r="M16" s="387" t="str">
        <f>IF($B$8&lt;&gt;0,TEXT(DATE(YEAR($F$4),MONTH($F$4)+10,DAY($F$4)),"MM/AAAA"),"")</f>
        <v/>
      </c>
      <c r="N16" s="593" t="str">
        <f>IF($B$8&lt;&gt;0,TEXT(DATE(YEAR($F$4),MONTH($F$4)+11,DAY($F$4)),"MM/AAAA"),"")</f>
        <v/>
      </c>
    </row>
    <row r="17" spans="1:19" s="48" customFormat="1" ht="18.75" customHeight="1">
      <c r="A17" s="272" t="str">
        <f>IF('1B Tableau financier'!K2="Pôle","Catégorie 1","Action 1")</f>
        <v>Action 1</v>
      </c>
      <c r="B17" s="273" t="str">
        <f>'1C TSsalarié1'!B17</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275" t="str">
        <f>'1C TSsalarié1'!B18</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275" t="str">
        <f>'1C TSsalarié1'!B19</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275" t="str">
        <f>'1C TSsalarié1'!B20</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275" t="str">
        <f>'1C TSsalarié1'!B21</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275" t="str">
        <f>'1C TSsalarié1'!B22</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275" t="str">
        <f>'1C TSsalarié1'!B23</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275" t="str">
        <f>'1C TSsalarié1'!B24</f>
        <v/>
      </c>
      <c r="C24" s="268"/>
      <c r="D24" s="266"/>
      <c r="E24" s="266"/>
      <c r="F24" s="266"/>
      <c r="G24" s="266"/>
      <c r="H24" s="266"/>
      <c r="I24" s="266"/>
      <c r="J24" s="266"/>
      <c r="K24" s="266"/>
      <c r="L24" s="266"/>
      <c r="M24" s="266"/>
      <c r="N24" s="267"/>
      <c r="S24" s="50"/>
    </row>
    <row r="25" spans="1:19" ht="31.9" customHeight="1" thickBot="1">
      <c r="A25" s="1172" t="s">
        <v>314</v>
      </c>
      <c r="B25" s="1173"/>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50" t="s">
        <v>189</v>
      </c>
      <c r="B26" s="1151"/>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54" t="s">
        <v>315</v>
      </c>
      <c r="B28" s="1155"/>
      <c r="C28" s="1162" t="s">
        <v>190</v>
      </c>
      <c r="D28" s="1163"/>
      <c r="E28" s="1163"/>
      <c r="F28" s="1163"/>
      <c r="G28" s="1163"/>
      <c r="H28" s="1163"/>
      <c r="I28" s="1163"/>
      <c r="J28" s="1163"/>
      <c r="K28" s="1163"/>
      <c r="L28" s="1163"/>
      <c r="M28" s="1163"/>
      <c r="N28" s="1164"/>
    </row>
    <row r="29" spans="1:19" s="48" customFormat="1" ht="18.75" customHeight="1">
      <c r="A29" s="1156" t="s">
        <v>191</v>
      </c>
      <c r="B29" s="1157"/>
      <c r="C29" s="228" t="s">
        <v>177</v>
      </c>
      <c r="D29" s="229" t="s">
        <v>178</v>
      </c>
      <c r="E29" s="229" t="s">
        <v>179</v>
      </c>
      <c r="F29" s="229" t="s">
        <v>180</v>
      </c>
      <c r="G29" s="229" t="s">
        <v>181</v>
      </c>
      <c r="H29" s="229" t="s">
        <v>182</v>
      </c>
      <c r="I29" s="230" t="s">
        <v>183</v>
      </c>
      <c r="J29" s="230" t="s">
        <v>184</v>
      </c>
      <c r="K29" s="230" t="s">
        <v>185</v>
      </c>
      <c r="L29" s="230" t="s">
        <v>186</v>
      </c>
      <c r="M29" s="230" t="s">
        <v>187</v>
      </c>
      <c r="N29" s="231" t="s">
        <v>188</v>
      </c>
    </row>
    <row r="30" spans="1:19" s="48" customFormat="1" ht="18.75" customHeight="1" thickBot="1">
      <c r="A30" s="1158"/>
      <c r="B30" s="1159"/>
      <c r="C30" s="284" t="str">
        <f t="shared" ref="C30:N30" si="3">C16</f>
        <v/>
      </c>
      <c r="D30" s="285" t="str">
        <f t="shared" si="3"/>
        <v/>
      </c>
      <c r="E30" s="285" t="str">
        <f t="shared" si="3"/>
        <v/>
      </c>
      <c r="F30" s="285" t="str">
        <f t="shared" si="3"/>
        <v/>
      </c>
      <c r="G30" s="285" t="str">
        <f t="shared" si="3"/>
        <v/>
      </c>
      <c r="H30" s="285" t="str">
        <f t="shared" si="3"/>
        <v/>
      </c>
      <c r="I30" s="285" t="str">
        <f t="shared" si="3"/>
        <v/>
      </c>
      <c r="J30" s="285" t="str">
        <f t="shared" si="3"/>
        <v/>
      </c>
      <c r="K30" s="285" t="str">
        <f t="shared" si="3"/>
        <v/>
      </c>
      <c r="L30" s="285" t="str">
        <f t="shared" si="3"/>
        <v/>
      </c>
      <c r="M30" s="285" t="str">
        <f t="shared" si="3"/>
        <v/>
      </c>
      <c r="N30" s="286" t="str">
        <f t="shared" si="3"/>
        <v/>
      </c>
    </row>
    <row r="31" spans="1:19" s="48" customFormat="1" ht="18.75" customHeight="1">
      <c r="A31" s="232" t="s">
        <v>192</v>
      </c>
      <c r="B31" s="840" t="str">
        <f>'1C TSsalarié1'!B31</f>
        <v>Exemple - Fédéral - SPF YYY - Dossier 3456 - NOM projet - 01/01/2020-30/09/2020 - M. AAAA Bbb</v>
      </c>
      <c r="C31" s="262"/>
      <c r="D31" s="263"/>
      <c r="E31" s="263"/>
      <c r="F31" s="263"/>
      <c r="G31" s="263"/>
      <c r="H31" s="263"/>
      <c r="I31" s="263"/>
      <c r="J31" s="263"/>
      <c r="K31" s="263"/>
      <c r="L31" s="263"/>
      <c r="M31" s="263"/>
      <c r="N31" s="264"/>
      <c r="S31" s="49"/>
    </row>
    <row r="32" spans="1:19" ht="18.75" customHeight="1">
      <c r="A32" s="233" t="s">
        <v>194</v>
      </c>
      <c r="B32" s="841" t="str">
        <f>'1C TSsalarié1'!B32</f>
        <v>Exemple - FWB - DG YYY - Dossier T789 - NOM projet - 01/01/2020-30/06/2020 - Mme CCCC Ddd</v>
      </c>
      <c r="C32" s="268"/>
      <c r="D32" s="266"/>
      <c r="E32" s="266"/>
      <c r="F32" s="266"/>
      <c r="G32" s="266"/>
      <c r="H32" s="266"/>
      <c r="I32" s="266"/>
      <c r="J32" s="266"/>
      <c r="K32" s="266"/>
      <c r="L32" s="266"/>
      <c r="M32" s="266"/>
      <c r="N32" s="267"/>
      <c r="S32" s="50"/>
    </row>
    <row r="33" spans="1:19" ht="18.75" customHeight="1">
      <c r="A33" s="233" t="s">
        <v>196</v>
      </c>
      <c r="B33" s="841" t="str">
        <f>'1C TSsalarié1'!B33</f>
        <v>Exemple - SPW EER - DPE - Dossier 675432 - NOM projet - 01/10/2019-30/09/2022 - M. EEEE Fff</v>
      </c>
      <c r="C33" s="268"/>
      <c r="D33" s="266"/>
      <c r="E33" s="266"/>
      <c r="F33" s="266"/>
      <c r="G33" s="266"/>
      <c r="H33" s="266"/>
      <c r="I33" s="266"/>
      <c r="J33" s="266"/>
      <c r="K33" s="266"/>
      <c r="L33" s="266"/>
      <c r="M33" s="266"/>
      <c r="N33" s="267"/>
      <c r="S33" s="50"/>
    </row>
    <row r="34" spans="1:19" ht="18.75" customHeight="1">
      <c r="A34" s="233" t="s">
        <v>198</v>
      </c>
      <c r="B34" s="841" t="str">
        <f>'1C TSsalarié1'!B34</f>
        <v>Exemple - SPW EER - DPE - Dossier 675432 - NOM projet - 01/10/2019-30/09/2022 - M. EEEE Fff</v>
      </c>
      <c r="C34" s="289"/>
      <c r="D34" s="290"/>
      <c r="E34" s="290"/>
      <c r="F34" s="290"/>
      <c r="G34" s="290"/>
      <c r="H34" s="290"/>
      <c r="I34" s="290"/>
      <c r="J34" s="290"/>
      <c r="K34" s="290"/>
      <c r="L34" s="290"/>
      <c r="M34" s="290"/>
      <c r="N34" s="291"/>
      <c r="S34" s="50"/>
    </row>
    <row r="35" spans="1:19" ht="18.75" customHeight="1">
      <c r="A35" s="233" t="s">
        <v>199</v>
      </c>
      <c r="B35" s="841" t="str">
        <f>'1C TSsalarié1'!B35</f>
        <v>Exemple - SPW EER - DPE - Dossier 675432 - NOM projet - 01/10/2019-30/09/2022 - M. EEEE Fff</v>
      </c>
      <c r="C35" s="289"/>
      <c r="D35" s="290"/>
      <c r="E35" s="290"/>
      <c r="F35" s="290"/>
      <c r="G35" s="290"/>
      <c r="H35" s="290"/>
      <c r="I35" s="290"/>
      <c r="J35" s="290"/>
      <c r="K35" s="290"/>
      <c r="L35" s="290"/>
      <c r="M35" s="290"/>
      <c r="N35" s="291"/>
      <c r="S35" s="50"/>
    </row>
    <row r="36" spans="1:19" ht="18.75" customHeight="1">
      <c r="A36" s="233" t="s">
        <v>200</v>
      </c>
      <c r="B36" s="841" t="str">
        <f>'1C TSsalarié1'!B36</f>
        <v>Exemple - SPW EER - DPE - Dossier 675432 - NOM projet - 01/10/2019-30/09/2022 - M. EEEE Fff</v>
      </c>
      <c r="C36" s="289"/>
      <c r="D36" s="290"/>
      <c r="E36" s="290"/>
      <c r="F36" s="290"/>
      <c r="G36" s="290"/>
      <c r="H36" s="290"/>
      <c r="I36" s="290"/>
      <c r="J36" s="290"/>
      <c r="K36" s="290"/>
      <c r="L36" s="290"/>
      <c r="M36" s="290"/>
      <c r="N36" s="291"/>
      <c r="S36" s="50"/>
    </row>
    <row r="37" spans="1:19" ht="18.75" customHeight="1">
      <c r="A37" s="233" t="s">
        <v>201</v>
      </c>
      <c r="B37" s="841" t="str">
        <f>'1C TSsalarié1'!B37</f>
        <v>Exemple - SPW EER - DPE - Dossier 675432 - NOM projet - 01/10/2019-30/09/2022 - M. EEEE Fff</v>
      </c>
      <c r="C37" s="289"/>
      <c r="D37" s="290"/>
      <c r="E37" s="290"/>
      <c r="F37" s="290"/>
      <c r="G37" s="290"/>
      <c r="H37" s="290"/>
      <c r="I37" s="290"/>
      <c r="J37" s="290"/>
      <c r="K37" s="290"/>
      <c r="L37" s="290"/>
      <c r="M37" s="290"/>
      <c r="N37" s="291"/>
      <c r="S37" s="50"/>
    </row>
    <row r="38" spans="1:19" ht="18.75" customHeight="1">
      <c r="A38" s="233" t="s">
        <v>202</v>
      </c>
      <c r="B38" s="841" t="str">
        <f>'1C TSsalarié1'!B38</f>
        <v>Exemple - SPW EER - DPE - Dossier 675432 - NOM projet - 01/10/2019-30/09/2022 - M. EEEE Fff</v>
      </c>
      <c r="C38" s="289"/>
      <c r="D38" s="290"/>
      <c r="E38" s="290"/>
      <c r="F38" s="290"/>
      <c r="G38" s="290"/>
      <c r="H38" s="290"/>
      <c r="I38" s="290"/>
      <c r="J38" s="290"/>
      <c r="K38" s="290"/>
      <c r="L38" s="290"/>
      <c r="M38" s="290"/>
      <c r="N38" s="291"/>
      <c r="S38" s="50"/>
    </row>
    <row r="39" spans="1:19" ht="18.75" customHeight="1">
      <c r="A39" s="233" t="s">
        <v>203</v>
      </c>
      <c r="B39" s="841" t="str">
        <f>'1C TSsalarié1'!B39</f>
        <v>Exemple - SPW EER - DPE - Dossier 675432 - NOM projet - 01/10/2019-30/09/2022 - M. EEEE Fff</v>
      </c>
      <c r="C39" s="289"/>
      <c r="D39" s="290"/>
      <c r="E39" s="290"/>
      <c r="F39" s="290"/>
      <c r="G39" s="290"/>
      <c r="H39" s="290"/>
      <c r="I39" s="290"/>
      <c r="J39" s="290"/>
      <c r="K39" s="290"/>
      <c r="L39" s="290"/>
      <c r="M39" s="290"/>
      <c r="N39" s="291"/>
      <c r="S39" s="50"/>
    </row>
    <row r="40" spans="1:19" ht="18.75" customHeight="1">
      <c r="A40" s="233" t="s">
        <v>204</v>
      </c>
      <c r="B40" s="841" t="str">
        <f>'1C TSsalarié1'!B40</f>
        <v>Exemple - SPW EER - DPE - Dossier 675432 - NOM projet - 01/10/2019-30/09/2022 - M. EEEE Fff</v>
      </c>
      <c r="C40" s="289"/>
      <c r="D40" s="290"/>
      <c r="E40" s="290"/>
      <c r="F40" s="290"/>
      <c r="G40" s="290"/>
      <c r="H40" s="290"/>
      <c r="I40" s="290"/>
      <c r="J40" s="290"/>
      <c r="K40" s="290"/>
      <c r="L40" s="290"/>
      <c r="M40" s="290"/>
      <c r="N40" s="291"/>
      <c r="S40" s="50"/>
    </row>
    <row r="41" spans="1:19" ht="18.75" customHeight="1">
      <c r="A41" s="233" t="s">
        <v>205</v>
      </c>
      <c r="B41" s="841" t="str">
        <f>'1C TSsalarié1'!B41</f>
        <v>Exemple - SPW EER - DPE - Dossier 675432 - NOM projet - 01/10/2019-30/09/2022 - M. EEEE Fff</v>
      </c>
      <c r="C41" s="289"/>
      <c r="D41" s="290"/>
      <c r="E41" s="290"/>
      <c r="F41" s="290"/>
      <c r="G41" s="290"/>
      <c r="H41" s="290"/>
      <c r="I41" s="290"/>
      <c r="J41" s="290"/>
      <c r="K41" s="290"/>
      <c r="L41" s="290"/>
      <c r="M41" s="290"/>
      <c r="N41" s="291"/>
      <c r="S41" s="50"/>
    </row>
    <row r="42" spans="1:19" ht="18.75" customHeight="1">
      <c r="A42" s="233" t="s">
        <v>206</v>
      </c>
      <c r="B42" s="841" t="str">
        <f>'1C TSsalarié1'!B42</f>
        <v>Exemple - SPW EER - DPE - Dossier 675432 - NOM projet - 01/10/2019-30/09/2022 - M. EEEE Fff</v>
      </c>
      <c r="C42" s="289"/>
      <c r="D42" s="290"/>
      <c r="E42" s="290"/>
      <c r="F42" s="290"/>
      <c r="G42" s="290"/>
      <c r="H42" s="290"/>
      <c r="I42" s="290"/>
      <c r="J42" s="290"/>
      <c r="K42" s="290"/>
      <c r="L42" s="290"/>
      <c r="M42" s="290"/>
      <c r="N42" s="291"/>
      <c r="S42" s="50"/>
    </row>
    <row r="43" spans="1:19" ht="18.75" customHeight="1">
      <c r="A43" s="233" t="s">
        <v>207</v>
      </c>
      <c r="B43" s="841" t="str">
        <f>'1C TSsalarié1'!B43</f>
        <v>Exemple - SPW EER - DPE - Dossier 675432 - NOM projet - 01/10/2019-30/09/2022 - M. EEEE Fff</v>
      </c>
      <c r="C43" s="289"/>
      <c r="D43" s="290"/>
      <c r="E43" s="290"/>
      <c r="F43" s="290"/>
      <c r="G43" s="290"/>
      <c r="H43" s="290"/>
      <c r="I43" s="290"/>
      <c r="J43" s="290"/>
      <c r="K43" s="290"/>
      <c r="L43" s="290"/>
      <c r="M43" s="290"/>
      <c r="N43" s="291"/>
      <c r="S43" s="50"/>
    </row>
    <row r="44" spans="1:19" ht="18.75" customHeight="1">
      <c r="A44" s="233" t="s">
        <v>208</v>
      </c>
      <c r="B44" s="841" t="str">
        <f>'1C TSsalarié1'!B44</f>
        <v>Exemple - SPW EER - DPE - Dossier 675432 - NOM projet - 01/10/2019-30/09/2022 - M. EEEE Fff</v>
      </c>
      <c r="C44" s="289"/>
      <c r="D44" s="290"/>
      <c r="E44" s="290"/>
      <c r="F44" s="290"/>
      <c r="G44" s="290"/>
      <c r="H44" s="290"/>
      <c r="I44" s="290"/>
      <c r="J44" s="290"/>
      <c r="K44" s="290"/>
      <c r="L44" s="290"/>
      <c r="M44" s="290"/>
      <c r="N44" s="291"/>
      <c r="S44" s="50"/>
    </row>
    <row r="45" spans="1:19" ht="18.75" customHeight="1">
      <c r="A45" s="233" t="s">
        <v>209</v>
      </c>
      <c r="B45" s="841" t="str">
        <f>'1C TSsalarié1'!B45</f>
        <v>Exemple - SPW EER - DPE - Dossier 675432 - NOM projet - 01/10/2019-30/09/2022 - M. EEEE Fff</v>
      </c>
      <c r="C45" s="289"/>
      <c r="D45" s="290"/>
      <c r="E45" s="290"/>
      <c r="F45" s="290"/>
      <c r="G45" s="290"/>
      <c r="H45" s="290"/>
      <c r="I45" s="290"/>
      <c r="J45" s="290"/>
      <c r="K45" s="290"/>
      <c r="L45" s="290"/>
      <c r="M45" s="290"/>
      <c r="N45" s="291"/>
      <c r="S45" s="50"/>
    </row>
    <row r="46" spans="1:19" ht="18.75" customHeight="1">
      <c r="A46" s="233" t="s">
        <v>210</v>
      </c>
      <c r="B46" s="841" t="str">
        <f>'1C TSsalarié1'!B46</f>
        <v>Exemple - SPW EER - DPE - Dossier 675432 - NOM projet - 01/10/2019-30/09/2022 - M. EEEE Fff</v>
      </c>
      <c r="C46" s="289"/>
      <c r="D46" s="290"/>
      <c r="E46" s="290"/>
      <c r="F46" s="290"/>
      <c r="G46" s="290"/>
      <c r="H46" s="290"/>
      <c r="I46" s="290"/>
      <c r="J46" s="290"/>
      <c r="K46" s="290"/>
      <c r="L46" s="290"/>
      <c r="M46" s="290"/>
      <c r="N46" s="291"/>
      <c r="S46" s="50"/>
    </row>
    <row r="47" spans="1:19" ht="18.75" customHeight="1">
      <c r="A47" s="233" t="s">
        <v>211</v>
      </c>
      <c r="B47" s="841" t="str">
        <f>'1C TSsalarié1'!B47</f>
        <v>Exemple - SPW EER - DPE - Dossier 675432 - NOM projet - 01/10/2019-30/09/2022 - M. EEEE Fff</v>
      </c>
      <c r="C47" s="289"/>
      <c r="D47" s="290"/>
      <c r="E47" s="290"/>
      <c r="F47" s="290"/>
      <c r="G47" s="290"/>
      <c r="H47" s="290"/>
      <c r="I47" s="290"/>
      <c r="J47" s="290"/>
      <c r="K47" s="290"/>
      <c r="L47" s="290"/>
      <c r="M47" s="290"/>
      <c r="N47" s="291"/>
      <c r="S47" s="50"/>
    </row>
    <row r="48" spans="1:19" ht="18.75" customHeight="1">
      <c r="A48" s="233" t="s">
        <v>212</v>
      </c>
      <c r="B48" s="841" t="str">
        <f>'1C TSsalarié1'!B48</f>
        <v>Exemple - SPW EER - DPE - Dossier 675432 - NOM projet - 01/10/2019-30/09/2022 - M. EEEE Fff</v>
      </c>
      <c r="C48" s="289"/>
      <c r="D48" s="290"/>
      <c r="E48" s="290"/>
      <c r="F48" s="290"/>
      <c r="G48" s="290"/>
      <c r="H48" s="290"/>
      <c r="I48" s="290"/>
      <c r="J48" s="290"/>
      <c r="K48" s="290"/>
      <c r="L48" s="290"/>
      <c r="M48" s="290"/>
      <c r="N48" s="291"/>
      <c r="S48" s="50"/>
    </row>
    <row r="49" spans="1:19" ht="18.75" customHeight="1">
      <c r="A49" s="233" t="s">
        <v>213</v>
      </c>
      <c r="B49" s="841" t="str">
        <f>'1C TSsalarié1'!B49</f>
        <v>Exemple - SPW EER - DPE - Dossier 675432 - NOM projet - 01/10/2019-30/09/2022 - M. EEEE Fff</v>
      </c>
      <c r="C49" s="289"/>
      <c r="D49" s="290"/>
      <c r="E49" s="290"/>
      <c r="F49" s="290"/>
      <c r="G49" s="290"/>
      <c r="H49" s="290"/>
      <c r="I49" s="290"/>
      <c r="J49" s="290"/>
      <c r="K49" s="290"/>
      <c r="L49" s="290"/>
      <c r="M49" s="290"/>
      <c r="N49" s="291"/>
      <c r="S49" s="50"/>
    </row>
    <row r="50" spans="1:19" ht="18.75" customHeight="1">
      <c r="A50" s="233" t="s">
        <v>214</v>
      </c>
      <c r="B50" s="841" t="str">
        <f>'1C TSsalarié1'!B50</f>
        <v>Exemple - SPW EER - DPE - Dossier 675432 - NOM projet - 01/10/2019-30/09/2022 - M. EEEE Fff</v>
      </c>
      <c r="C50" s="289"/>
      <c r="D50" s="290"/>
      <c r="E50" s="290"/>
      <c r="F50" s="290"/>
      <c r="G50" s="290"/>
      <c r="H50" s="290"/>
      <c r="I50" s="290"/>
      <c r="J50" s="290"/>
      <c r="K50" s="290"/>
      <c r="L50" s="290"/>
      <c r="M50" s="290"/>
      <c r="N50" s="291"/>
      <c r="S50" s="50"/>
    </row>
    <row r="51" spans="1:19" ht="18.75" customHeight="1">
      <c r="A51" s="233" t="s">
        <v>215</v>
      </c>
      <c r="B51" s="841" t="str">
        <f>'1C TSsalarié1'!B51</f>
        <v>Exemple - SPW EER - DPE - Dossier 675432 - NOM projet - 01/10/2019-30/09/2022 - M. EEEE Fff</v>
      </c>
      <c r="C51" s="289"/>
      <c r="D51" s="290"/>
      <c r="E51" s="290"/>
      <c r="F51" s="290"/>
      <c r="G51" s="290"/>
      <c r="H51" s="290"/>
      <c r="I51" s="290"/>
      <c r="J51" s="290"/>
      <c r="K51" s="290"/>
      <c r="L51" s="290"/>
      <c r="M51" s="290"/>
      <c r="N51" s="291"/>
      <c r="S51" s="50"/>
    </row>
    <row r="52" spans="1:19" ht="39.950000000000003" customHeight="1" thickBot="1">
      <c r="A52" s="234" t="s">
        <v>98</v>
      </c>
      <c r="B52" s="842" t="str">
        <f>'1C TSsalarié1'!B52</f>
        <v>Par exemple - Sponsoring obtenu via l'entreprise ZZZ  - réf. 999888 - NOM du projet - 01/01/2020 au 31/03/2020 - Mme GGGG Hhhhh</v>
      </c>
      <c r="C52" s="293"/>
      <c r="D52" s="294"/>
      <c r="E52" s="294"/>
      <c r="F52" s="294"/>
      <c r="G52" s="294"/>
      <c r="H52" s="294"/>
      <c r="I52" s="294"/>
      <c r="J52" s="294"/>
      <c r="K52" s="294"/>
      <c r="L52" s="294"/>
      <c r="M52" s="294"/>
      <c r="N52" s="295"/>
      <c r="S52" s="50"/>
    </row>
    <row r="53" spans="1:19" ht="18.75" customHeight="1" thickBot="1">
      <c r="A53" s="1148" t="s">
        <v>217</v>
      </c>
      <c r="B53" s="1149"/>
      <c r="C53" s="92">
        <f t="shared" ref="C53:N53" si="4">SUM(C31:C52)</f>
        <v>0</v>
      </c>
      <c r="D53" s="68">
        <f t="shared" si="4"/>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50" t="s">
        <v>218</v>
      </c>
      <c r="B54" s="1151"/>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row r="55" spans="1:19" ht="18.75" customHeight="1" thickBot="1"/>
    <row r="56" spans="1:19" ht="15.75" thickBot="1">
      <c r="A56" s="1160" t="s">
        <v>219</v>
      </c>
      <c r="B56" s="1161"/>
      <c r="C56" s="67">
        <f t="shared" ref="C56:N56" si="6">C25+C53</f>
        <v>0</v>
      </c>
      <c r="D56" s="67">
        <f t="shared" si="6"/>
        <v>0</v>
      </c>
      <c r="E56" s="67">
        <f t="shared" si="6"/>
        <v>0</v>
      </c>
      <c r="F56" s="67">
        <f t="shared" si="6"/>
        <v>0</v>
      </c>
      <c r="G56" s="67">
        <f t="shared" si="6"/>
        <v>0</v>
      </c>
      <c r="H56" s="67">
        <f t="shared" si="6"/>
        <v>0</v>
      </c>
      <c r="I56" s="67">
        <f t="shared" si="6"/>
        <v>0</v>
      </c>
      <c r="J56" s="67">
        <f t="shared" si="6"/>
        <v>0</v>
      </c>
      <c r="K56" s="67">
        <f t="shared" si="6"/>
        <v>0</v>
      </c>
      <c r="L56" s="67">
        <f t="shared" si="6"/>
        <v>0</v>
      </c>
      <c r="M56" s="67">
        <f t="shared" si="6"/>
        <v>0</v>
      </c>
      <c r="N56" s="93">
        <f t="shared" si="6"/>
        <v>0</v>
      </c>
    </row>
    <row r="57" spans="1:19" ht="15">
      <c r="A57" s="259"/>
      <c r="B57" s="260"/>
      <c r="C57" s="261"/>
      <c r="D57" s="261"/>
      <c r="E57" s="261"/>
      <c r="F57" s="261"/>
      <c r="G57" s="261"/>
      <c r="H57" s="261"/>
      <c r="I57" s="261"/>
      <c r="J57" s="261"/>
      <c r="K57" s="261"/>
      <c r="L57" s="261"/>
      <c r="M57" s="261"/>
      <c r="N57" s="261"/>
    </row>
  </sheetData>
  <sheetProtection algorithmName="SHA-512" hashValue="feVRHt+pXiwDV3+nh07L12BM8bTTJTcWO9xUElAFl+ZH/pR166WiX4Ie+75pMLK2Blsqn2DKDIUD5ud3GgxKkg==" saltValue="MF28KR7Amx3jjP+NOsdFpw==" spinCount="100000" sheet="1" formatColumns="0" formatRows="0"/>
  <mergeCells count="14">
    <mergeCell ref="A25:B25"/>
    <mergeCell ref="A5:A7"/>
    <mergeCell ref="A11:B11"/>
    <mergeCell ref="A14:B14"/>
    <mergeCell ref="C14:N14"/>
    <mergeCell ref="A15:B16"/>
    <mergeCell ref="A12:B12"/>
    <mergeCell ref="A56:B56"/>
    <mergeCell ref="A26:B26"/>
    <mergeCell ref="A28:B28"/>
    <mergeCell ref="C28:N28"/>
    <mergeCell ref="A29:B30"/>
    <mergeCell ref="A53:B53"/>
    <mergeCell ref="A54:B54"/>
  </mergeCells>
  <conditionalFormatting sqref="C56:N57">
    <cfRule type="cellIs" dxfId="64" priority="5" operator="equal">
      <formula>1</formula>
    </cfRule>
  </conditionalFormatting>
  <conditionalFormatting sqref="C17:N24">
    <cfRule type="cellIs" dxfId="63" priority="4" operator="equal">
      <formula>0</formula>
    </cfRule>
  </conditionalFormatting>
  <conditionalFormatting sqref="C31:N52">
    <cfRule type="cellIs" dxfId="62" priority="3" operator="equal">
      <formula>0</formula>
    </cfRule>
  </conditionalFormatting>
  <conditionalFormatting sqref="C12:N12">
    <cfRule type="cellIs" dxfId="61" priority="1" operator="equal">
      <formula>1</formula>
    </cfRule>
    <cfRule type="cellIs" dxfId="60" priority="2" operator="greaterThan">
      <formula>0</formula>
    </cfRule>
  </conditionalFormatting>
  <hyperlinks>
    <hyperlink ref="A8" location="'1B Tableau financier'!A119" display="'1B Tableau financier'!A119" xr:uid="{2CDF94E1-362B-4A1F-8CB0-F604C7407DB9}"/>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C68D9-82A5-4A29-BD03-18EF91F13669}">
  <dimension ref="A1:S54"/>
  <sheetViews>
    <sheetView view="pageBreakPreview" zoomScaleNormal="80" zoomScaleSheetLayoutView="100" workbookViewId="0">
      <selection activeCell="B8" sqref="B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168</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45"/>
      <c r="B5" s="108" t="s">
        <v>220</v>
      </c>
      <c r="C5" s="23"/>
      <c r="D5" s="88"/>
      <c r="E5" s="18"/>
      <c r="F5" s="100"/>
      <c r="G5" s="18"/>
      <c r="H5" s="100"/>
    </row>
    <row r="6" spans="1:14" s="42" customFormat="1" ht="18.75" customHeight="1">
      <c r="A6" s="1146"/>
      <c r="B6" s="101" t="s">
        <v>221</v>
      </c>
      <c r="C6" s="23"/>
      <c r="D6" s="88"/>
      <c r="E6" s="18"/>
      <c r="F6" s="100"/>
      <c r="G6" s="18"/>
      <c r="H6" s="100"/>
    </row>
    <row r="7" spans="1:14" ht="18.75" customHeight="1" thickBot="1">
      <c r="A7" s="1147"/>
    </row>
    <row r="8" spans="1:14" ht="27.75" customHeight="1">
      <c r="A8" s="594" t="s">
        <v>230</v>
      </c>
      <c r="B8" s="248"/>
      <c r="C8" s="251"/>
      <c r="D8" s="252"/>
      <c r="E8" s="251"/>
      <c r="F8" s="251"/>
      <c r="G8" s="251"/>
      <c r="H8" s="251"/>
      <c r="I8" s="251"/>
      <c r="J8" s="251"/>
      <c r="K8" s="251"/>
      <c r="L8" s="251"/>
      <c r="M8" s="251"/>
      <c r="N8" s="253"/>
    </row>
    <row r="9" spans="1:14" ht="15">
      <c r="A9" s="254" t="s">
        <v>171</v>
      </c>
      <c r="B9" s="249" t="s">
        <v>172</v>
      </c>
      <c r="D9" s="255"/>
      <c r="E9" s="47"/>
      <c r="F9" s="47"/>
      <c r="N9" s="256"/>
    </row>
    <row r="10" spans="1:14" ht="26.25" thickBot="1">
      <c r="A10" s="661" t="s">
        <v>313</v>
      </c>
      <c r="B10" s="713"/>
      <c r="N10" s="256"/>
    </row>
    <row r="11" spans="1:14" ht="39" customHeight="1" thickBot="1">
      <c r="A11" s="1152" t="s">
        <v>173</v>
      </c>
      <c r="B11" s="1153"/>
      <c r="C11" s="269"/>
      <c r="D11" s="270"/>
      <c r="E11" s="270"/>
      <c r="F11" s="270"/>
      <c r="G11" s="270"/>
      <c r="H11" s="270"/>
      <c r="I11" s="270"/>
      <c r="J11" s="270"/>
      <c r="K11" s="270"/>
      <c r="L11" s="270"/>
      <c r="M11" s="270"/>
      <c r="N11" s="271"/>
    </row>
    <row r="12" spans="1:14" s="712" customFormat="1" ht="15.75" thickBot="1">
      <c r="A12" s="1160" t="s">
        <v>219</v>
      </c>
      <c r="B12" s="1161"/>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72" t="s">
        <v>174</v>
      </c>
      <c r="B14" s="1173"/>
      <c r="C14" s="1169" t="s">
        <v>175</v>
      </c>
      <c r="D14" s="1170"/>
      <c r="E14" s="1170"/>
      <c r="F14" s="1170"/>
      <c r="G14" s="1170"/>
      <c r="H14" s="1170"/>
      <c r="I14" s="1170"/>
      <c r="J14" s="1170"/>
      <c r="K14" s="1170"/>
      <c r="L14" s="1170"/>
      <c r="M14" s="1170"/>
      <c r="N14" s="1171"/>
    </row>
    <row r="15" spans="1:14" s="48" customFormat="1" ht="18.75" customHeight="1">
      <c r="A15" s="1165" t="s">
        <v>176</v>
      </c>
      <c r="B15" s="1166"/>
      <c r="C15" s="277" t="s">
        <v>177</v>
      </c>
      <c r="D15" s="278" t="s">
        <v>178</v>
      </c>
      <c r="E15" s="278" t="s">
        <v>179</v>
      </c>
      <c r="F15" s="278" t="s">
        <v>180</v>
      </c>
      <c r="G15" s="278" t="s">
        <v>181</v>
      </c>
      <c r="H15" s="278" t="s">
        <v>182</v>
      </c>
      <c r="I15" s="279" t="s">
        <v>183</v>
      </c>
      <c r="J15" s="279" t="s">
        <v>184</v>
      </c>
      <c r="K15" s="279" t="s">
        <v>185</v>
      </c>
      <c r="L15" s="279" t="s">
        <v>186</v>
      </c>
      <c r="M15" s="279" t="s">
        <v>187</v>
      </c>
      <c r="N15" s="280" t="s">
        <v>188</v>
      </c>
    </row>
    <row r="16" spans="1:14" s="48" customFormat="1" ht="18.75" customHeight="1" thickBot="1">
      <c r="A16" s="1167"/>
      <c r="B16" s="1168"/>
      <c r="C16" s="386" t="str">
        <f>IF($B$8&lt;&gt;0,TEXT($F$4,"MM/AAAA"),"")</f>
        <v/>
      </c>
      <c r="D16" s="387" t="str">
        <f>IF($B$8&lt;&gt;0,TEXT(DATE(YEAR($F$4),MONTH($F$4)+1,DAY($F$4)),"MM/AAAA"),"")</f>
        <v/>
      </c>
      <c r="E16" s="387" t="str">
        <f>IF($B$8&lt;&gt;0,TEXT(DATE(YEAR($F$4),MONTH($F$4)+2,DAY($F$4)),"MM/AAAA"),"")</f>
        <v/>
      </c>
      <c r="F16" s="387" t="str">
        <f>IF($B$8&lt;&gt;0,TEXT(DATE(YEAR($F$4),MONTH($F$4)+3,DAY($F$4)),"MM/AAAA"),"")</f>
        <v/>
      </c>
      <c r="G16" s="387" t="str">
        <f>IF($B$8&lt;&gt;0,TEXT(DATE(YEAR($F$4),MONTH($F$4)+4,DAY($F$4)),"MM/AAAA"),"")</f>
        <v/>
      </c>
      <c r="H16" s="387" t="str">
        <f>IF($B$8&lt;&gt;0,TEXT(DATE(YEAR($F$4),MONTH($F$4)+5,DAY($F$4)),"MM/AAAA"),"")</f>
        <v/>
      </c>
      <c r="I16" s="387" t="str">
        <f>IF($B$8&lt;&gt;0,TEXT(DATE(YEAR($F$4),MONTH($F$4)+6,DAY($F$4)),"MM/AAAA"),"")</f>
        <v/>
      </c>
      <c r="J16" s="387" t="str">
        <f>IF($B$8&lt;&gt;0,TEXT(DATE(YEAR($F$4),MONTH($F$4)+7,DAY($F$4)),"MM/AAAA"),"")</f>
        <v/>
      </c>
      <c r="K16" s="387" t="str">
        <f>IF($B$8&lt;&gt;0,TEXT(DATE(YEAR($F$4),MONTH($F$4)+8,DAY($F$4)),"MM/AAAA"),"")</f>
        <v/>
      </c>
      <c r="L16" s="387" t="str">
        <f>IF($B$8&lt;&gt;0,TEXT(DATE(YEAR($F$4),MONTH($F$4)+9,DAY($F$4)),"MM/AAAA"),"")</f>
        <v/>
      </c>
      <c r="M16" s="387" t="str">
        <f>IF($B$8&lt;&gt;0,TEXT(DATE(YEAR($F$4),MONTH($F$4)+10,DAY($F$4)),"MM/AAAA"),"")</f>
        <v/>
      </c>
      <c r="N16" s="593" t="str">
        <f>IF($B$8&lt;&gt;0,TEXT(DATE(YEAR($F$4),MONTH($F$4)+11,DAY($F$4)),"MM/AAAA"),"")</f>
        <v/>
      </c>
    </row>
    <row r="17" spans="1:19" s="48" customFormat="1" ht="18.75" customHeight="1">
      <c r="A17" s="272" t="str">
        <f>IF('1B Tableau financier'!K2="Pôle","Catégorie 1","Action 1")</f>
        <v>Action 1</v>
      </c>
      <c r="B17" s="273" t="str">
        <f>'1C TSsalarié1'!B17</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275" t="str">
        <f>'1C TSsalarié1'!B18</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275" t="str">
        <f>'1C TSsalarié1'!B19</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275" t="str">
        <f>'1C TSsalarié1'!B20</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275" t="str">
        <f>'1C TSsalarié1'!B21</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275" t="str">
        <f>'1C TSsalarié1'!B22</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275" t="str">
        <f>'1C TSsalarié1'!B23</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275" t="str">
        <f>'1C TSsalarié1'!B24</f>
        <v/>
      </c>
      <c r="C24" s="268"/>
      <c r="D24" s="266"/>
      <c r="E24" s="266"/>
      <c r="F24" s="266"/>
      <c r="G24" s="266"/>
      <c r="H24" s="266"/>
      <c r="I24" s="266"/>
      <c r="J24" s="266"/>
      <c r="K24" s="266"/>
      <c r="L24" s="266"/>
      <c r="M24" s="266"/>
      <c r="N24" s="267"/>
      <c r="S24" s="50"/>
    </row>
    <row r="25" spans="1:19" ht="31.9" customHeight="1" thickBot="1">
      <c r="A25" s="1172" t="s">
        <v>314</v>
      </c>
      <c r="B25" s="1173"/>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50" t="s">
        <v>189</v>
      </c>
      <c r="B26" s="1151"/>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54" t="s">
        <v>315</v>
      </c>
      <c r="B28" s="1155"/>
      <c r="C28" s="1162" t="s">
        <v>190</v>
      </c>
      <c r="D28" s="1163"/>
      <c r="E28" s="1163"/>
      <c r="F28" s="1163"/>
      <c r="G28" s="1163"/>
      <c r="H28" s="1163"/>
      <c r="I28" s="1163"/>
      <c r="J28" s="1163"/>
      <c r="K28" s="1163"/>
      <c r="L28" s="1163"/>
      <c r="M28" s="1163"/>
      <c r="N28" s="1164"/>
    </row>
    <row r="29" spans="1:19" s="48" customFormat="1" ht="18.75" customHeight="1">
      <c r="A29" s="1156" t="s">
        <v>191</v>
      </c>
      <c r="B29" s="1157"/>
      <c r="C29" s="228" t="s">
        <v>177</v>
      </c>
      <c r="D29" s="229" t="s">
        <v>178</v>
      </c>
      <c r="E29" s="229" t="s">
        <v>179</v>
      </c>
      <c r="F29" s="229" t="s">
        <v>180</v>
      </c>
      <c r="G29" s="229" t="s">
        <v>181</v>
      </c>
      <c r="H29" s="229" t="s">
        <v>182</v>
      </c>
      <c r="I29" s="230" t="s">
        <v>183</v>
      </c>
      <c r="J29" s="230" t="s">
        <v>184</v>
      </c>
      <c r="K29" s="230" t="s">
        <v>185</v>
      </c>
      <c r="L29" s="230" t="s">
        <v>186</v>
      </c>
      <c r="M29" s="230" t="s">
        <v>187</v>
      </c>
      <c r="N29" s="231" t="s">
        <v>188</v>
      </c>
    </row>
    <row r="30" spans="1:19" s="48" customFormat="1" ht="18.75" customHeight="1" thickBot="1">
      <c r="A30" s="1158"/>
      <c r="B30" s="1159"/>
      <c r="C30" s="284" t="str">
        <f t="shared" ref="C30:N30" si="3">C16</f>
        <v/>
      </c>
      <c r="D30" s="285" t="str">
        <f t="shared" si="3"/>
        <v/>
      </c>
      <c r="E30" s="285" t="str">
        <f t="shared" si="3"/>
        <v/>
      </c>
      <c r="F30" s="285" t="str">
        <f t="shared" si="3"/>
        <v/>
      </c>
      <c r="G30" s="285" t="str">
        <f t="shared" si="3"/>
        <v/>
      </c>
      <c r="H30" s="285" t="str">
        <f t="shared" si="3"/>
        <v/>
      </c>
      <c r="I30" s="285" t="str">
        <f t="shared" si="3"/>
        <v/>
      </c>
      <c r="J30" s="285" t="str">
        <f t="shared" si="3"/>
        <v/>
      </c>
      <c r="K30" s="285" t="str">
        <f t="shared" si="3"/>
        <v/>
      </c>
      <c r="L30" s="285" t="str">
        <f t="shared" si="3"/>
        <v/>
      </c>
      <c r="M30" s="285" t="str">
        <f t="shared" si="3"/>
        <v/>
      </c>
      <c r="N30" s="286" t="str">
        <f t="shared" si="3"/>
        <v/>
      </c>
    </row>
    <row r="31" spans="1:19" s="48" customFormat="1" ht="18.75" customHeight="1">
      <c r="A31" s="232" t="s">
        <v>192</v>
      </c>
      <c r="B31" s="840" t="str">
        <f>'1C TSsalarié1'!B31</f>
        <v>Exemple - Fédéral - SPF YYY - Dossier 3456 - NOM projet - 01/01/2020-30/09/2020 - M. AAAA Bbb</v>
      </c>
      <c r="C31" s="262"/>
      <c r="D31" s="263"/>
      <c r="E31" s="263"/>
      <c r="F31" s="263"/>
      <c r="G31" s="263"/>
      <c r="H31" s="263"/>
      <c r="I31" s="263"/>
      <c r="J31" s="263"/>
      <c r="K31" s="263"/>
      <c r="L31" s="263"/>
      <c r="M31" s="263"/>
      <c r="N31" s="264"/>
      <c r="S31" s="49"/>
    </row>
    <row r="32" spans="1:19" ht="18.75" customHeight="1">
      <c r="A32" s="233" t="s">
        <v>194</v>
      </c>
      <c r="B32" s="841" t="str">
        <f>'1C TSsalarié1'!B32</f>
        <v>Exemple - FWB - DG YYY - Dossier T789 - NOM projet - 01/01/2020-30/06/2020 - Mme CCCC Ddd</v>
      </c>
      <c r="C32" s="268"/>
      <c r="D32" s="266"/>
      <c r="E32" s="266"/>
      <c r="F32" s="266"/>
      <c r="G32" s="266"/>
      <c r="H32" s="266"/>
      <c r="I32" s="266"/>
      <c r="J32" s="266"/>
      <c r="K32" s="266"/>
      <c r="L32" s="266"/>
      <c r="M32" s="266"/>
      <c r="N32" s="267"/>
      <c r="S32" s="50"/>
    </row>
    <row r="33" spans="1:19" ht="18.75" customHeight="1">
      <c r="A33" s="233" t="s">
        <v>196</v>
      </c>
      <c r="B33" s="841" t="str">
        <f>'1C TSsalarié1'!B33</f>
        <v>Exemple - SPW EER - DPE - Dossier 675432 - NOM projet - 01/10/2019-30/09/2022 - M. EEEE Fff</v>
      </c>
      <c r="C33" s="268"/>
      <c r="D33" s="266"/>
      <c r="E33" s="266"/>
      <c r="F33" s="266"/>
      <c r="G33" s="266"/>
      <c r="H33" s="266"/>
      <c r="I33" s="266"/>
      <c r="J33" s="266"/>
      <c r="K33" s="266"/>
      <c r="L33" s="266"/>
      <c r="M33" s="266"/>
      <c r="N33" s="267"/>
      <c r="S33" s="50"/>
    </row>
    <row r="34" spans="1:19" ht="18.75" customHeight="1">
      <c r="A34" s="233" t="s">
        <v>198</v>
      </c>
      <c r="B34" s="841" t="str">
        <f>'1C TSsalarié1'!B34</f>
        <v>Exemple - SPW EER - DPE - Dossier 675432 - NOM projet - 01/10/2019-30/09/2022 - M. EEEE Fff</v>
      </c>
      <c r="C34" s="289"/>
      <c r="D34" s="290"/>
      <c r="E34" s="290"/>
      <c r="F34" s="290"/>
      <c r="G34" s="290"/>
      <c r="H34" s="290"/>
      <c r="I34" s="290"/>
      <c r="J34" s="290"/>
      <c r="K34" s="290"/>
      <c r="L34" s="290"/>
      <c r="M34" s="290"/>
      <c r="N34" s="291"/>
      <c r="S34" s="50"/>
    </row>
    <row r="35" spans="1:19" ht="18.75" customHeight="1">
      <c r="A35" s="233" t="s">
        <v>199</v>
      </c>
      <c r="B35" s="841" t="str">
        <f>'1C TSsalarié1'!B35</f>
        <v>Exemple - SPW EER - DPE - Dossier 675432 - NOM projet - 01/10/2019-30/09/2022 - M. EEEE Fff</v>
      </c>
      <c r="C35" s="289"/>
      <c r="D35" s="290"/>
      <c r="E35" s="290"/>
      <c r="F35" s="290"/>
      <c r="G35" s="290"/>
      <c r="H35" s="290"/>
      <c r="I35" s="290"/>
      <c r="J35" s="290"/>
      <c r="K35" s="290"/>
      <c r="L35" s="290"/>
      <c r="M35" s="290"/>
      <c r="N35" s="291"/>
      <c r="S35" s="50"/>
    </row>
    <row r="36" spans="1:19" ht="18.75" customHeight="1">
      <c r="A36" s="233" t="s">
        <v>200</v>
      </c>
      <c r="B36" s="841" t="str">
        <f>'1C TSsalarié1'!B36</f>
        <v>Exemple - SPW EER - DPE - Dossier 675432 - NOM projet - 01/10/2019-30/09/2022 - M. EEEE Fff</v>
      </c>
      <c r="C36" s="289"/>
      <c r="D36" s="290"/>
      <c r="E36" s="290"/>
      <c r="F36" s="290"/>
      <c r="G36" s="290"/>
      <c r="H36" s="290"/>
      <c r="I36" s="290"/>
      <c r="J36" s="290"/>
      <c r="K36" s="290"/>
      <c r="L36" s="290"/>
      <c r="M36" s="290"/>
      <c r="N36" s="291"/>
      <c r="S36" s="50"/>
    </row>
    <row r="37" spans="1:19" ht="18.75" customHeight="1">
      <c r="A37" s="233" t="s">
        <v>201</v>
      </c>
      <c r="B37" s="841" t="str">
        <f>'1C TSsalarié1'!B37</f>
        <v>Exemple - SPW EER - DPE - Dossier 675432 - NOM projet - 01/10/2019-30/09/2022 - M. EEEE Fff</v>
      </c>
      <c r="C37" s="289"/>
      <c r="D37" s="290"/>
      <c r="E37" s="290"/>
      <c r="F37" s="290"/>
      <c r="G37" s="290"/>
      <c r="H37" s="290"/>
      <c r="I37" s="290"/>
      <c r="J37" s="290"/>
      <c r="K37" s="290"/>
      <c r="L37" s="290"/>
      <c r="M37" s="290"/>
      <c r="N37" s="291"/>
      <c r="S37" s="50"/>
    </row>
    <row r="38" spans="1:19" ht="18.75" customHeight="1">
      <c r="A38" s="233" t="s">
        <v>202</v>
      </c>
      <c r="B38" s="841" t="str">
        <f>'1C TSsalarié1'!B38</f>
        <v>Exemple - SPW EER - DPE - Dossier 675432 - NOM projet - 01/10/2019-30/09/2022 - M. EEEE Fff</v>
      </c>
      <c r="C38" s="289"/>
      <c r="D38" s="290"/>
      <c r="E38" s="290"/>
      <c r="F38" s="290"/>
      <c r="G38" s="290"/>
      <c r="H38" s="290"/>
      <c r="I38" s="290"/>
      <c r="J38" s="290"/>
      <c r="K38" s="290"/>
      <c r="L38" s="290"/>
      <c r="M38" s="290"/>
      <c r="N38" s="291"/>
      <c r="S38" s="50"/>
    </row>
    <row r="39" spans="1:19" ht="18.75" customHeight="1">
      <c r="A39" s="233" t="s">
        <v>203</v>
      </c>
      <c r="B39" s="841" t="str">
        <f>'1C TSsalarié1'!B39</f>
        <v>Exemple - SPW EER - DPE - Dossier 675432 - NOM projet - 01/10/2019-30/09/2022 - M. EEEE Fff</v>
      </c>
      <c r="C39" s="289"/>
      <c r="D39" s="290"/>
      <c r="E39" s="290"/>
      <c r="F39" s="290"/>
      <c r="G39" s="290"/>
      <c r="H39" s="290"/>
      <c r="I39" s="290"/>
      <c r="J39" s="290"/>
      <c r="K39" s="290"/>
      <c r="L39" s="290"/>
      <c r="M39" s="290"/>
      <c r="N39" s="291"/>
      <c r="S39" s="50"/>
    </row>
    <row r="40" spans="1:19" ht="18.75" customHeight="1">
      <c r="A40" s="233" t="s">
        <v>204</v>
      </c>
      <c r="B40" s="841" t="str">
        <f>'1C TSsalarié1'!B40</f>
        <v>Exemple - SPW EER - DPE - Dossier 675432 - NOM projet - 01/10/2019-30/09/2022 - M. EEEE Fff</v>
      </c>
      <c r="C40" s="289"/>
      <c r="D40" s="290"/>
      <c r="E40" s="290"/>
      <c r="F40" s="290"/>
      <c r="G40" s="290"/>
      <c r="H40" s="290"/>
      <c r="I40" s="290"/>
      <c r="J40" s="290"/>
      <c r="K40" s="290"/>
      <c r="L40" s="290"/>
      <c r="M40" s="290"/>
      <c r="N40" s="291"/>
      <c r="S40" s="50"/>
    </row>
    <row r="41" spans="1:19" ht="18.75" customHeight="1">
      <c r="A41" s="233" t="s">
        <v>205</v>
      </c>
      <c r="B41" s="841" t="str">
        <f>'1C TSsalarié1'!B41</f>
        <v>Exemple - SPW EER - DPE - Dossier 675432 - NOM projet - 01/10/2019-30/09/2022 - M. EEEE Fff</v>
      </c>
      <c r="C41" s="289"/>
      <c r="D41" s="290"/>
      <c r="E41" s="290"/>
      <c r="F41" s="290"/>
      <c r="G41" s="290"/>
      <c r="H41" s="290"/>
      <c r="I41" s="290"/>
      <c r="J41" s="290"/>
      <c r="K41" s="290"/>
      <c r="L41" s="290"/>
      <c r="M41" s="290"/>
      <c r="N41" s="291"/>
      <c r="S41" s="50"/>
    </row>
    <row r="42" spans="1:19" ht="18.75" customHeight="1">
      <c r="A42" s="233" t="s">
        <v>206</v>
      </c>
      <c r="B42" s="841" t="str">
        <f>'1C TSsalarié1'!B42</f>
        <v>Exemple - SPW EER - DPE - Dossier 675432 - NOM projet - 01/10/2019-30/09/2022 - M. EEEE Fff</v>
      </c>
      <c r="C42" s="289"/>
      <c r="D42" s="290"/>
      <c r="E42" s="290"/>
      <c r="F42" s="290"/>
      <c r="G42" s="290"/>
      <c r="H42" s="290"/>
      <c r="I42" s="290"/>
      <c r="J42" s="290"/>
      <c r="K42" s="290"/>
      <c r="L42" s="290"/>
      <c r="M42" s="290"/>
      <c r="N42" s="291"/>
      <c r="S42" s="50"/>
    </row>
    <row r="43" spans="1:19" ht="18.75" customHeight="1">
      <c r="A43" s="233" t="s">
        <v>207</v>
      </c>
      <c r="B43" s="841" t="str">
        <f>'1C TSsalarié1'!B43</f>
        <v>Exemple - SPW EER - DPE - Dossier 675432 - NOM projet - 01/10/2019-30/09/2022 - M. EEEE Fff</v>
      </c>
      <c r="C43" s="289"/>
      <c r="D43" s="290"/>
      <c r="E43" s="290"/>
      <c r="F43" s="290"/>
      <c r="G43" s="290"/>
      <c r="H43" s="290"/>
      <c r="I43" s="290"/>
      <c r="J43" s="290"/>
      <c r="K43" s="290"/>
      <c r="L43" s="290"/>
      <c r="M43" s="290"/>
      <c r="N43" s="291"/>
      <c r="S43" s="50"/>
    </row>
    <row r="44" spans="1:19" ht="18.75" customHeight="1">
      <c r="A44" s="233" t="s">
        <v>208</v>
      </c>
      <c r="B44" s="841" t="str">
        <f>'1C TSsalarié1'!B44</f>
        <v>Exemple - SPW EER - DPE - Dossier 675432 - NOM projet - 01/10/2019-30/09/2022 - M. EEEE Fff</v>
      </c>
      <c r="C44" s="289"/>
      <c r="D44" s="290"/>
      <c r="E44" s="290"/>
      <c r="F44" s="290"/>
      <c r="G44" s="290"/>
      <c r="H44" s="290"/>
      <c r="I44" s="290"/>
      <c r="J44" s="290"/>
      <c r="K44" s="290"/>
      <c r="L44" s="290"/>
      <c r="M44" s="290"/>
      <c r="N44" s="291"/>
      <c r="S44" s="50"/>
    </row>
    <row r="45" spans="1:19" ht="18.75" customHeight="1">
      <c r="A45" s="233" t="s">
        <v>209</v>
      </c>
      <c r="B45" s="841" t="str">
        <f>'1C TSsalarié1'!B45</f>
        <v>Exemple - SPW EER - DPE - Dossier 675432 - NOM projet - 01/10/2019-30/09/2022 - M. EEEE Fff</v>
      </c>
      <c r="C45" s="289"/>
      <c r="D45" s="290"/>
      <c r="E45" s="290"/>
      <c r="F45" s="290"/>
      <c r="G45" s="290"/>
      <c r="H45" s="290"/>
      <c r="I45" s="290"/>
      <c r="J45" s="290"/>
      <c r="K45" s="290"/>
      <c r="L45" s="290"/>
      <c r="M45" s="290"/>
      <c r="N45" s="291"/>
      <c r="S45" s="50"/>
    </row>
    <row r="46" spans="1:19" ht="18.75" customHeight="1">
      <c r="A46" s="233" t="s">
        <v>210</v>
      </c>
      <c r="B46" s="841" t="str">
        <f>'1C TSsalarié1'!B46</f>
        <v>Exemple - SPW EER - DPE - Dossier 675432 - NOM projet - 01/10/2019-30/09/2022 - M. EEEE Fff</v>
      </c>
      <c r="C46" s="289"/>
      <c r="D46" s="290"/>
      <c r="E46" s="290"/>
      <c r="F46" s="290"/>
      <c r="G46" s="290"/>
      <c r="H46" s="290"/>
      <c r="I46" s="290"/>
      <c r="J46" s="290"/>
      <c r="K46" s="290"/>
      <c r="L46" s="290"/>
      <c r="M46" s="290"/>
      <c r="N46" s="291"/>
      <c r="S46" s="50"/>
    </row>
    <row r="47" spans="1:19" ht="18.75" customHeight="1">
      <c r="A47" s="233" t="s">
        <v>211</v>
      </c>
      <c r="B47" s="841" t="str">
        <f>'1C TSsalarié1'!B47</f>
        <v>Exemple - SPW EER - DPE - Dossier 675432 - NOM projet - 01/10/2019-30/09/2022 - M. EEEE Fff</v>
      </c>
      <c r="C47" s="289"/>
      <c r="D47" s="290"/>
      <c r="E47" s="290"/>
      <c r="F47" s="290"/>
      <c r="G47" s="290"/>
      <c r="H47" s="290"/>
      <c r="I47" s="290"/>
      <c r="J47" s="290"/>
      <c r="K47" s="290"/>
      <c r="L47" s="290"/>
      <c r="M47" s="290"/>
      <c r="N47" s="291"/>
      <c r="S47" s="50"/>
    </row>
    <row r="48" spans="1:19" ht="18.75" customHeight="1">
      <c r="A48" s="233" t="s">
        <v>212</v>
      </c>
      <c r="B48" s="841" t="str">
        <f>'1C TSsalarié1'!B48</f>
        <v>Exemple - SPW EER - DPE - Dossier 675432 - NOM projet - 01/10/2019-30/09/2022 - M. EEEE Fff</v>
      </c>
      <c r="C48" s="289"/>
      <c r="D48" s="290"/>
      <c r="E48" s="290"/>
      <c r="F48" s="290"/>
      <c r="G48" s="290"/>
      <c r="H48" s="290"/>
      <c r="I48" s="290"/>
      <c r="J48" s="290"/>
      <c r="K48" s="290"/>
      <c r="L48" s="290"/>
      <c r="M48" s="290"/>
      <c r="N48" s="291"/>
      <c r="S48" s="50"/>
    </row>
    <row r="49" spans="1:19" ht="18.75" customHeight="1">
      <c r="A49" s="233" t="s">
        <v>213</v>
      </c>
      <c r="B49" s="841" t="str">
        <f>'1C TSsalarié1'!B49</f>
        <v>Exemple - SPW EER - DPE - Dossier 675432 - NOM projet - 01/10/2019-30/09/2022 - M. EEEE Fff</v>
      </c>
      <c r="C49" s="289"/>
      <c r="D49" s="290"/>
      <c r="E49" s="290"/>
      <c r="F49" s="290"/>
      <c r="G49" s="290"/>
      <c r="H49" s="290"/>
      <c r="I49" s="290"/>
      <c r="J49" s="290"/>
      <c r="K49" s="290"/>
      <c r="L49" s="290"/>
      <c r="M49" s="290"/>
      <c r="N49" s="291"/>
      <c r="S49" s="50"/>
    </row>
    <row r="50" spans="1:19" ht="18.75" customHeight="1">
      <c r="A50" s="233" t="s">
        <v>214</v>
      </c>
      <c r="B50" s="841" t="str">
        <f>'1C TSsalarié1'!B50</f>
        <v>Exemple - SPW EER - DPE - Dossier 675432 - NOM projet - 01/10/2019-30/09/2022 - M. EEEE Fff</v>
      </c>
      <c r="C50" s="289"/>
      <c r="D50" s="290"/>
      <c r="E50" s="290"/>
      <c r="F50" s="290"/>
      <c r="G50" s="290"/>
      <c r="H50" s="290"/>
      <c r="I50" s="290"/>
      <c r="J50" s="290"/>
      <c r="K50" s="290"/>
      <c r="L50" s="290"/>
      <c r="M50" s="290"/>
      <c r="N50" s="291"/>
      <c r="S50" s="50"/>
    </row>
    <row r="51" spans="1:19" ht="18.75" customHeight="1">
      <c r="A51" s="233" t="s">
        <v>215</v>
      </c>
      <c r="B51" s="841" t="str">
        <f>'1C TSsalarié1'!B51</f>
        <v>Exemple - SPW EER - DPE - Dossier 675432 - NOM projet - 01/10/2019-30/09/2022 - M. EEEE Fff</v>
      </c>
      <c r="C51" s="289"/>
      <c r="D51" s="290"/>
      <c r="E51" s="290"/>
      <c r="F51" s="290"/>
      <c r="G51" s="290"/>
      <c r="H51" s="290"/>
      <c r="I51" s="290"/>
      <c r="J51" s="290"/>
      <c r="K51" s="290"/>
      <c r="L51" s="290"/>
      <c r="M51" s="290"/>
      <c r="N51" s="291"/>
      <c r="S51" s="50"/>
    </row>
    <row r="52" spans="1:19" ht="39.950000000000003" customHeight="1" thickBot="1">
      <c r="A52" s="234" t="s">
        <v>98</v>
      </c>
      <c r="B52" s="842" t="str">
        <f>'1C TSsalarié1'!B52</f>
        <v>Par exemple - Sponsoring obtenu via l'entreprise ZZZ  - réf. 999888 - NOM du projet - 01/01/2020 au 31/03/2020 - Mme GGGG Hhhhh</v>
      </c>
      <c r="C52" s="293"/>
      <c r="D52" s="294"/>
      <c r="E52" s="294"/>
      <c r="F52" s="294"/>
      <c r="G52" s="294"/>
      <c r="H52" s="294"/>
      <c r="I52" s="294"/>
      <c r="J52" s="294"/>
      <c r="K52" s="294"/>
      <c r="L52" s="294"/>
      <c r="M52" s="294"/>
      <c r="N52" s="295"/>
      <c r="S52" s="50"/>
    </row>
    <row r="53" spans="1:19" ht="18.75" customHeight="1" thickBot="1">
      <c r="A53" s="1148" t="s">
        <v>217</v>
      </c>
      <c r="B53" s="1149"/>
      <c r="C53" s="92">
        <f t="shared" ref="C53:N53" si="4">SUM(C31:C52)</f>
        <v>0</v>
      </c>
      <c r="D53" s="68">
        <f t="shared" si="4"/>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50" t="s">
        <v>218</v>
      </c>
      <c r="B54" s="1151"/>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sheetData>
  <sheetProtection algorithmName="SHA-512" hashValue="BEQtE7lIVZNw6oP3LEVYfkVdU+k+N0SaolAtATWgqkiLKPJFdCqYYpO3WtTSl6uOpyKO+e4yzL3AaLKvjacRcQ==" saltValue="bnCvQCZHDBF2PepsleSSQQ==" spinCount="100000" sheet="1" objects="1" scenarios="1" formatColumns="0" formatRows="0"/>
  <mergeCells count="13">
    <mergeCell ref="C14:N14"/>
    <mergeCell ref="A15:B16"/>
    <mergeCell ref="A12:B12"/>
    <mergeCell ref="A54:B54"/>
    <mergeCell ref="A25:B25"/>
    <mergeCell ref="C28:N28"/>
    <mergeCell ref="A29:B30"/>
    <mergeCell ref="A53:B53"/>
    <mergeCell ref="A5:A7"/>
    <mergeCell ref="A11:B11"/>
    <mergeCell ref="A14:B14"/>
    <mergeCell ref="A26:B26"/>
    <mergeCell ref="A28:B28"/>
  </mergeCells>
  <conditionalFormatting sqref="C17:N24">
    <cfRule type="cellIs" dxfId="59" priority="6" operator="equal">
      <formula>0</formula>
    </cfRule>
  </conditionalFormatting>
  <conditionalFormatting sqref="C31:N52">
    <cfRule type="cellIs" dxfId="58" priority="5" operator="equal">
      <formula>0</formula>
    </cfRule>
  </conditionalFormatting>
  <conditionalFormatting sqref="C12:N12">
    <cfRule type="cellIs" dxfId="57" priority="1" operator="equal">
      <formula>1</formula>
    </cfRule>
    <cfRule type="cellIs" dxfId="56" priority="2" operator="greaterThan">
      <formula>0</formula>
    </cfRule>
  </conditionalFormatting>
  <hyperlinks>
    <hyperlink ref="A8" location="'1B Tableau financier'!A131" display="'1B Tableau financier'!A131" xr:uid="{B9BD452D-1921-4F5A-955D-38ADAE3C5A15}"/>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3D4C7-9C49-4C81-90C9-3DECACA046A3}">
  <dimension ref="A1:S54"/>
  <sheetViews>
    <sheetView view="pageBreakPreview" zoomScaleNormal="80" zoomScaleSheetLayoutView="100" workbookViewId="0">
      <selection activeCell="B8" sqref="B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168</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45"/>
      <c r="B5" s="108" t="s">
        <v>220</v>
      </c>
      <c r="C5" s="23"/>
      <c r="D5" s="88"/>
      <c r="E5" s="18"/>
      <c r="F5" s="100"/>
      <c r="G5" s="18"/>
      <c r="H5" s="100"/>
    </row>
    <row r="6" spans="1:14" s="42" customFormat="1" ht="18.75" customHeight="1">
      <c r="A6" s="1146"/>
      <c r="B6" s="101" t="s">
        <v>221</v>
      </c>
      <c r="C6" s="23"/>
      <c r="D6" s="88"/>
      <c r="E6" s="18"/>
      <c r="F6" s="100"/>
      <c r="G6" s="18"/>
      <c r="H6" s="100"/>
    </row>
    <row r="7" spans="1:14" ht="18.75" customHeight="1" thickBot="1">
      <c r="A7" s="1147"/>
    </row>
    <row r="8" spans="1:14" ht="27.75" customHeight="1">
      <c r="A8" s="594" t="s">
        <v>231</v>
      </c>
      <c r="B8" s="248"/>
      <c r="C8" s="251"/>
      <c r="D8" s="252"/>
      <c r="E8" s="251"/>
      <c r="F8" s="251"/>
      <c r="G8" s="251"/>
      <c r="H8" s="251"/>
      <c r="I8" s="251"/>
      <c r="J8" s="251"/>
      <c r="K8" s="251"/>
      <c r="L8" s="251"/>
      <c r="M8" s="251"/>
      <c r="N8" s="253"/>
    </row>
    <row r="9" spans="1:14" ht="15">
      <c r="A9" s="254" t="s">
        <v>171</v>
      </c>
      <c r="B9" s="249" t="s">
        <v>172</v>
      </c>
      <c r="D9" s="255"/>
      <c r="E9" s="47"/>
      <c r="F9" s="47"/>
      <c r="N9" s="256"/>
    </row>
    <row r="10" spans="1:14" ht="26.25" thickBot="1">
      <c r="A10" s="661" t="s">
        <v>313</v>
      </c>
      <c r="B10" s="713"/>
      <c r="N10" s="256"/>
    </row>
    <row r="11" spans="1:14" ht="39" customHeight="1" thickBot="1">
      <c r="A11" s="1152" t="s">
        <v>173</v>
      </c>
      <c r="B11" s="1153"/>
      <c r="C11" s="269"/>
      <c r="D11" s="270"/>
      <c r="E11" s="270"/>
      <c r="F11" s="270"/>
      <c r="G11" s="270"/>
      <c r="H11" s="270"/>
      <c r="I11" s="270"/>
      <c r="J11" s="270"/>
      <c r="K11" s="270"/>
      <c r="L11" s="270"/>
      <c r="M11" s="270"/>
      <c r="N11" s="271"/>
    </row>
    <row r="12" spans="1:14" s="712" customFormat="1" ht="15.75" thickBot="1">
      <c r="A12" s="1160" t="s">
        <v>219</v>
      </c>
      <c r="B12" s="1161"/>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72" t="s">
        <v>174</v>
      </c>
      <c r="B14" s="1173"/>
      <c r="C14" s="1169" t="s">
        <v>175</v>
      </c>
      <c r="D14" s="1170"/>
      <c r="E14" s="1170"/>
      <c r="F14" s="1170"/>
      <c r="G14" s="1170"/>
      <c r="H14" s="1170"/>
      <c r="I14" s="1170"/>
      <c r="J14" s="1170"/>
      <c r="K14" s="1170"/>
      <c r="L14" s="1170"/>
      <c r="M14" s="1170"/>
      <c r="N14" s="1171"/>
    </row>
    <row r="15" spans="1:14" s="48" customFormat="1" ht="18.75" customHeight="1">
      <c r="A15" s="1165" t="s">
        <v>176</v>
      </c>
      <c r="B15" s="1166"/>
      <c r="C15" s="277" t="s">
        <v>177</v>
      </c>
      <c r="D15" s="278" t="s">
        <v>178</v>
      </c>
      <c r="E15" s="278" t="s">
        <v>179</v>
      </c>
      <c r="F15" s="278" t="s">
        <v>180</v>
      </c>
      <c r="G15" s="278" t="s">
        <v>181</v>
      </c>
      <c r="H15" s="278" t="s">
        <v>182</v>
      </c>
      <c r="I15" s="279" t="s">
        <v>183</v>
      </c>
      <c r="J15" s="279" t="s">
        <v>184</v>
      </c>
      <c r="K15" s="279" t="s">
        <v>185</v>
      </c>
      <c r="L15" s="279" t="s">
        <v>186</v>
      </c>
      <c r="M15" s="279" t="s">
        <v>187</v>
      </c>
      <c r="N15" s="280" t="s">
        <v>188</v>
      </c>
    </row>
    <row r="16" spans="1:14" s="48" customFormat="1" ht="18.75" customHeight="1" thickBot="1">
      <c r="A16" s="1167"/>
      <c r="B16" s="1168"/>
      <c r="C16" s="386" t="str">
        <f>IF($B$8&lt;&gt;0,TEXT($F$4,"MM/AAAA"),"")</f>
        <v/>
      </c>
      <c r="D16" s="387" t="str">
        <f>IF($B$8&lt;&gt;0,TEXT(DATE(YEAR($F$4),MONTH($F$4)+1,DAY($F$4)),"MM/AAAA"),"")</f>
        <v/>
      </c>
      <c r="E16" s="387" t="str">
        <f>IF($B$8&lt;&gt;0,TEXT(DATE(YEAR($F$4),MONTH($F$4)+2,DAY($F$4)),"MM/AAAA"),"")</f>
        <v/>
      </c>
      <c r="F16" s="387" t="str">
        <f>IF($B$8&lt;&gt;0,TEXT(DATE(YEAR($F$4),MONTH($F$4)+3,DAY($F$4)),"MM/AAAA"),"")</f>
        <v/>
      </c>
      <c r="G16" s="387" t="str">
        <f>IF($B$8&lt;&gt;0,TEXT(DATE(YEAR($F$4),MONTH($F$4)+4,DAY($F$4)),"MM/AAAA"),"")</f>
        <v/>
      </c>
      <c r="H16" s="387" t="str">
        <f>IF($B$8&lt;&gt;0,TEXT(DATE(YEAR($F$4),MONTH($F$4)+5,DAY($F$4)),"MM/AAAA"),"")</f>
        <v/>
      </c>
      <c r="I16" s="387" t="str">
        <f>IF($B$8&lt;&gt;0,TEXT(DATE(YEAR($F$4),MONTH($F$4)+6,DAY($F$4)),"MM/AAAA"),"")</f>
        <v/>
      </c>
      <c r="J16" s="387" t="str">
        <f>IF($B$8&lt;&gt;0,TEXT(DATE(YEAR($F$4),MONTH($F$4)+7,DAY($F$4)),"MM/AAAA"),"")</f>
        <v/>
      </c>
      <c r="K16" s="387" t="str">
        <f>IF($B$8&lt;&gt;0,TEXT(DATE(YEAR($F$4),MONTH($F$4)+8,DAY($F$4)),"MM/AAAA"),"")</f>
        <v/>
      </c>
      <c r="L16" s="387" t="str">
        <f>IF($B$8&lt;&gt;0,TEXT(DATE(YEAR($F$4),MONTH($F$4)+9,DAY($F$4)),"MM/AAAA"),"")</f>
        <v/>
      </c>
      <c r="M16" s="387" t="str">
        <f>IF($B$8&lt;&gt;0,TEXT(DATE(YEAR($F$4),MONTH($F$4)+10,DAY($F$4)),"MM/AAAA"),"")</f>
        <v/>
      </c>
      <c r="N16" s="593" t="str">
        <f>IF($B$8&lt;&gt;0,TEXT(DATE(YEAR($F$4),MONTH($F$4)+11,DAY($F$4)),"MM/AAAA"),"")</f>
        <v/>
      </c>
    </row>
    <row r="17" spans="1:19" s="48" customFormat="1" ht="18.75" customHeight="1">
      <c r="A17" s="272" t="str">
        <f>IF('1B Tableau financier'!K2="Pôle","Catégorie 1","Action 1")</f>
        <v>Action 1</v>
      </c>
      <c r="B17" s="273" t="str">
        <f>'1C TSsalarié1'!B17</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275" t="str">
        <f>'1C TSsalarié1'!B18</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275" t="str">
        <f>'1C TSsalarié1'!B19</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275" t="str">
        <f>'1C TSsalarié1'!B20</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275" t="str">
        <f>'1C TSsalarié1'!B21</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275" t="str">
        <f>'1C TSsalarié1'!B22</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275" t="str">
        <f>'1C TSsalarié1'!B23</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275" t="str">
        <f>'1C TSsalarié1'!B24</f>
        <v/>
      </c>
      <c r="C24" s="268"/>
      <c r="D24" s="266"/>
      <c r="E24" s="266"/>
      <c r="F24" s="266"/>
      <c r="G24" s="266"/>
      <c r="H24" s="266"/>
      <c r="I24" s="266"/>
      <c r="J24" s="266"/>
      <c r="K24" s="266"/>
      <c r="L24" s="266"/>
      <c r="M24" s="266"/>
      <c r="N24" s="267"/>
      <c r="S24" s="50"/>
    </row>
    <row r="25" spans="1:19" ht="31.9" customHeight="1" thickBot="1">
      <c r="A25" s="1172" t="s">
        <v>314</v>
      </c>
      <c r="B25" s="1173"/>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50" t="s">
        <v>189</v>
      </c>
      <c r="B26" s="1151"/>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54" t="s">
        <v>315</v>
      </c>
      <c r="B28" s="1155"/>
      <c r="C28" s="1162" t="s">
        <v>190</v>
      </c>
      <c r="D28" s="1163"/>
      <c r="E28" s="1163"/>
      <c r="F28" s="1163"/>
      <c r="G28" s="1163"/>
      <c r="H28" s="1163"/>
      <c r="I28" s="1163"/>
      <c r="J28" s="1163"/>
      <c r="K28" s="1163"/>
      <c r="L28" s="1163"/>
      <c r="M28" s="1163"/>
      <c r="N28" s="1164"/>
    </row>
    <row r="29" spans="1:19" s="48" customFormat="1" ht="18.75" customHeight="1">
      <c r="A29" s="1156" t="s">
        <v>191</v>
      </c>
      <c r="B29" s="1157"/>
      <c r="C29" s="228" t="s">
        <v>177</v>
      </c>
      <c r="D29" s="229" t="s">
        <v>178</v>
      </c>
      <c r="E29" s="229" t="s">
        <v>179</v>
      </c>
      <c r="F29" s="229" t="s">
        <v>180</v>
      </c>
      <c r="G29" s="229" t="s">
        <v>181</v>
      </c>
      <c r="H29" s="229" t="s">
        <v>182</v>
      </c>
      <c r="I29" s="230" t="s">
        <v>183</v>
      </c>
      <c r="J29" s="230" t="s">
        <v>184</v>
      </c>
      <c r="K29" s="230" t="s">
        <v>185</v>
      </c>
      <c r="L29" s="230" t="s">
        <v>186</v>
      </c>
      <c r="M29" s="230" t="s">
        <v>187</v>
      </c>
      <c r="N29" s="231" t="s">
        <v>188</v>
      </c>
    </row>
    <row r="30" spans="1:19" s="48" customFormat="1" ht="18.75" customHeight="1" thickBot="1">
      <c r="A30" s="1158"/>
      <c r="B30" s="1159"/>
      <c r="C30" s="284" t="str">
        <f t="shared" ref="C30:N30" si="3">C16</f>
        <v/>
      </c>
      <c r="D30" s="285" t="str">
        <f t="shared" si="3"/>
        <v/>
      </c>
      <c r="E30" s="285" t="str">
        <f t="shared" si="3"/>
        <v/>
      </c>
      <c r="F30" s="285" t="str">
        <f t="shared" si="3"/>
        <v/>
      </c>
      <c r="G30" s="285" t="str">
        <f t="shared" si="3"/>
        <v/>
      </c>
      <c r="H30" s="285" t="str">
        <f t="shared" si="3"/>
        <v/>
      </c>
      <c r="I30" s="285" t="str">
        <f t="shared" si="3"/>
        <v/>
      </c>
      <c r="J30" s="285" t="str">
        <f t="shared" si="3"/>
        <v/>
      </c>
      <c r="K30" s="285" t="str">
        <f t="shared" si="3"/>
        <v/>
      </c>
      <c r="L30" s="285" t="str">
        <f t="shared" si="3"/>
        <v/>
      </c>
      <c r="M30" s="285" t="str">
        <f t="shared" si="3"/>
        <v/>
      </c>
      <c r="N30" s="286" t="str">
        <f t="shared" si="3"/>
        <v/>
      </c>
    </row>
    <row r="31" spans="1:19" s="48" customFormat="1" ht="18.75" customHeight="1">
      <c r="A31" s="232" t="s">
        <v>192</v>
      </c>
      <c r="B31" s="840" t="str">
        <f>'1C TSsalarié1'!B31</f>
        <v>Exemple - Fédéral - SPF YYY - Dossier 3456 - NOM projet - 01/01/2020-30/09/2020 - M. AAAA Bbb</v>
      </c>
      <c r="C31" s="262"/>
      <c r="D31" s="263"/>
      <c r="E31" s="263"/>
      <c r="F31" s="263"/>
      <c r="G31" s="263"/>
      <c r="H31" s="263"/>
      <c r="I31" s="263"/>
      <c r="J31" s="263"/>
      <c r="K31" s="263"/>
      <c r="L31" s="263"/>
      <c r="M31" s="263"/>
      <c r="N31" s="264"/>
      <c r="S31" s="49"/>
    </row>
    <row r="32" spans="1:19" ht="18.75" customHeight="1">
      <c r="A32" s="233" t="s">
        <v>194</v>
      </c>
      <c r="B32" s="841" t="str">
        <f>'1C TSsalarié1'!B32</f>
        <v>Exemple - FWB - DG YYY - Dossier T789 - NOM projet - 01/01/2020-30/06/2020 - Mme CCCC Ddd</v>
      </c>
      <c r="C32" s="268"/>
      <c r="D32" s="266"/>
      <c r="E32" s="266"/>
      <c r="F32" s="266"/>
      <c r="G32" s="266"/>
      <c r="H32" s="266"/>
      <c r="I32" s="266"/>
      <c r="J32" s="266"/>
      <c r="K32" s="266"/>
      <c r="L32" s="266"/>
      <c r="M32" s="266"/>
      <c r="N32" s="267"/>
      <c r="S32" s="50"/>
    </row>
    <row r="33" spans="1:19" ht="18.75" customHeight="1">
      <c r="A33" s="233" t="s">
        <v>196</v>
      </c>
      <c r="B33" s="841" t="str">
        <f>'1C TSsalarié1'!B33</f>
        <v>Exemple - SPW EER - DPE - Dossier 675432 - NOM projet - 01/10/2019-30/09/2022 - M. EEEE Fff</v>
      </c>
      <c r="C33" s="268"/>
      <c r="D33" s="266"/>
      <c r="E33" s="266"/>
      <c r="F33" s="266"/>
      <c r="G33" s="266"/>
      <c r="H33" s="266"/>
      <c r="I33" s="266"/>
      <c r="J33" s="266"/>
      <c r="K33" s="266"/>
      <c r="L33" s="266"/>
      <c r="M33" s="266"/>
      <c r="N33" s="267"/>
      <c r="S33" s="50"/>
    </row>
    <row r="34" spans="1:19" ht="18.75" customHeight="1">
      <c r="A34" s="233" t="s">
        <v>198</v>
      </c>
      <c r="B34" s="841" t="str">
        <f>'1C TSsalarié1'!B34</f>
        <v>Exemple - SPW EER - DPE - Dossier 675432 - NOM projet - 01/10/2019-30/09/2022 - M. EEEE Fff</v>
      </c>
      <c r="C34" s="289"/>
      <c r="D34" s="290"/>
      <c r="E34" s="290"/>
      <c r="F34" s="290"/>
      <c r="G34" s="290"/>
      <c r="H34" s="290"/>
      <c r="I34" s="290"/>
      <c r="J34" s="290"/>
      <c r="K34" s="290"/>
      <c r="L34" s="290"/>
      <c r="M34" s="290"/>
      <c r="N34" s="291"/>
      <c r="S34" s="50"/>
    </row>
    <row r="35" spans="1:19" ht="18.75" customHeight="1">
      <c r="A35" s="233" t="s">
        <v>199</v>
      </c>
      <c r="B35" s="841" t="str">
        <f>'1C TSsalarié1'!B35</f>
        <v>Exemple - SPW EER - DPE - Dossier 675432 - NOM projet - 01/10/2019-30/09/2022 - M. EEEE Fff</v>
      </c>
      <c r="C35" s="289"/>
      <c r="D35" s="290"/>
      <c r="E35" s="290"/>
      <c r="F35" s="290"/>
      <c r="G35" s="290"/>
      <c r="H35" s="290"/>
      <c r="I35" s="290"/>
      <c r="J35" s="290"/>
      <c r="K35" s="290"/>
      <c r="L35" s="290"/>
      <c r="M35" s="290"/>
      <c r="N35" s="291"/>
      <c r="S35" s="50"/>
    </row>
    <row r="36" spans="1:19" ht="18.75" customHeight="1">
      <c r="A36" s="233" t="s">
        <v>200</v>
      </c>
      <c r="B36" s="841" t="str">
        <f>'1C TSsalarié1'!B36</f>
        <v>Exemple - SPW EER - DPE - Dossier 675432 - NOM projet - 01/10/2019-30/09/2022 - M. EEEE Fff</v>
      </c>
      <c r="C36" s="289"/>
      <c r="D36" s="290"/>
      <c r="E36" s="290"/>
      <c r="F36" s="290"/>
      <c r="G36" s="290"/>
      <c r="H36" s="290"/>
      <c r="I36" s="290"/>
      <c r="J36" s="290"/>
      <c r="K36" s="290"/>
      <c r="L36" s="290"/>
      <c r="M36" s="290"/>
      <c r="N36" s="291"/>
      <c r="S36" s="50"/>
    </row>
    <row r="37" spans="1:19" ht="18.75" customHeight="1">
      <c r="A37" s="233" t="s">
        <v>201</v>
      </c>
      <c r="B37" s="841" t="str">
        <f>'1C TSsalarié1'!B37</f>
        <v>Exemple - SPW EER - DPE - Dossier 675432 - NOM projet - 01/10/2019-30/09/2022 - M. EEEE Fff</v>
      </c>
      <c r="C37" s="289"/>
      <c r="D37" s="290"/>
      <c r="E37" s="290"/>
      <c r="F37" s="290"/>
      <c r="G37" s="290"/>
      <c r="H37" s="290"/>
      <c r="I37" s="290"/>
      <c r="J37" s="290"/>
      <c r="K37" s="290"/>
      <c r="L37" s="290"/>
      <c r="M37" s="290"/>
      <c r="N37" s="291"/>
      <c r="S37" s="50"/>
    </row>
    <row r="38" spans="1:19" ht="18.75" customHeight="1">
      <c r="A38" s="233" t="s">
        <v>202</v>
      </c>
      <c r="B38" s="841" t="str">
        <f>'1C TSsalarié1'!B38</f>
        <v>Exemple - SPW EER - DPE - Dossier 675432 - NOM projet - 01/10/2019-30/09/2022 - M. EEEE Fff</v>
      </c>
      <c r="C38" s="289"/>
      <c r="D38" s="290"/>
      <c r="E38" s="290"/>
      <c r="F38" s="290"/>
      <c r="G38" s="290"/>
      <c r="H38" s="290"/>
      <c r="I38" s="290"/>
      <c r="J38" s="290"/>
      <c r="K38" s="290"/>
      <c r="L38" s="290"/>
      <c r="M38" s="290"/>
      <c r="N38" s="291"/>
      <c r="S38" s="50"/>
    </row>
    <row r="39" spans="1:19" ht="18.75" customHeight="1">
      <c r="A39" s="233" t="s">
        <v>203</v>
      </c>
      <c r="B39" s="841" t="str">
        <f>'1C TSsalarié1'!B39</f>
        <v>Exemple - SPW EER - DPE - Dossier 675432 - NOM projet - 01/10/2019-30/09/2022 - M. EEEE Fff</v>
      </c>
      <c r="C39" s="289"/>
      <c r="D39" s="290"/>
      <c r="E39" s="290"/>
      <c r="F39" s="290"/>
      <c r="G39" s="290"/>
      <c r="H39" s="290"/>
      <c r="I39" s="290"/>
      <c r="J39" s="290"/>
      <c r="K39" s="290"/>
      <c r="L39" s="290"/>
      <c r="M39" s="290"/>
      <c r="N39" s="291"/>
      <c r="S39" s="50"/>
    </row>
    <row r="40" spans="1:19" ht="18.75" customHeight="1">
      <c r="A40" s="233" t="s">
        <v>204</v>
      </c>
      <c r="B40" s="841" t="str">
        <f>'1C TSsalarié1'!B40</f>
        <v>Exemple - SPW EER - DPE - Dossier 675432 - NOM projet - 01/10/2019-30/09/2022 - M. EEEE Fff</v>
      </c>
      <c r="C40" s="289"/>
      <c r="D40" s="290"/>
      <c r="E40" s="290"/>
      <c r="F40" s="290"/>
      <c r="G40" s="290"/>
      <c r="H40" s="290"/>
      <c r="I40" s="290"/>
      <c r="J40" s="290"/>
      <c r="K40" s="290"/>
      <c r="L40" s="290"/>
      <c r="M40" s="290"/>
      <c r="N40" s="291"/>
      <c r="S40" s="50"/>
    </row>
    <row r="41" spans="1:19" ht="18.75" customHeight="1">
      <c r="A41" s="233" t="s">
        <v>205</v>
      </c>
      <c r="B41" s="841" t="str">
        <f>'1C TSsalarié1'!B41</f>
        <v>Exemple - SPW EER - DPE - Dossier 675432 - NOM projet - 01/10/2019-30/09/2022 - M. EEEE Fff</v>
      </c>
      <c r="C41" s="289"/>
      <c r="D41" s="290"/>
      <c r="E41" s="290"/>
      <c r="F41" s="290"/>
      <c r="G41" s="290"/>
      <c r="H41" s="290"/>
      <c r="I41" s="290"/>
      <c r="J41" s="290"/>
      <c r="K41" s="290"/>
      <c r="L41" s="290"/>
      <c r="M41" s="290"/>
      <c r="N41" s="291"/>
      <c r="S41" s="50"/>
    </row>
    <row r="42" spans="1:19" ht="18.75" customHeight="1">
      <c r="A42" s="233" t="s">
        <v>206</v>
      </c>
      <c r="B42" s="841" t="str">
        <f>'1C TSsalarié1'!B42</f>
        <v>Exemple - SPW EER - DPE - Dossier 675432 - NOM projet - 01/10/2019-30/09/2022 - M. EEEE Fff</v>
      </c>
      <c r="C42" s="289"/>
      <c r="D42" s="290"/>
      <c r="E42" s="290"/>
      <c r="F42" s="290"/>
      <c r="G42" s="290"/>
      <c r="H42" s="290"/>
      <c r="I42" s="290"/>
      <c r="J42" s="290"/>
      <c r="K42" s="290"/>
      <c r="L42" s="290"/>
      <c r="M42" s="290"/>
      <c r="N42" s="291"/>
      <c r="S42" s="50"/>
    </row>
    <row r="43" spans="1:19" ht="18.75" customHeight="1">
      <c r="A43" s="233" t="s">
        <v>207</v>
      </c>
      <c r="B43" s="841" t="str">
        <f>'1C TSsalarié1'!B43</f>
        <v>Exemple - SPW EER - DPE - Dossier 675432 - NOM projet - 01/10/2019-30/09/2022 - M. EEEE Fff</v>
      </c>
      <c r="C43" s="289"/>
      <c r="D43" s="290"/>
      <c r="E43" s="290"/>
      <c r="F43" s="290"/>
      <c r="G43" s="290"/>
      <c r="H43" s="290"/>
      <c r="I43" s="290"/>
      <c r="J43" s="290"/>
      <c r="K43" s="290"/>
      <c r="L43" s="290"/>
      <c r="M43" s="290"/>
      <c r="N43" s="291"/>
      <c r="S43" s="50"/>
    </row>
    <row r="44" spans="1:19" ht="18.75" customHeight="1">
      <c r="A44" s="233" t="s">
        <v>208</v>
      </c>
      <c r="B44" s="841" t="str">
        <f>'1C TSsalarié1'!B44</f>
        <v>Exemple - SPW EER - DPE - Dossier 675432 - NOM projet - 01/10/2019-30/09/2022 - M. EEEE Fff</v>
      </c>
      <c r="C44" s="289"/>
      <c r="D44" s="290"/>
      <c r="E44" s="290"/>
      <c r="F44" s="290"/>
      <c r="G44" s="290"/>
      <c r="H44" s="290"/>
      <c r="I44" s="290"/>
      <c r="J44" s="290"/>
      <c r="K44" s="290"/>
      <c r="L44" s="290"/>
      <c r="M44" s="290"/>
      <c r="N44" s="291"/>
      <c r="S44" s="50"/>
    </row>
    <row r="45" spans="1:19" ht="18.75" customHeight="1">
      <c r="A45" s="233" t="s">
        <v>209</v>
      </c>
      <c r="B45" s="841" t="str">
        <f>'1C TSsalarié1'!B45</f>
        <v>Exemple - SPW EER - DPE - Dossier 675432 - NOM projet - 01/10/2019-30/09/2022 - M. EEEE Fff</v>
      </c>
      <c r="C45" s="289"/>
      <c r="D45" s="290"/>
      <c r="E45" s="290"/>
      <c r="F45" s="290"/>
      <c r="G45" s="290"/>
      <c r="H45" s="290"/>
      <c r="I45" s="290"/>
      <c r="J45" s="290"/>
      <c r="K45" s="290"/>
      <c r="L45" s="290"/>
      <c r="M45" s="290"/>
      <c r="N45" s="291"/>
      <c r="S45" s="50"/>
    </row>
    <row r="46" spans="1:19" ht="18.75" customHeight="1">
      <c r="A46" s="233" t="s">
        <v>210</v>
      </c>
      <c r="B46" s="841" t="str">
        <f>'1C TSsalarié1'!B46</f>
        <v>Exemple - SPW EER - DPE - Dossier 675432 - NOM projet - 01/10/2019-30/09/2022 - M. EEEE Fff</v>
      </c>
      <c r="C46" s="289"/>
      <c r="D46" s="290"/>
      <c r="E46" s="290"/>
      <c r="F46" s="290"/>
      <c r="G46" s="290"/>
      <c r="H46" s="290"/>
      <c r="I46" s="290"/>
      <c r="J46" s="290"/>
      <c r="K46" s="290"/>
      <c r="L46" s="290"/>
      <c r="M46" s="290"/>
      <c r="N46" s="291"/>
      <c r="S46" s="50"/>
    </row>
    <row r="47" spans="1:19" ht="18.75" customHeight="1">
      <c r="A47" s="233" t="s">
        <v>211</v>
      </c>
      <c r="B47" s="841" t="str">
        <f>'1C TSsalarié1'!B47</f>
        <v>Exemple - SPW EER - DPE - Dossier 675432 - NOM projet - 01/10/2019-30/09/2022 - M. EEEE Fff</v>
      </c>
      <c r="C47" s="289"/>
      <c r="D47" s="290"/>
      <c r="E47" s="290"/>
      <c r="F47" s="290"/>
      <c r="G47" s="290"/>
      <c r="H47" s="290"/>
      <c r="I47" s="290"/>
      <c r="J47" s="290"/>
      <c r="K47" s="290"/>
      <c r="L47" s="290"/>
      <c r="M47" s="290"/>
      <c r="N47" s="291"/>
      <c r="S47" s="50"/>
    </row>
    <row r="48" spans="1:19" ht="18.75" customHeight="1">
      <c r="A48" s="233" t="s">
        <v>212</v>
      </c>
      <c r="B48" s="841" t="str">
        <f>'1C TSsalarié1'!B48</f>
        <v>Exemple - SPW EER - DPE - Dossier 675432 - NOM projet - 01/10/2019-30/09/2022 - M. EEEE Fff</v>
      </c>
      <c r="C48" s="289"/>
      <c r="D48" s="290"/>
      <c r="E48" s="290"/>
      <c r="F48" s="290"/>
      <c r="G48" s="290"/>
      <c r="H48" s="290"/>
      <c r="I48" s="290"/>
      <c r="J48" s="290"/>
      <c r="K48" s="290"/>
      <c r="L48" s="290"/>
      <c r="M48" s="290"/>
      <c r="N48" s="291"/>
      <c r="S48" s="50"/>
    </row>
    <row r="49" spans="1:19" ht="18.75" customHeight="1">
      <c r="A49" s="233" t="s">
        <v>213</v>
      </c>
      <c r="B49" s="841" t="str">
        <f>'1C TSsalarié1'!B49</f>
        <v>Exemple - SPW EER - DPE - Dossier 675432 - NOM projet - 01/10/2019-30/09/2022 - M. EEEE Fff</v>
      </c>
      <c r="C49" s="289"/>
      <c r="D49" s="290"/>
      <c r="E49" s="290"/>
      <c r="F49" s="290"/>
      <c r="G49" s="290"/>
      <c r="H49" s="290"/>
      <c r="I49" s="290"/>
      <c r="J49" s="290"/>
      <c r="K49" s="290"/>
      <c r="L49" s="290"/>
      <c r="M49" s="290"/>
      <c r="N49" s="291"/>
      <c r="S49" s="50"/>
    </row>
    <row r="50" spans="1:19" ht="18.75" customHeight="1">
      <c r="A50" s="233" t="s">
        <v>214</v>
      </c>
      <c r="B50" s="841" t="str">
        <f>'1C TSsalarié1'!B50</f>
        <v>Exemple - SPW EER - DPE - Dossier 675432 - NOM projet - 01/10/2019-30/09/2022 - M. EEEE Fff</v>
      </c>
      <c r="C50" s="289"/>
      <c r="D50" s="290"/>
      <c r="E50" s="290"/>
      <c r="F50" s="290"/>
      <c r="G50" s="290"/>
      <c r="H50" s="290"/>
      <c r="I50" s="290"/>
      <c r="J50" s="290"/>
      <c r="K50" s="290"/>
      <c r="L50" s="290"/>
      <c r="M50" s="290"/>
      <c r="N50" s="291"/>
      <c r="S50" s="50"/>
    </row>
    <row r="51" spans="1:19" ht="18.75" customHeight="1">
      <c r="A51" s="233" t="s">
        <v>215</v>
      </c>
      <c r="B51" s="841" t="str">
        <f>'1C TSsalarié1'!B51</f>
        <v>Exemple - SPW EER - DPE - Dossier 675432 - NOM projet - 01/10/2019-30/09/2022 - M. EEEE Fff</v>
      </c>
      <c r="C51" s="289"/>
      <c r="D51" s="290"/>
      <c r="E51" s="290"/>
      <c r="F51" s="290"/>
      <c r="G51" s="290"/>
      <c r="H51" s="290"/>
      <c r="I51" s="290"/>
      <c r="J51" s="290"/>
      <c r="K51" s="290"/>
      <c r="L51" s="290"/>
      <c r="M51" s="290"/>
      <c r="N51" s="291"/>
      <c r="S51" s="50"/>
    </row>
    <row r="52" spans="1:19" ht="39.950000000000003" customHeight="1" thickBot="1">
      <c r="A52" s="234" t="s">
        <v>98</v>
      </c>
      <c r="B52" s="842" t="str">
        <f>'1C TSsalarié1'!B52</f>
        <v>Par exemple - Sponsoring obtenu via l'entreprise ZZZ  - réf. 999888 - NOM du projet - 01/01/2020 au 31/03/2020 - Mme GGGG Hhhhh</v>
      </c>
      <c r="C52" s="293"/>
      <c r="D52" s="294"/>
      <c r="E52" s="294"/>
      <c r="F52" s="294"/>
      <c r="G52" s="294"/>
      <c r="H52" s="294"/>
      <c r="I52" s="294"/>
      <c r="J52" s="294"/>
      <c r="K52" s="294"/>
      <c r="L52" s="294"/>
      <c r="M52" s="294"/>
      <c r="N52" s="295"/>
      <c r="S52" s="50"/>
    </row>
    <row r="53" spans="1:19" ht="18.75" customHeight="1" thickBot="1">
      <c r="A53" s="1148" t="s">
        <v>217</v>
      </c>
      <c r="B53" s="1149"/>
      <c r="C53" s="92">
        <f t="shared" ref="C53:N53" si="4">SUM(C31:C52)</f>
        <v>0</v>
      </c>
      <c r="D53" s="68">
        <f t="shared" si="4"/>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50" t="s">
        <v>218</v>
      </c>
      <c r="B54" s="1151"/>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sheetData>
  <sheetProtection algorithmName="SHA-512" hashValue="5mT7dXfMx3cwDKVUQXLMYD2IVdtT9fhmFvc693XKo6TnJlBdNEbb8+jU2wspshVc5aCPkzRj7QLdfTWnOtx6hg==" saltValue="NIDOLrXuEaUlmEghYqdyDw==" spinCount="100000" sheet="1" formatColumns="0" formatRows="0"/>
  <mergeCells count="13">
    <mergeCell ref="A54:B54"/>
    <mergeCell ref="A26:B26"/>
    <mergeCell ref="A28:B28"/>
    <mergeCell ref="C28:N28"/>
    <mergeCell ref="A29:B30"/>
    <mergeCell ref="A53:B53"/>
    <mergeCell ref="A25:B25"/>
    <mergeCell ref="A5:A7"/>
    <mergeCell ref="A11:B11"/>
    <mergeCell ref="A14:B14"/>
    <mergeCell ref="C14:N14"/>
    <mergeCell ref="A15:B16"/>
    <mergeCell ref="A12:B12"/>
  </mergeCells>
  <conditionalFormatting sqref="C17:N24">
    <cfRule type="cellIs" dxfId="55" priority="8" operator="equal">
      <formula>0</formula>
    </cfRule>
  </conditionalFormatting>
  <conditionalFormatting sqref="C31:N52">
    <cfRule type="cellIs" dxfId="54" priority="7" operator="equal">
      <formula>0</formula>
    </cfRule>
  </conditionalFormatting>
  <conditionalFormatting sqref="C12:N12">
    <cfRule type="cellIs" dxfId="53" priority="1" operator="equal">
      <formula>1</formula>
    </cfRule>
    <cfRule type="cellIs" dxfId="52" priority="2" operator="greaterThan">
      <formula>0</formula>
    </cfRule>
  </conditionalFormatting>
  <hyperlinks>
    <hyperlink ref="A8" location="'1B Tableau financier'!A143" display="'1B Tableau financier'!A143" xr:uid="{0F9979B5-5A9D-4814-B733-6F6F81BB100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F7B1-25A7-4881-A92B-79C14884E022}">
  <dimension ref="A1:S54"/>
  <sheetViews>
    <sheetView view="pageBreakPreview" zoomScaleNormal="80" zoomScaleSheetLayoutView="100" workbookViewId="0">
      <selection activeCell="B8" sqref="B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168</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45"/>
      <c r="B5" s="108" t="s">
        <v>220</v>
      </c>
      <c r="C5" s="23"/>
      <c r="D5" s="88"/>
      <c r="E5" s="18"/>
      <c r="F5" s="100"/>
      <c r="G5" s="18"/>
      <c r="H5" s="100"/>
    </row>
    <row r="6" spans="1:14" s="42" customFormat="1" ht="18.75" customHeight="1">
      <c r="A6" s="1146"/>
      <c r="B6" s="101" t="s">
        <v>221</v>
      </c>
      <c r="C6" s="23"/>
      <c r="D6" s="88"/>
      <c r="E6" s="18"/>
      <c r="F6" s="100"/>
      <c r="G6" s="18"/>
      <c r="H6" s="100"/>
    </row>
    <row r="7" spans="1:14" ht="18.75" customHeight="1" thickBot="1">
      <c r="A7" s="1147"/>
    </row>
    <row r="8" spans="1:14" ht="27.75" customHeight="1">
      <c r="A8" s="594" t="s">
        <v>232</v>
      </c>
      <c r="B8" s="248"/>
      <c r="C8" s="251"/>
      <c r="D8" s="252"/>
      <c r="E8" s="251"/>
      <c r="F8" s="251"/>
      <c r="G8" s="251"/>
      <c r="H8" s="251"/>
      <c r="I8" s="251"/>
      <c r="J8" s="251"/>
      <c r="K8" s="251"/>
      <c r="L8" s="251"/>
      <c r="M8" s="251"/>
      <c r="N8" s="253"/>
    </row>
    <row r="9" spans="1:14" ht="15">
      <c r="A9" s="254" t="s">
        <v>171</v>
      </c>
      <c r="B9" s="249" t="s">
        <v>172</v>
      </c>
      <c r="D9" s="255"/>
      <c r="E9" s="47"/>
      <c r="F9" s="47"/>
      <c r="N9" s="256"/>
    </row>
    <row r="10" spans="1:14" ht="26.25" thickBot="1">
      <c r="A10" s="661" t="s">
        <v>313</v>
      </c>
      <c r="B10" s="713"/>
      <c r="N10" s="256"/>
    </row>
    <row r="11" spans="1:14" ht="39" customHeight="1" thickBot="1">
      <c r="A11" s="1152" t="s">
        <v>173</v>
      </c>
      <c r="B11" s="1153"/>
      <c r="C11" s="269"/>
      <c r="D11" s="270"/>
      <c r="E11" s="270"/>
      <c r="F11" s="270"/>
      <c r="G11" s="270"/>
      <c r="H11" s="270"/>
      <c r="I11" s="270"/>
      <c r="J11" s="270"/>
      <c r="K11" s="270"/>
      <c r="L11" s="270"/>
      <c r="M11" s="270"/>
      <c r="N11" s="271"/>
    </row>
    <row r="12" spans="1:14" s="712" customFormat="1" ht="15.75" thickBot="1">
      <c r="A12" s="1160" t="s">
        <v>219</v>
      </c>
      <c r="B12" s="1161"/>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72" t="s">
        <v>174</v>
      </c>
      <c r="B14" s="1173"/>
      <c r="C14" s="1169" t="s">
        <v>175</v>
      </c>
      <c r="D14" s="1170"/>
      <c r="E14" s="1170"/>
      <c r="F14" s="1170"/>
      <c r="G14" s="1170"/>
      <c r="H14" s="1170"/>
      <c r="I14" s="1170"/>
      <c r="J14" s="1170"/>
      <c r="K14" s="1170"/>
      <c r="L14" s="1170"/>
      <c r="M14" s="1170"/>
      <c r="N14" s="1171"/>
    </row>
    <row r="15" spans="1:14" s="48" customFormat="1" ht="18.75" customHeight="1">
      <c r="A15" s="1165" t="s">
        <v>176</v>
      </c>
      <c r="B15" s="1166"/>
      <c r="C15" s="277" t="s">
        <v>177</v>
      </c>
      <c r="D15" s="278" t="s">
        <v>178</v>
      </c>
      <c r="E15" s="278" t="s">
        <v>179</v>
      </c>
      <c r="F15" s="278" t="s">
        <v>180</v>
      </c>
      <c r="G15" s="278" t="s">
        <v>181</v>
      </c>
      <c r="H15" s="278" t="s">
        <v>182</v>
      </c>
      <c r="I15" s="279" t="s">
        <v>183</v>
      </c>
      <c r="J15" s="279" t="s">
        <v>184</v>
      </c>
      <c r="K15" s="279" t="s">
        <v>185</v>
      </c>
      <c r="L15" s="279" t="s">
        <v>186</v>
      </c>
      <c r="M15" s="279" t="s">
        <v>187</v>
      </c>
      <c r="N15" s="280" t="s">
        <v>188</v>
      </c>
    </row>
    <row r="16" spans="1:14" s="48" customFormat="1" ht="18.75" customHeight="1" thickBot="1">
      <c r="A16" s="1167"/>
      <c r="B16" s="1168"/>
      <c r="C16" s="386" t="str">
        <f>IF($B$8&lt;&gt;0,TEXT($F$4,"MM/AAAA"),"")</f>
        <v/>
      </c>
      <c r="D16" s="387" t="str">
        <f>IF($B$8&lt;&gt;0,TEXT(DATE(YEAR($F$4),MONTH($F$4)+1,DAY($F$4)),"MM/AAAA"),"")</f>
        <v/>
      </c>
      <c r="E16" s="387" t="str">
        <f>IF($B$8&lt;&gt;0,TEXT(DATE(YEAR($F$4),MONTH($F$4)+2,DAY($F$4)),"MM/AAAA"),"")</f>
        <v/>
      </c>
      <c r="F16" s="387" t="str">
        <f>IF($B$8&lt;&gt;0,TEXT(DATE(YEAR($F$4),MONTH($F$4)+3,DAY($F$4)),"MM/AAAA"),"")</f>
        <v/>
      </c>
      <c r="G16" s="387" t="str">
        <f>IF($B$8&lt;&gt;0,TEXT(DATE(YEAR($F$4),MONTH($F$4)+4,DAY($F$4)),"MM/AAAA"),"")</f>
        <v/>
      </c>
      <c r="H16" s="387" t="str">
        <f>IF($B$8&lt;&gt;0,TEXT(DATE(YEAR($F$4),MONTH($F$4)+5,DAY($F$4)),"MM/AAAA"),"")</f>
        <v/>
      </c>
      <c r="I16" s="387" t="str">
        <f>IF($B$8&lt;&gt;0,TEXT(DATE(YEAR($F$4),MONTH($F$4)+6,DAY($F$4)),"MM/AAAA"),"")</f>
        <v/>
      </c>
      <c r="J16" s="387" t="str">
        <f>IF($B$8&lt;&gt;0,TEXT(DATE(YEAR($F$4),MONTH($F$4)+7,DAY($F$4)),"MM/AAAA"),"")</f>
        <v/>
      </c>
      <c r="K16" s="387" t="str">
        <f>IF($B$8&lt;&gt;0,TEXT(DATE(YEAR($F$4),MONTH($F$4)+8,DAY($F$4)),"MM/AAAA"),"")</f>
        <v/>
      </c>
      <c r="L16" s="387" t="str">
        <f>IF($B$8&lt;&gt;0,TEXT(DATE(YEAR($F$4),MONTH($F$4)+9,DAY($F$4)),"MM/AAAA"),"")</f>
        <v/>
      </c>
      <c r="M16" s="387" t="str">
        <f>IF($B$8&lt;&gt;0,TEXT(DATE(YEAR($F$4),MONTH($F$4)+10,DAY($F$4)),"MM/AAAA"),"")</f>
        <v/>
      </c>
      <c r="N16" s="593" t="str">
        <f>IF($B$8&lt;&gt;0,TEXT(DATE(YEAR($F$4),MONTH($F$4)+11,DAY($F$4)),"MM/AAAA"),"")</f>
        <v/>
      </c>
    </row>
    <row r="17" spans="1:19" s="48" customFormat="1" ht="18.75" customHeight="1">
      <c r="A17" s="272" t="str">
        <f>IF('1B Tableau financier'!K2="Pôle","Catégorie 1","Action 1")</f>
        <v>Action 1</v>
      </c>
      <c r="B17" s="273" t="str">
        <f>'1C TSsalarié1'!B17</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275" t="str">
        <f>'1C TSsalarié1'!B18</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275" t="str">
        <f>'1C TSsalarié1'!B19</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275" t="str">
        <f>'1C TSsalarié1'!B20</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275" t="str">
        <f>'1C TSsalarié1'!B21</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275" t="str">
        <f>'1C TSsalarié1'!B22</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275" t="str">
        <f>'1C TSsalarié1'!B23</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275" t="str">
        <f>'1C TSsalarié1'!B24</f>
        <v/>
      </c>
      <c r="C24" s="268"/>
      <c r="D24" s="266"/>
      <c r="E24" s="266"/>
      <c r="F24" s="266"/>
      <c r="G24" s="266"/>
      <c r="H24" s="266"/>
      <c r="I24" s="266"/>
      <c r="J24" s="266"/>
      <c r="K24" s="266"/>
      <c r="L24" s="266"/>
      <c r="M24" s="266"/>
      <c r="N24" s="267"/>
      <c r="S24" s="50"/>
    </row>
    <row r="25" spans="1:19" ht="31.9" customHeight="1" thickBot="1">
      <c r="A25" s="1172" t="s">
        <v>314</v>
      </c>
      <c r="B25" s="1173"/>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50" t="s">
        <v>189</v>
      </c>
      <c r="B26" s="1151"/>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54" t="s">
        <v>315</v>
      </c>
      <c r="B28" s="1155"/>
      <c r="C28" s="1162" t="s">
        <v>190</v>
      </c>
      <c r="D28" s="1163"/>
      <c r="E28" s="1163"/>
      <c r="F28" s="1163"/>
      <c r="G28" s="1163"/>
      <c r="H28" s="1163"/>
      <c r="I28" s="1163"/>
      <c r="J28" s="1163"/>
      <c r="K28" s="1163"/>
      <c r="L28" s="1163"/>
      <c r="M28" s="1163"/>
      <c r="N28" s="1164"/>
    </row>
    <row r="29" spans="1:19" s="48" customFormat="1" ht="18.75" customHeight="1">
      <c r="A29" s="1156" t="s">
        <v>191</v>
      </c>
      <c r="B29" s="1157"/>
      <c r="C29" s="228" t="s">
        <v>177</v>
      </c>
      <c r="D29" s="229" t="s">
        <v>178</v>
      </c>
      <c r="E29" s="229" t="s">
        <v>179</v>
      </c>
      <c r="F29" s="229" t="s">
        <v>180</v>
      </c>
      <c r="G29" s="229" t="s">
        <v>181</v>
      </c>
      <c r="H29" s="229" t="s">
        <v>182</v>
      </c>
      <c r="I29" s="230" t="s">
        <v>183</v>
      </c>
      <c r="J29" s="230" t="s">
        <v>184</v>
      </c>
      <c r="K29" s="230" t="s">
        <v>185</v>
      </c>
      <c r="L29" s="230" t="s">
        <v>186</v>
      </c>
      <c r="M29" s="230" t="s">
        <v>187</v>
      </c>
      <c r="N29" s="231" t="s">
        <v>188</v>
      </c>
    </row>
    <row r="30" spans="1:19" s="48" customFormat="1" ht="18.75" customHeight="1" thickBot="1">
      <c r="A30" s="1158"/>
      <c r="B30" s="1159"/>
      <c r="C30" s="284" t="str">
        <f t="shared" ref="C30:N30" si="3">C16</f>
        <v/>
      </c>
      <c r="D30" s="285" t="str">
        <f t="shared" si="3"/>
        <v/>
      </c>
      <c r="E30" s="285" t="str">
        <f t="shared" si="3"/>
        <v/>
      </c>
      <c r="F30" s="285" t="str">
        <f t="shared" si="3"/>
        <v/>
      </c>
      <c r="G30" s="285" t="str">
        <f t="shared" si="3"/>
        <v/>
      </c>
      <c r="H30" s="285" t="str">
        <f t="shared" si="3"/>
        <v/>
      </c>
      <c r="I30" s="285" t="str">
        <f t="shared" si="3"/>
        <v/>
      </c>
      <c r="J30" s="285" t="str">
        <f t="shared" si="3"/>
        <v/>
      </c>
      <c r="K30" s="285" t="str">
        <f t="shared" si="3"/>
        <v/>
      </c>
      <c r="L30" s="285" t="str">
        <f t="shared" si="3"/>
        <v/>
      </c>
      <c r="M30" s="285" t="str">
        <f t="shared" si="3"/>
        <v/>
      </c>
      <c r="N30" s="286" t="str">
        <f t="shared" si="3"/>
        <v/>
      </c>
    </row>
    <row r="31" spans="1:19" s="48" customFormat="1" ht="18.75" customHeight="1">
      <c r="A31" s="232" t="s">
        <v>192</v>
      </c>
      <c r="B31" s="840" t="str">
        <f>'1C TSsalarié1'!B31</f>
        <v>Exemple - Fédéral - SPF YYY - Dossier 3456 - NOM projet - 01/01/2020-30/09/2020 - M. AAAA Bbb</v>
      </c>
      <c r="C31" s="262"/>
      <c r="D31" s="263"/>
      <c r="E31" s="263"/>
      <c r="F31" s="263"/>
      <c r="G31" s="263"/>
      <c r="H31" s="263"/>
      <c r="I31" s="263"/>
      <c r="J31" s="263"/>
      <c r="K31" s="263"/>
      <c r="L31" s="263"/>
      <c r="M31" s="263"/>
      <c r="N31" s="264"/>
      <c r="S31" s="49"/>
    </row>
    <row r="32" spans="1:19" ht="18.75" customHeight="1">
      <c r="A32" s="233" t="s">
        <v>194</v>
      </c>
      <c r="B32" s="841" t="str">
        <f>'1C TSsalarié1'!B32</f>
        <v>Exemple - FWB - DG YYY - Dossier T789 - NOM projet - 01/01/2020-30/06/2020 - Mme CCCC Ddd</v>
      </c>
      <c r="C32" s="268"/>
      <c r="D32" s="266"/>
      <c r="E32" s="266"/>
      <c r="F32" s="266"/>
      <c r="G32" s="266"/>
      <c r="H32" s="266"/>
      <c r="I32" s="266"/>
      <c r="J32" s="266"/>
      <c r="K32" s="266"/>
      <c r="L32" s="266"/>
      <c r="M32" s="266"/>
      <c r="N32" s="267"/>
      <c r="S32" s="50"/>
    </row>
    <row r="33" spans="1:19" ht="18.75" customHeight="1">
      <c r="A33" s="233" t="s">
        <v>196</v>
      </c>
      <c r="B33" s="841" t="str">
        <f>'1C TSsalarié1'!B33</f>
        <v>Exemple - SPW EER - DPE - Dossier 675432 - NOM projet - 01/10/2019-30/09/2022 - M. EEEE Fff</v>
      </c>
      <c r="C33" s="268"/>
      <c r="D33" s="266"/>
      <c r="E33" s="266"/>
      <c r="F33" s="266"/>
      <c r="G33" s="266"/>
      <c r="H33" s="266"/>
      <c r="I33" s="266"/>
      <c r="J33" s="266"/>
      <c r="K33" s="266"/>
      <c r="L33" s="266"/>
      <c r="M33" s="266"/>
      <c r="N33" s="267"/>
      <c r="S33" s="50"/>
    </row>
    <row r="34" spans="1:19" ht="18.75" customHeight="1">
      <c r="A34" s="233" t="s">
        <v>198</v>
      </c>
      <c r="B34" s="841" t="str">
        <f>'1C TSsalarié1'!B34</f>
        <v>Exemple - SPW EER - DPE - Dossier 675432 - NOM projet - 01/10/2019-30/09/2022 - M. EEEE Fff</v>
      </c>
      <c r="C34" s="289"/>
      <c r="D34" s="290"/>
      <c r="E34" s="290"/>
      <c r="F34" s="290"/>
      <c r="G34" s="290"/>
      <c r="H34" s="290"/>
      <c r="I34" s="290"/>
      <c r="J34" s="290"/>
      <c r="K34" s="290"/>
      <c r="L34" s="290"/>
      <c r="M34" s="290"/>
      <c r="N34" s="291"/>
      <c r="S34" s="50"/>
    </row>
    <row r="35" spans="1:19" ht="18.75" customHeight="1">
      <c r="A35" s="233" t="s">
        <v>199</v>
      </c>
      <c r="B35" s="841" t="str">
        <f>'1C TSsalarié1'!B35</f>
        <v>Exemple - SPW EER - DPE - Dossier 675432 - NOM projet - 01/10/2019-30/09/2022 - M. EEEE Fff</v>
      </c>
      <c r="C35" s="289"/>
      <c r="D35" s="290"/>
      <c r="E35" s="290"/>
      <c r="F35" s="290"/>
      <c r="G35" s="290"/>
      <c r="H35" s="290"/>
      <c r="I35" s="290"/>
      <c r="J35" s="290"/>
      <c r="K35" s="290"/>
      <c r="L35" s="290"/>
      <c r="M35" s="290"/>
      <c r="N35" s="291"/>
      <c r="S35" s="50"/>
    </row>
    <row r="36" spans="1:19" ht="18.75" customHeight="1">
      <c r="A36" s="233" t="s">
        <v>200</v>
      </c>
      <c r="B36" s="841" t="str">
        <f>'1C TSsalarié1'!B36</f>
        <v>Exemple - SPW EER - DPE - Dossier 675432 - NOM projet - 01/10/2019-30/09/2022 - M. EEEE Fff</v>
      </c>
      <c r="C36" s="289"/>
      <c r="D36" s="290"/>
      <c r="E36" s="290"/>
      <c r="F36" s="290"/>
      <c r="G36" s="290"/>
      <c r="H36" s="290"/>
      <c r="I36" s="290"/>
      <c r="J36" s="290"/>
      <c r="K36" s="290"/>
      <c r="L36" s="290"/>
      <c r="M36" s="290"/>
      <c r="N36" s="291"/>
      <c r="S36" s="50"/>
    </row>
    <row r="37" spans="1:19" ht="18.75" customHeight="1">
      <c r="A37" s="233" t="s">
        <v>201</v>
      </c>
      <c r="B37" s="841" t="str">
        <f>'1C TSsalarié1'!B37</f>
        <v>Exemple - SPW EER - DPE - Dossier 675432 - NOM projet - 01/10/2019-30/09/2022 - M. EEEE Fff</v>
      </c>
      <c r="C37" s="289"/>
      <c r="D37" s="290"/>
      <c r="E37" s="290"/>
      <c r="F37" s="290"/>
      <c r="G37" s="290"/>
      <c r="H37" s="290"/>
      <c r="I37" s="290"/>
      <c r="J37" s="290"/>
      <c r="K37" s="290"/>
      <c r="L37" s="290"/>
      <c r="M37" s="290"/>
      <c r="N37" s="291"/>
      <c r="S37" s="50"/>
    </row>
    <row r="38" spans="1:19" ht="18.75" customHeight="1">
      <c r="A38" s="233" t="s">
        <v>202</v>
      </c>
      <c r="B38" s="841" t="str">
        <f>'1C TSsalarié1'!B38</f>
        <v>Exemple - SPW EER - DPE - Dossier 675432 - NOM projet - 01/10/2019-30/09/2022 - M. EEEE Fff</v>
      </c>
      <c r="C38" s="289"/>
      <c r="D38" s="290"/>
      <c r="E38" s="290"/>
      <c r="F38" s="290"/>
      <c r="G38" s="290"/>
      <c r="H38" s="290"/>
      <c r="I38" s="290"/>
      <c r="J38" s="290"/>
      <c r="K38" s="290"/>
      <c r="L38" s="290"/>
      <c r="M38" s="290"/>
      <c r="N38" s="291"/>
      <c r="S38" s="50"/>
    </row>
    <row r="39" spans="1:19" ht="18.75" customHeight="1">
      <c r="A39" s="233" t="s">
        <v>203</v>
      </c>
      <c r="B39" s="841" t="str">
        <f>'1C TSsalarié1'!B39</f>
        <v>Exemple - SPW EER - DPE - Dossier 675432 - NOM projet - 01/10/2019-30/09/2022 - M. EEEE Fff</v>
      </c>
      <c r="C39" s="289"/>
      <c r="D39" s="290"/>
      <c r="E39" s="290"/>
      <c r="F39" s="290"/>
      <c r="G39" s="290"/>
      <c r="H39" s="290"/>
      <c r="I39" s="290"/>
      <c r="J39" s="290"/>
      <c r="K39" s="290"/>
      <c r="L39" s="290"/>
      <c r="M39" s="290"/>
      <c r="N39" s="291"/>
      <c r="S39" s="50"/>
    </row>
    <row r="40" spans="1:19" ht="18.75" customHeight="1">
      <c r="A40" s="233" t="s">
        <v>204</v>
      </c>
      <c r="B40" s="841" t="str">
        <f>'1C TSsalarié1'!B40</f>
        <v>Exemple - SPW EER - DPE - Dossier 675432 - NOM projet - 01/10/2019-30/09/2022 - M. EEEE Fff</v>
      </c>
      <c r="C40" s="289"/>
      <c r="D40" s="290"/>
      <c r="E40" s="290"/>
      <c r="F40" s="290"/>
      <c r="G40" s="290"/>
      <c r="H40" s="290"/>
      <c r="I40" s="290"/>
      <c r="J40" s="290"/>
      <c r="K40" s="290"/>
      <c r="L40" s="290"/>
      <c r="M40" s="290"/>
      <c r="N40" s="291"/>
      <c r="S40" s="50"/>
    </row>
    <row r="41" spans="1:19" ht="18.75" customHeight="1">
      <c r="A41" s="233" t="s">
        <v>205</v>
      </c>
      <c r="B41" s="841" t="str">
        <f>'1C TSsalarié1'!B41</f>
        <v>Exemple - SPW EER - DPE - Dossier 675432 - NOM projet - 01/10/2019-30/09/2022 - M. EEEE Fff</v>
      </c>
      <c r="C41" s="289"/>
      <c r="D41" s="290"/>
      <c r="E41" s="290"/>
      <c r="F41" s="290"/>
      <c r="G41" s="290"/>
      <c r="H41" s="290"/>
      <c r="I41" s="290"/>
      <c r="J41" s="290"/>
      <c r="K41" s="290"/>
      <c r="L41" s="290"/>
      <c r="M41" s="290"/>
      <c r="N41" s="291"/>
      <c r="S41" s="50"/>
    </row>
    <row r="42" spans="1:19" ht="18.75" customHeight="1">
      <c r="A42" s="233" t="s">
        <v>206</v>
      </c>
      <c r="B42" s="841" t="str">
        <f>'1C TSsalarié1'!B42</f>
        <v>Exemple - SPW EER - DPE - Dossier 675432 - NOM projet - 01/10/2019-30/09/2022 - M. EEEE Fff</v>
      </c>
      <c r="C42" s="289"/>
      <c r="D42" s="290"/>
      <c r="E42" s="290"/>
      <c r="F42" s="290"/>
      <c r="G42" s="290"/>
      <c r="H42" s="290"/>
      <c r="I42" s="290"/>
      <c r="J42" s="290"/>
      <c r="K42" s="290"/>
      <c r="L42" s="290"/>
      <c r="M42" s="290"/>
      <c r="N42" s="291"/>
      <c r="S42" s="50"/>
    </row>
    <row r="43" spans="1:19" ht="18.75" customHeight="1">
      <c r="A43" s="233" t="s">
        <v>207</v>
      </c>
      <c r="B43" s="841" t="str">
        <f>'1C TSsalarié1'!B43</f>
        <v>Exemple - SPW EER - DPE - Dossier 675432 - NOM projet - 01/10/2019-30/09/2022 - M. EEEE Fff</v>
      </c>
      <c r="C43" s="289"/>
      <c r="D43" s="290"/>
      <c r="E43" s="290"/>
      <c r="F43" s="290"/>
      <c r="G43" s="290"/>
      <c r="H43" s="290"/>
      <c r="I43" s="290"/>
      <c r="J43" s="290"/>
      <c r="K43" s="290"/>
      <c r="L43" s="290"/>
      <c r="M43" s="290"/>
      <c r="N43" s="291"/>
      <c r="S43" s="50"/>
    </row>
    <row r="44" spans="1:19" ht="18.75" customHeight="1">
      <c r="A44" s="233" t="s">
        <v>208</v>
      </c>
      <c r="B44" s="841" t="str">
        <f>'1C TSsalarié1'!B44</f>
        <v>Exemple - SPW EER - DPE - Dossier 675432 - NOM projet - 01/10/2019-30/09/2022 - M. EEEE Fff</v>
      </c>
      <c r="C44" s="289"/>
      <c r="D44" s="290"/>
      <c r="E44" s="290"/>
      <c r="F44" s="290"/>
      <c r="G44" s="290"/>
      <c r="H44" s="290"/>
      <c r="I44" s="290"/>
      <c r="J44" s="290"/>
      <c r="K44" s="290"/>
      <c r="L44" s="290"/>
      <c r="M44" s="290"/>
      <c r="N44" s="291"/>
      <c r="S44" s="50"/>
    </row>
    <row r="45" spans="1:19" ht="18.75" customHeight="1">
      <c r="A45" s="233" t="s">
        <v>209</v>
      </c>
      <c r="B45" s="841" t="str">
        <f>'1C TSsalarié1'!B45</f>
        <v>Exemple - SPW EER - DPE - Dossier 675432 - NOM projet - 01/10/2019-30/09/2022 - M. EEEE Fff</v>
      </c>
      <c r="C45" s="289"/>
      <c r="D45" s="290"/>
      <c r="E45" s="290"/>
      <c r="F45" s="290"/>
      <c r="G45" s="290"/>
      <c r="H45" s="290"/>
      <c r="I45" s="290"/>
      <c r="J45" s="290"/>
      <c r="K45" s="290"/>
      <c r="L45" s="290"/>
      <c r="M45" s="290"/>
      <c r="N45" s="291"/>
      <c r="S45" s="50"/>
    </row>
    <row r="46" spans="1:19" ht="18.75" customHeight="1">
      <c r="A46" s="233" t="s">
        <v>210</v>
      </c>
      <c r="B46" s="841" t="str">
        <f>'1C TSsalarié1'!B46</f>
        <v>Exemple - SPW EER - DPE - Dossier 675432 - NOM projet - 01/10/2019-30/09/2022 - M. EEEE Fff</v>
      </c>
      <c r="C46" s="289"/>
      <c r="D46" s="290"/>
      <c r="E46" s="290"/>
      <c r="F46" s="290"/>
      <c r="G46" s="290"/>
      <c r="H46" s="290"/>
      <c r="I46" s="290"/>
      <c r="J46" s="290"/>
      <c r="K46" s="290"/>
      <c r="L46" s="290"/>
      <c r="M46" s="290"/>
      <c r="N46" s="291"/>
      <c r="S46" s="50"/>
    </row>
    <row r="47" spans="1:19" ht="18.75" customHeight="1">
      <c r="A47" s="233" t="s">
        <v>211</v>
      </c>
      <c r="B47" s="841" t="str">
        <f>'1C TSsalarié1'!B47</f>
        <v>Exemple - SPW EER - DPE - Dossier 675432 - NOM projet - 01/10/2019-30/09/2022 - M. EEEE Fff</v>
      </c>
      <c r="C47" s="289"/>
      <c r="D47" s="290"/>
      <c r="E47" s="290"/>
      <c r="F47" s="290"/>
      <c r="G47" s="290"/>
      <c r="H47" s="290"/>
      <c r="I47" s="290"/>
      <c r="J47" s="290"/>
      <c r="K47" s="290"/>
      <c r="L47" s="290"/>
      <c r="M47" s="290"/>
      <c r="N47" s="291"/>
      <c r="S47" s="50"/>
    </row>
    <row r="48" spans="1:19" ht="18.75" customHeight="1">
      <c r="A48" s="233" t="s">
        <v>212</v>
      </c>
      <c r="B48" s="841" t="str">
        <f>'1C TSsalarié1'!B48</f>
        <v>Exemple - SPW EER - DPE - Dossier 675432 - NOM projet - 01/10/2019-30/09/2022 - M. EEEE Fff</v>
      </c>
      <c r="C48" s="289"/>
      <c r="D48" s="290"/>
      <c r="E48" s="290"/>
      <c r="F48" s="290"/>
      <c r="G48" s="290"/>
      <c r="H48" s="290"/>
      <c r="I48" s="290"/>
      <c r="J48" s="290"/>
      <c r="K48" s="290"/>
      <c r="L48" s="290"/>
      <c r="M48" s="290"/>
      <c r="N48" s="291"/>
      <c r="S48" s="50"/>
    </row>
    <row r="49" spans="1:19" ht="18.75" customHeight="1">
      <c r="A49" s="233" t="s">
        <v>213</v>
      </c>
      <c r="B49" s="841" t="str">
        <f>'1C TSsalarié1'!B49</f>
        <v>Exemple - SPW EER - DPE - Dossier 675432 - NOM projet - 01/10/2019-30/09/2022 - M. EEEE Fff</v>
      </c>
      <c r="C49" s="289"/>
      <c r="D49" s="290"/>
      <c r="E49" s="290"/>
      <c r="F49" s="290"/>
      <c r="G49" s="290"/>
      <c r="H49" s="290"/>
      <c r="I49" s="290"/>
      <c r="J49" s="290"/>
      <c r="K49" s="290"/>
      <c r="L49" s="290"/>
      <c r="M49" s="290"/>
      <c r="N49" s="291"/>
      <c r="S49" s="50"/>
    </row>
    <row r="50" spans="1:19" ht="18.75" customHeight="1">
      <c r="A50" s="233" t="s">
        <v>214</v>
      </c>
      <c r="B50" s="841" t="str">
        <f>'1C TSsalarié1'!B50</f>
        <v>Exemple - SPW EER - DPE - Dossier 675432 - NOM projet - 01/10/2019-30/09/2022 - M. EEEE Fff</v>
      </c>
      <c r="C50" s="289"/>
      <c r="D50" s="290"/>
      <c r="E50" s="290"/>
      <c r="F50" s="290"/>
      <c r="G50" s="290"/>
      <c r="H50" s="290"/>
      <c r="I50" s="290"/>
      <c r="J50" s="290"/>
      <c r="K50" s="290"/>
      <c r="L50" s="290"/>
      <c r="M50" s="290"/>
      <c r="N50" s="291"/>
      <c r="S50" s="50"/>
    </row>
    <row r="51" spans="1:19" ht="18.75" customHeight="1">
      <c r="A51" s="233" t="s">
        <v>215</v>
      </c>
      <c r="B51" s="841" t="str">
        <f>'1C TSsalarié1'!B51</f>
        <v>Exemple - SPW EER - DPE - Dossier 675432 - NOM projet - 01/10/2019-30/09/2022 - M. EEEE Fff</v>
      </c>
      <c r="C51" s="289"/>
      <c r="D51" s="290"/>
      <c r="E51" s="290"/>
      <c r="F51" s="290"/>
      <c r="G51" s="290"/>
      <c r="H51" s="290"/>
      <c r="I51" s="290"/>
      <c r="J51" s="290"/>
      <c r="K51" s="290"/>
      <c r="L51" s="290"/>
      <c r="M51" s="290"/>
      <c r="N51" s="291"/>
      <c r="S51" s="50"/>
    </row>
    <row r="52" spans="1:19" ht="39.950000000000003" customHeight="1" thickBot="1">
      <c r="A52" s="234" t="s">
        <v>98</v>
      </c>
      <c r="B52" s="842" t="str">
        <f>'1C TSsalarié1'!B52</f>
        <v>Par exemple - Sponsoring obtenu via l'entreprise ZZZ  - réf. 999888 - NOM du projet - 01/01/2020 au 31/03/2020 - Mme GGGG Hhhhh</v>
      </c>
      <c r="C52" s="293"/>
      <c r="D52" s="294"/>
      <c r="E52" s="294"/>
      <c r="F52" s="294"/>
      <c r="G52" s="294"/>
      <c r="H52" s="294"/>
      <c r="I52" s="294"/>
      <c r="J52" s="294"/>
      <c r="K52" s="294"/>
      <c r="L52" s="294"/>
      <c r="M52" s="294"/>
      <c r="N52" s="295"/>
      <c r="S52" s="50"/>
    </row>
    <row r="53" spans="1:19" ht="18.75" customHeight="1" thickBot="1">
      <c r="A53" s="1148" t="s">
        <v>217</v>
      </c>
      <c r="B53" s="1149"/>
      <c r="C53" s="92">
        <f t="shared" ref="C53:N53" si="4">SUM(C31:C52)</f>
        <v>0</v>
      </c>
      <c r="D53" s="68">
        <f t="shared" si="4"/>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50" t="s">
        <v>218</v>
      </c>
      <c r="B54" s="1151"/>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sheetData>
  <sheetProtection algorithmName="SHA-512" hashValue="lsyQXAq0lfnpFblV0Ma25b8O/yIOGPMSrsOcCI8yrLPJcPIwDdrub1ESM5qdg/TgzWAQ1sa5oyyc0o9I6tVwTQ==" saltValue="BN/8nbqeZg93m1d+BbHXhA==" spinCount="100000" sheet="1" objects="1" scenarios="1" formatColumns="0" formatRows="0"/>
  <mergeCells count="13">
    <mergeCell ref="A54:B54"/>
    <mergeCell ref="A26:B26"/>
    <mergeCell ref="A28:B28"/>
    <mergeCell ref="C28:N28"/>
    <mergeCell ref="A29:B30"/>
    <mergeCell ref="A53:B53"/>
    <mergeCell ref="A25:B25"/>
    <mergeCell ref="A5:A7"/>
    <mergeCell ref="A11:B11"/>
    <mergeCell ref="A14:B14"/>
    <mergeCell ref="C14:N14"/>
    <mergeCell ref="A15:B16"/>
    <mergeCell ref="A12:B12"/>
  </mergeCells>
  <conditionalFormatting sqref="C17:N24">
    <cfRule type="cellIs" dxfId="51" priority="6" operator="equal">
      <formula>0</formula>
    </cfRule>
  </conditionalFormatting>
  <conditionalFormatting sqref="C31:N52">
    <cfRule type="cellIs" dxfId="50" priority="5" operator="equal">
      <formula>0</formula>
    </cfRule>
  </conditionalFormatting>
  <conditionalFormatting sqref="C12:N12">
    <cfRule type="cellIs" dxfId="49" priority="1" operator="equal">
      <formula>1</formula>
    </cfRule>
    <cfRule type="cellIs" dxfId="48" priority="2" operator="greaterThan">
      <formula>0</formula>
    </cfRule>
  </conditionalFormatting>
  <hyperlinks>
    <hyperlink ref="A8" location="'1B Tableau financier'!A155" display="'1B Tableau financier'!A155" xr:uid="{615814F5-8D76-472F-A5ED-02CB177C3E5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B7B26-5594-4C44-A236-D03DF872EF20}">
  <dimension ref="A1:AQ58"/>
  <sheetViews>
    <sheetView zoomScale="80" zoomScaleNormal="80" zoomScaleSheetLayoutView="98" workbookViewId="0">
      <selection activeCell="B12" sqref="B12"/>
    </sheetView>
  </sheetViews>
  <sheetFormatPr baseColWidth="10" defaultColWidth="11.42578125" defaultRowHeight="18.75" customHeight="1"/>
  <cols>
    <col min="1" max="1" width="15.140625" style="45" customWidth="1"/>
    <col min="2" max="2" width="90.710937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233</v>
      </c>
    </row>
    <row r="2" spans="1:43" ht="18.75" customHeight="1">
      <c r="C2" s="84" t="str">
        <f>'1B Tableau financier'!G3</f>
        <v>N° BCE :</v>
      </c>
      <c r="D2" s="56"/>
      <c r="E2" s="97" t="str">
        <f>'1B Tableau financier'!K3</f>
        <v>BE0</v>
      </c>
      <c r="F2" s="84"/>
      <c r="G2" s="84"/>
      <c r="H2" s="84"/>
      <c r="I2" s="84"/>
      <c r="J2" s="84"/>
      <c r="K2" s="84"/>
      <c r="L2" s="84"/>
      <c r="M2" s="84"/>
      <c r="N2" s="84"/>
      <c r="Q2" s="385" t="s">
        <v>234</v>
      </c>
    </row>
    <row r="3" spans="1:43" ht="18.75" customHeight="1">
      <c r="B3" s="52" t="s">
        <v>235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74" t="s">
        <v>236</v>
      </c>
      <c r="B6" s="1175"/>
      <c r="C6" s="1175"/>
      <c r="D6" s="1175"/>
      <c r="E6" s="1175"/>
      <c r="F6" s="1175"/>
      <c r="G6" s="1175"/>
      <c r="H6" s="1175"/>
      <c r="I6" s="1175"/>
      <c r="J6" s="1175"/>
      <c r="K6" s="1175"/>
      <c r="L6" s="1175"/>
      <c r="M6" s="1175"/>
      <c r="N6" s="1176"/>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77" t="s">
        <v>237</v>
      </c>
      <c r="B7" s="1178"/>
      <c r="C7" s="1178"/>
      <c r="D7" s="1178"/>
      <c r="E7" s="1178"/>
      <c r="F7" s="1178"/>
      <c r="G7" s="1178"/>
      <c r="H7" s="1178"/>
      <c r="I7" s="1178"/>
      <c r="J7" s="1178"/>
      <c r="K7" s="1178"/>
      <c r="L7" s="1178"/>
      <c r="M7" s="1178"/>
      <c r="N7" s="1179"/>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45"/>
      <c r="B9" s="108" t="s">
        <v>220</v>
      </c>
      <c r="C9" s="23"/>
      <c r="D9" s="88"/>
      <c r="E9" s="18"/>
      <c r="F9" s="100"/>
      <c r="G9" s="18"/>
      <c r="H9" s="100"/>
      <c r="O9" s="225"/>
    </row>
    <row r="10" spans="1:43" s="42" customFormat="1" ht="18.75" customHeight="1">
      <c r="A10" s="1146"/>
      <c r="B10" s="101" t="s">
        <v>238</v>
      </c>
      <c r="C10" s="23"/>
      <c r="D10" s="88"/>
      <c r="E10" s="18"/>
      <c r="F10" s="100"/>
      <c r="G10" s="18"/>
      <c r="H10" s="100"/>
      <c r="O10" s="225"/>
    </row>
    <row r="11" spans="1:43" ht="8.4499999999999993" customHeight="1" thickBot="1">
      <c r="A11" s="1147"/>
    </row>
    <row r="12" spans="1:43" s="224" customFormat="1" ht="30.75" thickBot="1">
      <c r="A12" s="571" t="s">
        <v>239</v>
      </c>
      <c r="B12" s="248"/>
      <c r="C12" s="650" t="s">
        <v>240</v>
      </c>
      <c r="D12" s="1180" t="s">
        <v>241</v>
      </c>
      <c r="E12" s="1180"/>
      <c r="F12" s="1180"/>
      <c r="G12" s="1180"/>
      <c r="H12" s="1180"/>
      <c r="I12" s="1180"/>
      <c r="J12" s="1180"/>
      <c r="K12" s="1180"/>
      <c r="L12" s="1180"/>
      <c r="M12" s="1180"/>
      <c r="N12" s="160"/>
      <c r="O12" s="161"/>
      <c r="Q12" s="537" t="s">
        <v>240</v>
      </c>
    </row>
    <row r="13" spans="1:43" s="224" customFormat="1" ht="15">
      <c r="A13" s="218" t="s">
        <v>242</v>
      </c>
      <c r="B13" s="249"/>
      <c r="C13" s="161"/>
      <c r="D13" s="1181"/>
      <c r="E13" s="1181"/>
      <c r="F13" s="1181"/>
      <c r="G13" s="1181"/>
      <c r="H13" s="1181"/>
      <c r="I13" s="1181"/>
      <c r="J13" s="1181"/>
      <c r="K13" s="1181"/>
      <c r="L13" s="1181"/>
      <c r="M13" s="1181"/>
      <c r="N13" s="165"/>
      <c r="O13" s="161"/>
      <c r="Q13" s="537" t="s">
        <v>243</v>
      </c>
    </row>
    <row r="14" spans="1:43" s="224" customFormat="1" ht="15">
      <c r="A14" s="162" t="s">
        <v>171</v>
      </c>
      <c r="B14" s="249" t="s">
        <v>244</v>
      </c>
      <c r="C14" s="161"/>
      <c r="D14" s="163"/>
      <c r="E14" s="164"/>
      <c r="F14" s="164"/>
      <c r="G14" s="161"/>
      <c r="H14" s="161"/>
      <c r="I14" s="161"/>
      <c r="J14" s="161"/>
      <c r="K14" s="161"/>
      <c r="L14" s="161"/>
      <c r="M14" s="161"/>
      <c r="N14" s="165"/>
      <c r="O14" s="161"/>
    </row>
    <row r="15" spans="1:43" s="224" customFormat="1" ht="25.5">
      <c r="A15" s="162" t="s">
        <v>245</v>
      </c>
      <c r="B15" s="249" t="s">
        <v>246</v>
      </c>
      <c r="C15" s="161"/>
      <c r="D15" s="163"/>
      <c r="E15" s="164"/>
      <c r="F15" s="164"/>
      <c r="G15" s="161"/>
      <c r="H15" s="161"/>
      <c r="I15" s="161"/>
      <c r="J15" s="161"/>
      <c r="K15" s="161"/>
      <c r="L15" s="161"/>
      <c r="M15" s="161"/>
      <c r="N15" s="165"/>
      <c r="O15" s="161"/>
    </row>
    <row r="16" spans="1:43" s="224" customFormat="1" ht="15.75" thickBot="1">
      <c r="A16" s="166" t="s">
        <v>247</v>
      </c>
      <c r="B16" s="250" t="s">
        <v>233</v>
      </c>
      <c r="C16" s="161"/>
      <c r="D16" s="161"/>
      <c r="E16" s="161"/>
      <c r="F16" s="161"/>
      <c r="G16" s="161"/>
      <c r="H16" s="161"/>
      <c r="I16" s="161"/>
      <c r="J16" s="161"/>
      <c r="K16" s="161"/>
      <c r="L16" s="161"/>
      <c r="M16" s="161"/>
      <c r="N16" s="165"/>
      <c r="O16" s="161"/>
    </row>
    <row r="17" spans="1:19" ht="23.45" customHeight="1" thickBot="1">
      <c r="A17" s="1182" t="s">
        <v>319</v>
      </c>
      <c r="B17" s="1183"/>
      <c r="C17" s="543">
        <f t="shared" ref="C17:N17" si="0">IF($B12="",0,C30+C58)</f>
        <v>0</v>
      </c>
      <c r="D17" s="543">
        <f t="shared" si="0"/>
        <v>0</v>
      </c>
      <c r="E17" s="543">
        <f t="shared" si="0"/>
        <v>0</v>
      </c>
      <c r="F17" s="543">
        <f t="shared" si="0"/>
        <v>0</v>
      </c>
      <c r="G17" s="543">
        <f t="shared" si="0"/>
        <v>0</v>
      </c>
      <c r="H17" s="543">
        <f t="shared" si="0"/>
        <v>0</v>
      </c>
      <c r="I17" s="543">
        <f t="shared" si="0"/>
        <v>0</v>
      </c>
      <c r="J17" s="543">
        <f t="shared" si="0"/>
        <v>0</v>
      </c>
      <c r="K17" s="543">
        <f t="shared" si="0"/>
        <v>0</v>
      </c>
      <c r="L17" s="543">
        <f t="shared" si="0"/>
        <v>0</v>
      </c>
      <c r="M17" s="543">
        <f t="shared" si="0"/>
        <v>0</v>
      </c>
      <c r="N17" s="660">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4" t="s">
        <v>248</v>
      </c>
      <c r="B19" s="1185"/>
      <c r="C19" s="1186" t="s">
        <v>249</v>
      </c>
      <c r="D19" s="1187"/>
      <c r="E19" s="1187"/>
      <c r="F19" s="1187"/>
      <c r="G19" s="1187"/>
      <c r="H19" s="1187"/>
      <c r="I19" s="1187"/>
      <c r="J19" s="1187"/>
      <c r="K19" s="1187"/>
      <c r="L19" s="1187"/>
      <c r="M19" s="1187"/>
      <c r="N19" s="1188"/>
    </row>
    <row r="20" spans="1:19" s="48" customFormat="1" ht="18.75" customHeight="1">
      <c r="A20" s="1189" t="s">
        <v>176</v>
      </c>
      <c r="B20" s="1190"/>
      <c r="C20" s="330" t="s">
        <v>177</v>
      </c>
      <c r="D20" s="331" t="s">
        <v>178</v>
      </c>
      <c r="E20" s="331" t="s">
        <v>179</v>
      </c>
      <c r="F20" s="331" t="s">
        <v>180</v>
      </c>
      <c r="G20" s="331" t="s">
        <v>181</v>
      </c>
      <c r="H20" s="331" t="s">
        <v>182</v>
      </c>
      <c r="I20" s="332" t="s">
        <v>183</v>
      </c>
      <c r="J20" s="332" t="s">
        <v>184</v>
      </c>
      <c r="K20" s="332" t="s">
        <v>185</v>
      </c>
      <c r="L20" s="332" t="s">
        <v>186</v>
      </c>
      <c r="M20" s="332" t="s">
        <v>187</v>
      </c>
      <c r="N20" s="333" t="s">
        <v>188</v>
      </c>
      <c r="O20" s="167"/>
    </row>
    <row r="21" spans="1:19" s="48" customFormat="1" ht="18.75" customHeight="1" thickBot="1">
      <c r="A21" s="1191"/>
      <c r="B21" s="1192"/>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TSsalarié1'!B17</f>
        <v/>
      </c>
      <c r="C22" s="538"/>
      <c r="D22" s="539"/>
      <c r="E22" s="539"/>
      <c r="F22" s="539"/>
      <c r="G22" s="539"/>
      <c r="H22" s="539"/>
      <c r="I22" s="539"/>
      <c r="J22" s="539"/>
      <c r="K22" s="539"/>
      <c r="L22" s="539"/>
      <c r="M22" s="539"/>
      <c r="N22" s="546"/>
      <c r="O22" s="167"/>
      <c r="S22" s="49"/>
    </row>
    <row r="23" spans="1:19" ht="18.75" customHeight="1">
      <c r="A23" s="328" t="str">
        <f>'1C TSsalarié1'!A18</f>
        <v>Action 2</v>
      </c>
      <c r="B23" s="329" t="str">
        <f>'1C TSsalarié1'!B18</f>
        <v/>
      </c>
      <c r="C23" s="540"/>
      <c r="D23" s="541"/>
      <c r="E23" s="541"/>
      <c r="F23" s="541"/>
      <c r="G23" s="541"/>
      <c r="H23" s="541"/>
      <c r="I23" s="541"/>
      <c r="J23" s="541"/>
      <c r="K23" s="541"/>
      <c r="L23" s="541"/>
      <c r="M23" s="541"/>
      <c r="N23" s="547"/>
      <c r="S23" s="50"/>
    </row>
    <row r="24" spans="1:19" ht="18.75" customHeight="1">
      <c r="A24" s="328" t="str">
        <f>'1C TSsalarié1'!A19</f>
        <v>Action 3</v>
      </c>
      <c r="B24" s="329" t="str">
        <f>'1C TSsalarié1'!B19</f>
        <v/>
      </c>
      <c r="C24" s="540"/>
      <c r="D24" s="541"/>
      <c r="E24" s="541"/>
      <c r="F24" s="541"/>
      <c r="G24" s="541"/>
      <c r="H24" s="541"/>
      <c r="I24" s="541"/>
      <c r="J24" s="541"/>
      <c r="K24" s="541"/>
      <c r="L24" s="541"/>
      <c r="M24" s="541"/>
      <c r="N24" s="547"/>
      <c r="S24" s="50"/>
    </row>
    <row r="25" spans="1:19" ht="18.75" customHeight="1">
      <c r="A25" s="328" t="str">
        <f>'1C TSsalarié1'!A20</f>
        <v>Action 4</v>
      </c>
      <c r="B25" s="329" t="str">
        <f>'1C TSsalarié1'!B20</f>
        <v/>
      </c>
      <c r="C25" s="542"/>
      <c r="D25" s="541"/>
      <c r="E25" s="541"/>
      <c r="F25" s="541"/>
      <c r="G25" s="541"/>
      <c r="H25" s="541"/>
      <c r="I25" s="541"/>
      <c r="J25" s="541"/>
      <c r="K25" s="541"/>
      <c r="L25" s="541"/>
      <c r="M25" s="541"/>
      <c r="N25" s="547"/>
      <c r="S25" s="50"/>
    </row>
    <row r="26" spans="1:19" ht="18.75" customHeight="1">
      <c r="A26" s="328" t="str">
        <f>'1C TSsalarié1'!A21</f>
        <v>Action 5</v>
      </c>
      <c r="B26" s="329" t="str">
        <f>'1C TSsalarié1'!B21</f>
        <v/>
      </c>
      <c r="C26" s="542"/>
      <c r="D26" s="541"/>
      <c r="E26" s="541"/>
      <c r="F26" s="541"/>
      <c r="G26" s="541"/>
      <c r="H26" s="541"/>
      <c r="I26" s="541"/>
      <c r="J26" s="541"/>
      <c r="K26" s="541"/>
      <c r="L26" s="541"/>
      <c r="M26" s="541"/>
      <c r="N26" s="547"/>
      <c r="S26" s="50"/>
    </row>
    <row r="27" spans="1:19" ht="18.75" customHeight="1">
      <c r="A27" s="328" t="str">
        <f>'1C TSsalarié1'!A22</f>
        <v>Action 6</v>
      </c>
      <c r="B27" s="329" t="str">
        <f>'1C TSsalarié1'!B22</f>
        <v/>
      </c>
      <c r="C27" s="542"/>
      <c r="D27" s="541"/>
      <c r="E27" s="541"/>
      <c r="F27" s="541"/>
      <c r="G27" s="541"/>
      <c r="H27" s="541"/>
      <c r="I27" s="541"/>
      <c r="J27" s="541"/>
      <c r="K27" s="541"/>
      <c r="L27" s="541"/>
      <c r="M27" s="541"/>
      <c r="N27" s="547"/>
      <c r="S27" s="50"/>
    </row>
    <row r="28" spans="1:19" ht="18.75" customHeight="1">
      <c r="A28" s="328" t="str">
        <f>'1C TSsalarié1'!A23</f>
        <v>Action 7</v>
      </c>
      <c r="B28" s="329" t="str">
        <f>'1C TSsalarié1'!B23</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TSsalarié1'!B24</f>
        <v/>
      </c>
      <c r="C29" s="542"/>
      <c r="D29" s="549"/>
      <c r="E29" s="549"/>
      <c r="F29" s="549"/>
      <c r="G29" s="549"/>
      <c r="H29" s="549"/>
      <c r="I29" s="549"/>
      <c r="J29" s="549"/>
      <c r="K29" s="549"/>
      <c r="L29" s="549"/>
      <c r="M29" s="549"/>
      <c r="N29" s="550"/>
      <c r="S29" s="50"/>
    </row>
    <row r="30" spans="1:19" ht="19.5" customHeight="1" thickBot="1">
      <c r="A30" s="1184" t="s">
        <v>250</v>
      </c>
      <c r="B30" s="1185"/>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50" t="s">
        <v>251</v>
      </c>
      <c r="B31" s="1151"/>
      <c r="C31" s="334">
        <v>0</v>
      </c>
      <c r="D31" s="335">
        <v>0</v>
      </c>
      <c r="E31" s="335">
        <v>0</v>
      </c>
      <c r="F31" s="335">
        <v>0</v>
      </c>
      <c r="G31" s="335">
        <v>0</v>
      </c>
      <c r="H31" s="335">
        <v>0</v>
      </c>
      <c r="I31" s="335">
        <v>0</v>
      </c>
      <c r="J31" s="335">
        <v>0</v>
      </c>
      <c r="K31" s="335">
        <v>0</v>
      </c>
      <c r="L31" s="335">
        <v>0</v>
      </c>
      <c r="M31" s="335">
        <v>0</v>
      </c>
      <c r="N31" s="336">
        <v>0</v>
      </c>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48" t="s">
        <v>252</v>
      </c>
      <c r="B33" s="1149"/>
      <c r="C33" s="1162" t="s">
        <v>249</v>
      </c>
      <c r="D33" s="1163"/>
      <c r="E33" s="1163"/>
      <c r="F33" s="1163"/>
      <c r="G33" s="1163"/>
      <c r="H33" s="1163"/>
      <c r="I33" s="1163"/>
      <c r="J33" s="1163"/>
      <c r="K33" s="1163"/>
      <c r="L33" s="1163"/>
      <c r="M33" s="1163"/>
      <c r="N33" s="1164"/>
    </row>
    <row r="34" spans="1:19" s="48" customFormat="1" ht="18.75" customHeight="1">
      <c r="A34" s="1156" t="s">
        <v>191</v>
      </c>
      <c r="B34" s="1157"/>
      <c r="C34" s="228" t="s">
        <v>177</v>
      </c>
      <c r="D34" s="229" t="s">
        <v>178</v>
      </c>
      <c r="E34" s="229" t="s">
        <v>179</v>
      </c>
      <c r="F34" s="229" t="s">
        <v>180</v>
      </c>
      <c r="G34" s="229" t="s">
        <v>181</v>
      </c>
      <c r="H34" s="229" t="s">
        <v>182</v>
      </c>
      <c r="I34" s="230" t="s">
        <v>183</v>
      </c>
      <c r="J34" s="230" t="s">
        <v>184</v>
      </c>
      <c r="K34" s="230" t="s">
        <v>185</v>
      </c>
      <c r="L34" s="230" t="s">
        <v>186</v>
      </c>
      <c r="M34" s="230" t="s">
        <v>187</v>
      </c>
      <c r="N34" s="231" t="s">
        <v>188</v>
      </c>
      <c r="O34" s="167"/>
    </row>
    <row r="35" spans="1:19" s="48" customFormat="1" ht="18.75" customHeight="1" thickBot="1">
      <c r="A35" s="1158"/>
      <c r="B35" s="1159"/>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15.75">
      <c r="A36" s="232" t="s">
        <v>192</v>
      </c>
      <c r="B36" s="395" t="str">
        <f>'1C TSsalarié1'!B31</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194</v>
      </c>
      <c r="B37" s="396" t="str">
        <f>'1C TSsalarié1'!B32</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196</v>
      </c>
      <c r="B38" s="396" t="str">
        <f>'1C TSsalarié1'!B33</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198</v>
      </c>
      <c r="B39" s="396" t="str">
        <f>'1C TSsalarié1'!B34</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199</v>
      </c>
      <c r="B40" s="396" t="str">
        <f>'1C TSsalarié1'!B35</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200</v>
      </c>
      <c r="B41" s="396" t="str">
        <f>'1C TSsalarié1'!B36</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201</v>
      </c>
      <c r="B42" s="396" t="str">
        <f>'1C TSsalarié1'!B37</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202</v>
      </c>
      <c r="B43" s="396" t="str">
        <f>'1C TSsalarié1'!B38</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203</v>
      </c>
      <c r="B44" s="396" t="str">
        <f>'1C TSsalarié1'!B39</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204</v>
      </c>
      <c r="B45" s="396" t="str">
        <f>'1C TSsalarié1'!B40</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205</v>
      </c>
      <c r="B46" s="396" t="str">
        <f>'1C TSsalarié1'!B41</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206</v>
      </c>
      <c r="B47" s="396" t="str">
        <f>'1C TSsalarié1'!B42</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207</v>
      </c>
      <c r="B48" s="396" t="str">
        <f>'1C TSsalarié1'!B43</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208</v>
      </c>
      <c r="B49" s="396" t="str">
        <f>'1C TSsalarié1'!B44</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209</v>
      </c>
      <c r="B50" s="396" t="str">
        <f>'1C TSsalarié1'!B45</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210</v>
      </c>
      <c r="B51" s="396" t="str">
        <f>'1C TSsalarié1'!B46</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211</v>
      </c>
      <c r="B52" s="396" t="str">
        <f>'1C TSsalarié1'!B47</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212</v>
      </c>
      <c r="B53" s="396" t="str">
        <f>'1C TSsalarié1'!B48</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213</v>
      </c>
      <c r="B54" s="396" t="str">
        <f>'1C TSsalarié1'!B49</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214</v>
      </c>
      <c r="B55" s="396" t="str">
        <f>'1C TSsalarié1'!B50</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215</v>
      </c>
      <c r="B56" s="396" t="str">
        <f>'1C TSsalarié1'!B51</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98</v>
      </c>
      <c r="B57" s="397" t="str">
        <f>'1C TSsalarié1'!B52</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4" t="s">
        <v>253</v>
      </c>
      <c r="B58" s="1185"/>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lGbtvmZh+81rqK1aehoKiPu1sThO2C4/TBaPgR/z9BTzrlMCVgcBZqaRt0wvDdNOH8LszKB+T+krLlacHlwQdg==" saltValue="88fWTpO4pIzwHeHY4jUHQw=="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47" priority="2" operator="equal">
      <formula>0</formula>
    </cfRule>
  </conditionalFormatting>
  <conditionalFormatting sqref="C22:N29">
    <cfRule type="cellIs" dxfId="46" priority="1" operator="equal">
      <formula>0</formula>
    </cfRule>
  </conditionalFormatting>
  <dataValidations count="3">
    <dataValidation type="list" showInputMessage="1" showErrorMessage="1" sqref="B16" xr:uid="{266D2618-178E-409D-B8B2-8C4BDB235D87}">
      <formula1>$Q$1:$Q$2</formula1>
    </dataValidation>
    <dataValidation type="list" showInputMessage="1" showErrorMessage="1" prompt="Si la facture ne reprend QUE les prestations liées à la subvention  dont question et mentionnée en E3, sélectionner &quot;NON&quot;" sqref="C12" xr:uid="{8F8784D1-91F5-4B5B-BB73-08C5BDF62F9F}">
      <formula1>$Q$12:$Q$13</formula1>
    </dataValidation>
    <dataValidation allowBlank="1" showInputMessage="1" showErrorMessage="1" promptTitle="ATTENTION" prompt="Si le salaire d'au moins un salarié est présenté présenté dans cette déclaration de créances, merci d'encoder d'abord l'onglet 1C Time sheet salarie" sqref="B36" xr:uid="{05AEE9DB-D6DD-41B7-B724-C8436AE501B1}"/>
  </dataValidations>
  <hyperlinks>
    <hyperlink ref="A12" location="'1B Tableau financier'!A174" display="'1B Tableau financier'!A174" xr:uid="{66628441-9F2E-4694-8DB9-C4A24325BEA0}"/>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ignoredErrors>
    <ignoredError sqref="B36:B57"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CF4A-BDCB-422B-8FA9-571782F46352}">
  <dimension ref="A1:AQ58"/>
  <sheetViews>
    <sheetView view="pageBreakPreview" zoomScale="98" zoomScaleNormal="80" zoomScaleSheetLayoutView="98" workbookViewId="0">
      <selection activeCell="A13" sqref="A13:B13"/>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233</v>
      </c>
    </row>
    <row r="2" spans="1:43" ht="18.75" customHeight="1">
      <c r="C2" s="84" t="str">
        <f>'1B Tableau financier'!G3</f>
        <v>N° BCE :</v>
      </c>
      <c r="D2" s="56"/>
      <c r="E2" s="97" t="str">
        <f>'1B Tableau financier'!K3</f>
        <v>BE0</v>
      </c>
      <c r="F2" s="84"/>
      <c r="G2" s="84"/>
      <c r="H2" s="84"/>
      <c r="I2" s="84"/>
      <c r="J2" s="84"/>
      <c r="K2" s="84"/>
      <c r="L2" s="84"/>
      <c r="M2" s="84"/>
      <c r="N2" s="84"/>
      <c r="Q2" s="385" t="s">
        <v>234</v>
      </c>
    </row>
    <row r="3" spans="1:43" ht="18.75" customHeight="1">
      <c r="B3" s="52" t="s">
        <v>235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74" t="s">
        <v>236</v>
      </c>
      <c r="B6" s="1175"/>
      <c r="C6" s="1175"/>
      <c r="D6" s="1175"/>
      <c r="E6" s="1175"/>
      <c r="F6" s="1175"/>
      <c r="G6" s="1175"/>
      <c r="H6" s="1175"/>
      <c r="I6" s="1175"/>
      <c r="J6" s="1175"/>
      <c r="K6" s="1175"/>
      <c r="L6" s="1175"/>
      <c r="M6" s="1175"/>
      <c r="N6" s="1176"/>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77" t="s">
        <v>237</v>
      </c>
      <c r="B7" s="1178"/>
      <c r="C7" s="1178"/>
      <c r="D7" s="1178"/>
      <c r="E7" s="1178"/>
      <c r="F7" s="1178"/>
      <c r="G7" s="1178"/>
      <c r="H7" s="1178"/>
      <c r="I7" s="1178"/>
      <c r="J7" s="1178"/>
      <c r="K7" s="1178"/>
      <c r="L7" s="1178"/>
      <c r="M7" s="1178"/>
      <c r="N7" s="1179"/>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45"/>
      <c r="B9" s="108" t="s">
        <v>220</v>
      </c>
      <c r="C9" s="23"/>
      <c r="D9" s="88"/>
      <c r="E9" s="18"/>
      <c r="F9" s="100"/>
      <c r="G9" s="18"/>
      <c r="H9" s="100"/>
      <c r="O9" s="225"/>
    </row>
    <row r="10" spans="1:43" s="42" customFormat="1" ht="18.75" customHeight="1">
      <c r="A10" s="1146"/>
      <c r="B10" s="101" t="s">
        <v>238</v>
      </c>
      <c r="C10" s="23"/>
      <c r="D10" s="88"/>
      <c r="E10" s="18"/>
      <c r="F10" s="100"/>
      <c r="G10" s="18"/>
      <c r="H10" s="100"/>
      <c r="O10" s="225"/>
    </row>
    <row r="11" spans="1:43" ht="8.4499999999999993" customHeight="1" thickBot="1">
      <c r="A11" s="1147"/>
    </row>
    <row r="12" spans="1:43" s="224" customFormat="1" ht="30.75" thickBot="1">
      <c r="A12" s="571" t="s">
        <v>254</v>
      </c>
      <c r="B12" s="248"/>
      <c r="C12" s="650" t="s">
        <v>240</v>
      </c>
      <c r="D12" s="1180" t="s">
        <v>241</v>
      </c>
      <c r="E12" s="1180"/>
      <c r="F12" s="1180"/>
      <c r="G12" s="1180"/>
      <c r="H12" s="1180"/>
      <c r="I12" s="1180"/>
      <c r="J12" s="1180"/>
      <c r="K12" s="1180"/>
      <c r="L12" s="1180"/>
      <c r="M12" s="1180"/>
      <c r="N12" s="160"/>
      <c r="O12" s="161"/>
      <c r="Q12" s="537" t="s">
        <v>240</v>
      </c>
    </row>
    <row r="13" spans="1:43" s="224" customFormat="1" ht="15">
      <c r="A13" s="218" t="s">
        <v>242</v>
      </c>
      <c r="B13" s="249"/>
      <c r="C13" s="161"/>
      <c r="D13" s="1181"/>
      <c r="E13" s="1181"/>
      <c r="F13" s="1181"/>
      <c r="G13" s="1181"/>
      <c r="H13" s="1181"/>
      <c r="I13" s="1181"/>
      <c r="J13" s="1181"/>
      <c r="K13" s="1181"/>
      <c r="L13" s="1181"/>
      <c r="M13" s="1181"/>
      <c r="N13" s="165"/>
      <c r="O13" s="161"/>
      <c r="Q13" s="537" t="s">
        <v>243</v>
      </c>
    </row>
    <row r="14" spans="1:43" s="224" customFormat="1" ht="15">
      <c r="A14" s="162" t="s">
        <v>171</v>
      </c>
      <c r="B14" s="249" t="s">
        <v>244</v>
      </c>
      <c r="C14" s="161"/>
      <c r="D14" s="163"/>
      <c r="E14" s="164"/>
      <c r="F14" s="164"/>
      <c r="G14" s="161"/>
      <c r="H14" s="161"/>
      <c r="I14" s="161"/>
      <c r="J14" s="161"/>
      <c r="K14" s="161"/>
      <c r="L14" s="161"/>
      <c r="M14" s="161"/>
      <c r="N14" s="165"/>
      <c r="O14" s="161"/>
    </row>
    <row r="15" spans="1:43" s="224" customFormat="1" ht="25.5">
      <c r="A15" s="162" t="s">
        <v>245</v>
      </c>
      <c r="B15" s="249" t="s">
        <v>246</v>
      </c>
      <c r="C15" s="161"/>
      <c r="D15" s="163"/>
      <c r="E15" s="164"/>
      <c r="F15" s="164"/>
      <c r="G15" s="161"/>
      <c r="H15" s="161"/>
      <c r="I15" s="161"/>
      <c r="J15" s="161"/>
      <c r="K15" s="161"/>
      <c r="L15" s="161"/>
      <c r="M15" s="161"/>
      <c r="N15" s="165"/>
      <c r="O15" s="161"/>
    </row>
    <row r="16" spans="1:43" s="224" customFormat="1" ht="15.75" thickBot="1">
      <c r="A16" s="166" t="s">
        <v>247</v>
      </c>
      <c r="B16" s="250" t="s">
        <v>233</v>
      </c>
      <c r="C16" s="161"/>
      <c r="D16" s="161"/>
      <c r="E16" s="161"/>
      <c r="F16" s="161"/>
      <c r="G16" s="161"/>
      <c r="H16" s="161"/>
      <c r="I16" s="161"/>
      <c r="J16" s="161"/>
      <c r="K16" s="161"/>
      <c r="L16" s="161"/>
      <c r="M16" s="161"/>
      <c r="N16" s="165"/>
      <c r="O16" s="161"/>
    </row>
    <row r="17" spans="1:19" ht="23.45" customHeight="1" thickBot="1">
      <c r="A17" s="1182" t="s">
        <v>319</v>
      </c>
      <c r="B17" s="1183"/>
      <c r="C17" s="557">
        <f t="shared" ref="C17:N17" si="0">IF($B12="",0,C30+C58)</f>
        <v>0</v>
      </c>
      <c r="D17" s="557">
        <f t="shared" si="0"/>
        <v>0</v>
      </c>
      <c r="E17" s="557">
        <f t="shared" si="0"/>
        <v>0</v>
      </c>
      <c r="F17" s="557">
        <f t="shared" si="0"/>
        <v>0</v>
      </c>
      <c r="G17" s="557">
        <f t="shared" si="0"/>
        <v>0</v>
      </c>
      <c r="H17" s="557">
        <f t="shared" si="0"/>
        <v>0</v>
      </c>
      <c r="I17" s="557">
        <f t="shared" si="0"/>
        <v>0</v>
      </c>
      <c r="J17" s="557">
        <f t="shared" si="0"/>
        <v>0</v>
      </c>
      <c r="K17" s="557">
        <f t="shared" si="0"/>
        <v>0</v>
      </c>
      <c r="L17" s="557">
        <f t="shared" si="0"/>
        <v>0</v>
      </c>
      <c r="M17" s="557">
        <f t="shared" si="0"/>
        <v>0</v>
      </c>
      <c r="N17" s="569">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4" t="s">
        <v>248</v>
      </c>
      <c r="B19" s="1185"/>
      <c r="C19" s="1186" t="s">
        <v>249</v>
      </c>
      <c r="D19" s="1187"/>
      <c r="E19" s="1187"/>
      <c r="F19" s="1187"/>
      <c r="G19" s="1187"/>
      <c r="H19" s="1187"/>
      <c r="I19" s="1187"/>
      <c r="J19" s="1187"/>
      <c r="K19" s="1187"/>
      <c r="L19" s="1187"/>
      <c r="M19" s="1187"/>
      <c r="N19" s="1188"/>
    </row>
    <row r="20" spans="1:19" s="48" customFormat="1" ht="18.75" customHeight="1">
      <c r="A20" s="1189" t="s">
        <v>176</v>
      </c>
      <c r="B20" s="1190"/>
      <c r="C20" s="330" t="s">
        <v>177</v>
      </c>
      <c r="D20" s="331" t="s">
        <v>178</v>
      </c>
      <c r="E20" s="331" t="s">
        <v>179</v>
      </c>
      <c r="F20" s="331" t="s">
        <v>180</v>
      </c>
      <c r="G20" s="331" t="s">
        <v>181</v>
      </c>
      <c r="H20" s="331" t="s">
        <v>182</v>
      </c>
      <c r="I20" s="332" t="s">
        <v>183</v>
      </c>
      <c r="J20" s="332" t="s">
        <v>184</v>
      </c>
      <c r="K20" s="332" t="s">
        <v>185</v>
      </c>
      <c r="L20" s="332" t="s">
        <v>186</v>
      </c>
      <c r="M20" s="332" t="s">
        <v>187</v>
      </c>
      <c r="N20" s="333" t="s">
        <v>188</v>
      </c>
      <c r="O20" s="167"/>
    </row>
    <row r="21" spans="1:19" s="48" customFormat="1" ht="18.75" customHeight="1" thickBot="1">
      <c r="A21" s="1191"/>
      <c r="B21" s="1192"/>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TSrécur1'!B22</f>
        <v/>
      </c>
      <c r="C22" s="538"/>
      <c r="D22" s="539"/>
      <c r="E22" s="539"/>
      <c r="F22" s="539"/>
      <c r="G22" s="539"/>
      <c r="H22" s="539"/>
      <c r="I22" s="539"/>
      <c r="J22" s="539"/>
      <c r="K22" s="539"/>
      <c r="L22" s="539"/>
      <c r="M22" s="539"/>
      <c r="N22" s="546"/>
      <c r="O22" s="167"/>
      <c r="S22" s="49"/>
    </row>
    <row r="23" spans="1:19" ht="18.75" customHeight="1">
      <c r="A23" s="328" t="str">
        <f>'1C TSsalarié1'!A18</f>
        <v>Action 2</v>
      </c>
      <c r="B23" s="654" t="str">
        <f>'1C TSrécur1'!B23</f>
        <v/>
      </c>
      <c r="C23" s="540"/>
      <c r="D23" s="541"/>
      <c r="E23" s="541"/>
      <c r="F23" s="541"/>
      <c r="G23" s="541"/>
      <c r="H23" s="541"/>
      <c r="I23" s="541"/>
      <c r="J23" s="541"/>
      <c r="K23" s="541"/>
      <c r="L23" s="541"/>
      <c r="M23" s="541"/>
      <c r="N23" s="547"/>
      <c r="S23" s="50"/>
    </row>
    <row r="24" spans="1:19" ht="18.75" customHeight="1">
      <c r="A24" s="328" t="str">
        <f>'1C TSsalarié1'!A19</f>
        <v>Action 3</v>
      </c>
      <c r="B24" s="654" t="str">
        <f>'1C TSrécur1'!B24</f>
        <v/>
      </c>
      <c r="C24" s="540"/>
      <c r="D24" s="541"/>
      <c r="E24" s="541"/>
      <c r="F24" s="541"/>
      <c r="G24" s="541"/>
      <c r="H24" s="541"/>
      <c r="I24" s="541"/>
      <c r="J24" s="541"/>
      <c r="K24" s="541"/>
      <c r="L24" s="541"/>
      <c r="M24" s="541"/>
      <c r="N24" s="547"/>
      <c r="S24" s="50"/>
    </row>
    <row r="25" spans="1:19" ht="18.75" customHeight="1">
      <c r="A25" s="328" t="str">
        <f>'1C TSsalarié1'!A20</f>
        <v>Action 4</v>
      </c>
      <c r="B25" s="654" t="str">
        <f>'1C TSrécur1'!B25</f>
        <v/>
      </c>
      <c r="C25" s="542"/>
      <c r="D25" s="541"/>
      <c r="E25" s="541"/>
      <c r="F25" s="541"/>
      <c r="G25" s="541"/>
      <c r="H25" s="541"/>
      <c r="I25" s="541"/>
      <c r="J25" s="541"/>
      <c r="K25" s="541"/>
      <c r="L25" s="541"/>
      <c r="M25" s="541"/>
      <c r="N25" s="547"/>
      <c r="S25" s="50"/>
    </row>
    <row r="26" spans="1:19" ht="18.75" customHeight="1">
      <c r="A26" s="328" t="str">
        <f>'1C TSsalarié1'!A21</f>
        <v>Action 5</v>
      </c>
      <c r="B26" s="329" t="str">
        <f>'1C TSrécur1'!B26</f>
        <v/>
      </c>
      <c r="C26" s="542"/>
      <c r="D26" s="541"/>
      <c r="E26" s="541"/>
      <c r="F26" s="541"/>
      <c r="G26" s="541"/>
      <c r="H26" s="541"/>
      <c r="I26" s="541"/>
      <c r="J26" s="541"/>
      <c r="K26" s="541"/>
      <c r="L26" s="541"/>
      <c r="M26" s="541"/>
      <c r="N26" s="547"/>
      <c r="S26" s="50"/>
    </row>
    <row r="27" spans="1:19" ht="18.75" customHeight="1">
      <c r="A27" s="328" t="str">
        <f>'1C TSsalarié1'!A22</f>
        <v>Action 6</v>
      </c>
      <c r="B27" s="329" t="str">
        <f>'1C TSrécur1'!B27</f>
        <v/>
      </c>
      <c r="C27" s="542"/>
      <c r="D27" s="541"/>
      <c r="E27" s="541"/>
      <c r="F27" s="541"/>
      <c r="G27" s="541"/>
      <c r="H27" s="541"/>
      <c r="I27" s="541"/>
      <c r="J27" s="541"/>
      <c r="K27" s="541"/>
      <c r="L27" s="541"/>
      <c r="M27" s="541"/>
      <c r="N27" s="547"/>
      <c r="S27" s="50"/>
    </row>
    <row r="28" spans="1:19" ht="18.75" customHeight="1">
      <c r="A28" s="328" t="str">
        <f>'1C TSsalarié1'!A23</f>
        <v>Action 7</v>
      </c>
      <c r="B28" s="329" t="str">
        <f>'1C TSrécur1'!B28</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TSrécur1'!B29</f>
        <v/>
      </c>
      <c r="C29" s="542"/>
      <c r="D29" s="549"/>
      <c r="E29" s="549"/>
      <c r="F29" s="549"/>
      <c r="G29" s="549"/>
      <c r="H29" s="549"/>
      <c r="I29" s="549"/>
      <c r="J29" s="549"/>
      <c r="K29" s="549"/>
      <c r="L29" s="549"/>
      <c r="M29" s="549"/>
      <c r="N29" s="550"/>
      <c r="S29" s="50"/>
    </row>
    <row r="30" spans="1:19" ht="19.5" customHeight="1" thickBot="1">
      <c r="A30" s="1184" t="s">
        <v>250</v>
      </c>
      <c r="B30" s="1185"/>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50" t="s">
        <v>251</v>
      </c>
      <c r="B31" s="1151"/>
      <c r="C31" s="334"/>
      <c r="D31" s="335"/>
      <c r="E31" s="335"/>
      <c r="F31" s="335"/>
      <c r="G31" s="335"/>
      <c r="H31" s="335"/>
      <c r="I31" s="335"/>
      <c r="J31" s="335"/>
      <c r="K31" s="335"/>
      <c r="L31" s="335"/>
      <c r="M31" s="335"/>
      <c r="N31" s="336"/>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48" t="s">
        <v>252</v>
      </c>
      <c r="B33" s="1149"/>
      <c r="C33" s="1162" t="s">
        <v>249</v>
      </c>
      <c r="D33" s="1163"/>
      <c r="E33" s="1163"/>
      <c r="F33" s="1163"/>
      <c r="G33" s="1163"/>
      <c r="H33" s="1163"/>
      <c r="I33" s="1163"/>
      <c r="J33" s="1163"/>
      <c r="K33" s="1163"/>
      <c r="L33" s="1163"/>
      <c r="M33" s="1163"/>
      <c r="N33" s="1164"/>
    </row>
    <row r="34" spans="1:19" s="48" customFormat="1" ht="18.75" customHeight="1">
      <c r="A34" s="1156" t="s">
        <v>191</v>
      </c>
      <c r="B34" s="1157"/>
      <c r="C34" s="228" t="s">
        <v>177</v>
      </c>
      <c r="D34" s="229" t="s">
        <v>178</v>
      </c>
      <c r="E34" s="229" t="s">
        <v>179</v>
      </c>
      <c r="F34" s="229" t="s">
        <v>180</v>
      </c>
      <c r="G34" s="229" t="s">
        <v>181</v>
      </c>
      <c r="H34" s="229" t="s">
        <v>182</v>
      </c>
      <c r="I34" s="230" t="s">
        <v>183</v>
      </c>
      <c r="J34" s="230" t="s">
        <v>184</v>
      </c>
      <c r="K34" s="230" t="s">
        <v>185</v>
      </c>
      <c r="L34" s="230" t="s">
        <v>186</v>
      </c>
      <c r="M34" s="230" t="s">
        <v>187</v>
      </c>
      <c r="N34" s="231" t="s">
        <v>188</v>
      </c>
      <c r="O34" s="167"/>
    </row>
    <row r="35" spans="1:19" s="48" customFormat="1" ht="18.75" customHeight="1" thickBot="1">
      <c r="A35" s="1158"/>
      <c r="B35" s="1159"/>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25.5">
      <c r="A36" s="232" t="s">
        <v>192</v>
      </c>
      <c r="B36" s="337" t="str">
        <f>'1C TSrécur1'!B36</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194</v>
      </c>
      <c r="B37" s="338" t="str">
        <f>'1C TSrécur1'!B37</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196</v>
      </c>
      <c r="B38" s="338" t="str">
        <f>'1C TSrécur1'!B38</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198</v>
      </c>
      <c r="B39" s="338" t="str">
        <f>'1C TSrécur1'!B39</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199</v>
      </c>
      <c r="B40" s="338" t="str">
        <f>'1C TSrécur1'!B40</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200</v>
      </c>
      <c r="B41" s="338" t="str">
        <f>'1C TSrécur1'!B41</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201</v>
      </c>
      <c r="B42" s="338" t="str">
        <f>'1C TSrécur1'!B42</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202</v>
      </c>
      <c r="B43" s="338" t="str">
        <f>'1C TSrécur1'!B43</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203</v>
      </c>
      <c r="B44" s="338" t="str">
        <f>'1C TSrécur1'!B44</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204</v>
      </c>
      <c r="B45" s="338" t="str">
        <f>'1C TSrécur1'!B45</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205</v>
      </c>
      <c r="B46" s="338" t="str">
        <f>'1C TSrécur1'!B46</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206</v>
      </c>
      <c r="B47" s="338" t="str">
        <f>'1C TSrécur1'!B47</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207</v>
      </c>
      <c r="B48" s="338" t="str">
        <f>'1C TSrécur1'!B48</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208</v>
      </c>
      <c r="B49" s="338" t="str">
        <f>'1C TSrécur1'!B49</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209</v>
      </c>
      <c r="B50" s="338" t="str">
        <f>'1C TSrécur1'!B50</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210</v>
      </c>
      <c r="B51" s="338" t="str">
        <f>'1C TSrécur1'!B51</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211</v>
      </c>
      <c r="B52" s="338" t="str">
        <f>'1C TSrécur1'!B52</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212</v>
      </c>
      <c r="B53" s="338" t="str">
        <f>'1C TSrécur1'!B53</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213</v>
      </c>
      <c r="B54" s="338" t="str">
        <f>'1C TSrécur1'!B54</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214</v>
      </c>
      <c r="B55" s="338" t="str">
        <f>'1C TSrécur1'!B55</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215</v>
      </c>
      <c r="B56" s="338" t="str">
        <f>'1C TSrécur1'!B56</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98</v>
      </c>
      <c r="B57" s="338" t="str">
        <f>'1C TSrécur1'!B57</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4" t="s">
        <v>253</v>
      </c>
      <c r="B58" s="1185"/>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pD7btJzVMbnLxMiZ113Dnc83i272OpiqVOLFPtjqq1hCiGKtsA4dieIPkIqZ+e2pvS3ThcTWo99SO5wDYXwlZA==" saltValue="6vog8b5yoNLjEWvFJTcmYA=="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45" priority="2" operator="equal">
      <formula>0</formula>
    </cfRule>
  </conditionalFormatting>
  <conditionalFormatting sqref="C22:N29">
    <cfRule type="cellIs" dxfId="44"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6:B57" xr:uid="{6EB10C8E-B506-47AD-AEC2-141F8F9AFF08}"/>
    <dataValidation type="list" showInputMessage="1" showErrorMessage="1" prompt="Si la facture ne reprend QUE les prestations liées à la subvention  dont question et mentionnée en E3, sélectionner &quot;NON&quot;" sqref="C12" xr:uid="{4CBDA4DD-7D0C-4B8A-920B-86FA6F7F90C8}">
      <formula1>$Q$12:$Q$13</formula1>
    </dataValidation>
    <dataValidation type="list" showInputMessage="1" showErrorMessage="1" sqref="B16" xr:uid="{E1ABB764-B197-4525-A5B2-0FB5BA93BF30}">
      <formula1>$Q$1:$Q$2</formula1>
    </dataValidation>
  </dataValidations>
  <hyperlinks>
    <hyperlink ref="A12" location="'1B Tableau financier'!A186" display="'1B Tableau financier'!A186" xr:uid="{B88A1CB1-2991-4E8E-B955-51037701C9AD}"/>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C9CF7-0FA7-46C2-88FC-02904981874E}">
  <dimension ref="A1:AQ58"/>
  <sheetViews>
    <sheetView view="pageBreakPreview" zoomScale="98" zoomScaleNormal="80" zoomScaleSheetLayoutView="98" workbookViewId="0">
      <selection activeCell="A13" sqref="A13:B13"/>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233</v>
      </c>
    </row>
    <row r="2" spans="1:43" ht="18.75" customHeight="1">
      <c r="C2" s="84" t="str">
        <f>'1B Tableau financier'!G3</f>
        <v>N° BCE :</v>
      </c>
      <c r="D2" s="56"/>
      <c r="E2" s="97" t="str">
        <f>'1B Tableau financier'!K3</f>
        <v>BE0</v>
      </c>
      <c r="F2" s="84"/>
      <c r="G2" s="84"/>
      <c r="H2" s="84"/>
      <c r="I2" s="84"/>
      <c r="J2" s="84"/>
      <c r="K2" s="84"/>
      <c r="L2" s="84"/>
      <c r="M2" s="84"/>
      <c r="N2" s="84"/>
      <c r="Q2" s="385" t="s">
        <v>234</v>
      </c>
    </row>
    <row r="3" spans="1:43" ht="18.75" customHeight="1">
      <c r="B3" s="52" t="s">
        <v>235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74" t="s">
        <v>236</v>
      </c>
      <c r="B6" s="1175"/>
      <c r="C6" s="1175"/>
      <c r="D6" s="1175"/>
      <c r="E6" s="1175"/>
      <c r="F6" s="1175"/>
      <c r="G6" s="1175"/>
      <c r="H6" s="1175"/>
      <c r="I6" s="1175"/>
      <c r="J6" s="1175"/>
      <c r="K6" s="1175"/>
      <c r="L6" s="1175"/>
      <c r="M6" s="1175"/>
      <c r="N6" s="1176"/>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77" t="s">
        <v>237</v>
      </c>
      <c r="B7" s="1178"/>
      <c r="C7" s="1178"/>
      <c r="D7" s="1178"/>
      <c r="E7" s="1178"/>
      <c r="F7" s="1178"/>
      <c r="G7" s="1178"/>
      <c r="H7" s="1178"/>
      <c r="I7" s="1178"/>
      <c r="J7" s="1178"/>
      <c r="K7" s="1178"/>
      <c r="L7" s="1178"/>
      <c r="M7" s="1178"/>
      <c r="N7" s="1179"/>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45"/>
      <c r="B9" s="108" t="s">
        <v>220</v>
      </c>
      <c r="C9" s="23"/>
      <c r="D9" s="88"/>
      <c r="E9" s="18"/>
      <c r="F9" s="100"/>
      <c r="G9" s="18"/>
      <c r="H9" s="100"/>
      <c r="O9" s="225"/>
    </row>
    <row r="10" spans="1:43" s="42" customFormat="1" ht="18.75" customHeight="1">
      <c r="A10" s="1146"/>
      <c r="B10" s="101" t="s">
        <v>238</v>
      </c>
      <c r="C10" s="23"/>
      <c r="D10" s="88"/>
      <c r="E10" s="18"/>
      <c r="F10" s="100"/>
      <c r="G10" s="18"/>
      <c r="H10" s="100"/>
      <c r="O10" s="225"/>
    </row>
    <row r="11" spans="1:43" ht="8.4499999999999993" customHeight="1" thickBot="1">
      <c r="A11" s="1147"/>
    </row>
    <row r="12" spans="1:43" s="224" customFormat="1" ht="30.75" thickBot="1">
      <c r="A12" s="571" t="s">
        <v>255</v>
      </c>
      <c r="B12" s="248"/>
      <c r="C12" s="650" t="s">
        <v>240</v>
      </c>
      <c r="D12" s="1180" t="s">
        <v>241</v>
      </c>
      <c r="E12" s="1180"/>
      <c r="F12" s="1180"/>
      <c r="G12" s="1180"/>
      <c r="H12" s="1180"/>
      <c r="I12" s="1180"/>
      <c r="J12" s="1180"/>
      <c r="K12" s="1180"/>
      <c r="L12" s="1180"/>
      <c r="M12" s="1180"/>
      <c r="N12" s="160"/>
      <c r="O12" s="161"/>
      <c r="Q12" s="537" t="s">
        <v>240</v>
      </c>
    </row>
    <row r="13" spans="1:43" s="224" customFormat="1" ht="15">
      <c r="A13" s="218" t="s">
        <v>242</v>
      </c>
      <c r="B13" s="249"/>
      <c r="C13" s="161"/>
      <c r="D13" s="1181"/>
      <c r="E13" s="1181"/>
      <c r="F13" s="1181"/>
      <c r="G13" s="1181"/>
      <c r="H13" s="1181"/>
      <c r="I13" s="1181"/>
      <c r="J13" s="1181"/>
      <c r="K13" s="1181"/>
      <c r="L13" s="1181"/>
      <c r="M13" s="1181"/>
      <c r="N13" s="165"/>
      <c r="O13" s="161"/>
      <c r="Q13" s="537" t="s">
        <v>243</v>
      </c>
    </row>
    <row r="14" spans="1:43" s="224" customFormat="1" ht="15">
      <c r="A14" s="162" t="s">
        <v>171</v>
      </c>
      <c r="B14" s="249" t="s">
        <v>244</v>
      </c>
      <c r="C14" s="161"/>
      <c r="D14" s="163"/>
      <c r="E14" s="164"/>
      <c r="F14" s="164"/>
      <c r="G14" s="161"/>
      <c r="H14" s="161"/>
      <c r="I14" s="161"/>
      <c r="J14" s="161"/>
      <c r="K14" s="161"/>
      <c r="L14" s="161"/>
      <c r="M14" s="161"/>
      <c r="N14" s="165"/>
      <c r="O14" s="161"/>
    </row>
    <row r="15" spans="1:43" s="224" customFormat="1" ht="25.5">
      <c r="A15" s="162" t="s">
        <v>245</v>
      </c>
      <c r="B15" s="249" t="s">
        <v>246</v>
      </c>
      <c r="C15" s="161"/>
      <c r="D15" s="163"/>
      <c r="E15" s="164"/>
      <c r="F15" s="164"/>
      <c r="G15" s="161"/>
      <c r="H15" s="161"/>
      <c r="I15" s="161"/>
      <c r="J15" s="161"/>
      <c r="K15" s="161"/>
      <c r="L15" s="161"/>
      <c r="M15" s="161"/>
      <c r="N15" s="165"/>
      <c r="O15" s="161"/>
    </row>
    <row r="16" spans="1:43" s="224" customFormat="1" ht="15.75" thickBot="1">
      <c r="A16" s="166" t="s">
        <v>247</v>
      </c>
      <c r="B16" s="250" t="s">
        <v>233</v>
      </c>
      <c r="C16" s="161"/>
      <c r="D16" s="161"/>
      <c r="E16" s="161"/>
      <c r="F16" s="161"/>
      <c r="G16" s="161"/>
      <c r="H16" s="161"/>
      <c r="I16" s="161"/>
      <c r="J16" s="161"/>
      <c r="K16" s="161"/>
      <c r="L16" s="161"/>
      <c r="M16" s="161"/>
      <c r="N16" s="165"/>
      <c r="O16" s="161"/>
    </row>
    <row r="17" spans="1:19" ht="23.45" customHeight="1" thickBot="1">
      <c r="A17" s="1182" t="s">
        <v>319</v>
      </c>
      <c r="B17" s="1183"/>
      <c r="C17" s="557">
        <f t="shared" ref="C17:N17" si="0">IF($B12="",0,C30+C58)</f>
        <v>0</v>
      </c>
      <c r="D17" s="557">
        <f t="shared" si="0"/>
        <v>0</v>
      </c>
      <c r="E17" s="557">
        <f t="shared" si="0"/>
        <v>0</v>
      </c>
      <c r="F17" s="557">
        <f t="shared" si="0"/>
        <v>0</v>
      </c>
      <c r="G17" s="557">
        <f t="shared" si="0"/>
        <v>0</v>
      </c>
      <c r="H17" s="557">
        <f t="shared" si="0"/>
        <v>0</v>
      </c>
      <c r="I17" s="557">
        <f t="shared" si="0"/>
        <v>0</v>
      </c>
      <c r="J17" s="557">
        <f t="shared" si="0"/>
        <v>0</v>
      </c>
      <c r="K17" s="557">
        <f t="shared" si="0"/>
        <v>0</v>
      </c>
      <c r="L17" s="557">
        <f t="shared" si="0"/>
        <v>0</v>
      </c>
      <c r="M17" s="557">
        <f t="shared" si="0"/>
        <v>0</v>
      </c>
      <c r="N17" s="569">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4" t="s">
        <v>248</v>
      </c>
      <c r="B19" s="1185"/>
      <c r="C19" s="1186" t="s">
        <v>249</v>
      </c>
      <c r="D19" s="1187"/>
      <c r="E19" s="1187"/>
      <c r="F19" s="1187"/>
      <c r="G19" s="1187"/>
      <c r="H19" s="1187"/>
      <c r="I19" s="1187"/>
      <c r="J19" s="1187"/>
      <c r="K19" s="1187"/>
      <c r="L19" s="1187"/>
      <c r="M19" s="1187"/>
      <c r="N19" s="1188"/>
    </row>
    <row r="20" spans="1:19" s="48" customFormat="1" ht="18.75" customHeight="1">
      <c r="A20" s="1189" t="s">
        <v>176</v>
      </c>
      <c r="B20" s="1190"/>
      <c r="C20" s="330" t="s">
        <v>177</v>
      </c>
      <c r="D20" s="331" t="s">
        <v>178</v>
      </c>
      <c r="E20" s="331" t="s">
        <v>179</v>
      </c>
      <c r="F20" s="331" t="s">
        <v>180</v>
      </c>
      <c r="G20" s="331" t="s">
        <v>181</v>
      </c>
      <c r="H20" s="331" t="s">
        <v>182</v>
      </c>
      <c r="I20" s="332" t="s">
        <v>183</v>
      </c>
      <c r="J20" s="332" t="s">
        <v>184</v>
      </c>
      <c r="K20" s="332" t="s">
        <v>185</v>
      </c>
      <c r="L20" s="332" t="s">
        <v>186</v>
      </c>
      <c r="M20" s="332" t="s">
        <v>187</v>
      </c>
      <c r="N20" s="333" t="s">
        <v>188</v>
      </c>
      <c r="O20" s="167"/>
    </row>
    <row r="21" spans="1:19" s="48" customFormat="1" ht="18.75" customHeight="1" thickBot="1">
      <c r="A21" s="1191"/>
      <c r="B21" s="1192"/>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TSrécur1'!B22</f>
        <v/>
      </c>
      <c r="C22" s="538"/>
      <c r="D22" s="539"/>
      <c r="E22" s="539"/>
      <c r="F22" s="539"/>
      <c r="G22" s="539"/>
      <c r="H22" s="539"/>
      <c r="I22" s="539"/>
      <c r="J22" s="539"/>
      <c r="K22" s="539"/>
      <c r="L22" s="539"/>
      <c r="M22" s="539"/>
      <c r="N22" s="546"/>
      <c r="O22" s="167"/>
      <c r="S22" s="49"/>
    </row>
    <row r="23" spans="1:19" ht="18.75" customHeight="1">
      <c r="A23" s="328" t="str">
        <f>'1C TSsalarié1'!A18</f>
        <v>Action 2</v>
      </c>
      <c r="B23" s="654" t="str">
        <f>'1C TSrécur1'!B23</f>
        <v/>
      </c>
      <c r="C23" s="540"/>
      <c r="D23" s="541"/>
      <c r="E23" s="541"/>
      <c r="F23" s="541"/>
      <c r="G23" s="541"/>
      <c r="H23" s="541"/>
      <c r="I23" s="541"/>
      <c r="J23" s="541"/>
      <c r="K23" s="541"/>
      <c r="L23" s="541"/>
      <c r="M23" s="541"/>
      <c r="N23" s="547"/>
      <c r="S23" s="50"/>
    </row>
    <row r="24" spans="1:19" ht="18.75" customHeight="1">
      <c r="A24" s="328" t="str">
        <f>'1C TSsalarié1'!A19</f>
        <v>Action 3</v>
      </c>
      <c r="B24" s="654" t="str">
        <f>'1C TSrécur1'!B24</f>
        <v/>
      </c>
      <c r="C24" s="540"/>
      <c r="D24" s="541"/>
      <c r="E24" s="541"/>
      <c r="F24" s="541"/>
      <c r="G24" s="541"/>
      <c r="H24" s="541"/>
      <c r="I24" s="541"/>
      <c r="J24" s="541"/>
      <c r="K24" s="541"/>
      <c r="L24" s="541"/>
      <c r="M24" s="541"/>
      <c r="N24" s="547"/>
      <c r="S24" s="50"/>
    </row>
    <row r="25" spans="1:19" ht="18.75" customHeight="1">
      <c r="A25" s="328" t="str">
        <f>'1C TSsalarié1'!A20</f>
        <v>Action 4</v>
      </c>
      <c r="B25" s="654" t="str">
        <f>'1C TSrécur1'!B25</f>
        <v/>
      </c>
      <c r="C25" s="542"/>
      <c r="D25" s="541"/>
      <c r="E25" s="541"/>
      <c r="F25" s="541"/>
      <c r="G25" s="541"/>
      <c r="H25" s="541"/>
      <c r="I25" s="541"/>
      <c r="J25" s="541"/>
      <c r="K25" s="541"/>
      <c r="L25" s="541"/>
      <c r="M25" s="541"/>
      <c r="N25" s="547"/>
      <c r="S25" s="50"/>
    </row>
    <row r="26" spans="1:19" ht="18.75" customHeight="1">
      <c r="A26" s="328" t="str">
        <f>'1C TSsalarié1'!A21</f>
        <v>Action 5</v>
      </c>
      <c r="B26" s="329" t="str">
        <f>'1C TSrécur1'!B26</f>
        <v/>
      </c>
      <c r="C26" s="542"/>
      <c r="D26" s="541"/>
      <c r="E26" s="541"/>
      <c r="F26" s="541"/>
      <c r="G26" s="541"/>
      <c r="H26" s="541"/>
      <c r="I26" s="541"/>
      <c r="J26" s="541"/>
      <c r="K26" s="541"/>
      <c r="L26" s="541"/>
      <c r="M26" s="541"/>
      <c r="N26" s="547"/>
      <c r="S26" s="50"/>
    </row>
    <row r="27" spans="1:19" ht="18.75" customHeight="1">
      <c r="A27" s="328" t="str">
        <f>'1C TSsalarié1'!A22</f>
        <v>Action 6</v>
      </c>
      <c r="B27" s="329" t="str">
        <f>'1C TSrécur1'!B27</f>
        <v/>
      </c>
      <c r="C27" s="542"/>
      <c r="D27" s="541"/>
      <c r="E27" s="541"/>
      <c r="F27" s="541"/>
      <c r="G27" s="541"/>
      <c r="H27" s="541"/>
      <c r="I27" s="541"/>
      <c r="J27" s="541"/>
      <c r="K27" s="541"/>
      <c r="L27" s="541"/>
      <c r="M27" s="541"/>
      <c r="N27" s="547"/>
      <c r="S27" s="50"/>
    </row>
    <row r="28" spans="1:19" ht="18.75" customHeight="1">
      <c r="A28" s="328" t="str">
        <f>'1C TSsalarié1'!A23</f>
        <v>Action 7</v>
      </c>
      <c r="B28" s="329" t="str">
        <f>'1C TSrécur1'!B28</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TSrécur1'!B29</f>
        <v/>
      </c>
      <c r="C29" s="542"/>
      <c r="D29" s="549"/>
      <c r="E29" s="549"/>
      <c r="F29" s="549"/>
      <c r="G29" s="549"/>
      <c r="H29" s="549"/>
      <c r="I29" s="549"/>
      <c r="J29" s="549"/>
      <c r="K29" s="549"/>
      <c r="L29" s="549"/>
      <c r="M29" s="549"/>
      <c r="N29" s="550"/>
      <c r="S29" s="50"/>
    </row>
    <row r="30" spans="1:19" ht="19.5" customHeight="1" thickBot="1">
      <c r="A30" s="1184" t="s">
        <v>250</v>
      </c>
      <c r="B30" s="1185"/>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50" t="s">
        <v>251</v>
      </c>
      <c r="B31" s="1151"/>
      <c r="C31" s="334"/>
      <c r="D31" s="335"/>
      <c r="E31" s="335"/>
      <c r="F31" s="335"/>
      <c r="G31" s="335"/>
      <c r="H31" s="335"/>
      <c r="I31" s="335"/>
      <c r="J31" s="335"/>
      <c r="K31" s="335"/>
      <c r="L31" s="335"/>
      <c r="M31" s="335"/>
      <c r="N31" s="336"/>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48" t="s">
        <v>252</v>
      </c>
      <c r="B33" s="1149"/>
      <c r="C33" s="1162" t="s">
        <v>249</v>
      </c>
      <c r="D33" s="1163"/>
      <c r="E33" s="1163"/>
      <c r="F33" s="1163"/>
      <c r="G33" s="1163"/>
      <c r="H33" s="1163"/>
      <c r="I33" s="1163"/>
      <c r="J33" s="1163"/>
      <c r="K33" s="1163"/>
      <c r="L33" s="1163"/>
      <c r="M33" s="1163"/>
      <c r="N33" s="1164"/>
    </row>
    <row r="34" spans="1:19" s="48" customFormat="1" ht="18.75" customHeight="1">
      <c r="A34" s="1156" t="s">
        <v>191</v>
      </c>
      <c r="B34" s="1157"/>
      <c r="C34" s="228" t="s">
        <v>177</v>
      </c>
      <c r="D34" s="229" t="s">
        <v>178</v>
      </c>
      <c r="E34" s="229" t="s">
        <v>179</v>
      </c>
      <c r="F34" s="229" t="s">
        <v>180</v>
      </c>
      <c r="G34" s="229" t="s">
        <v>181</v>
      </c>
      <c r="H34" s="229" t="s">
        <v>182</v>
      </c>
      <c r="I34" s="230" t="s">
        <v>183</v>
      </c>
      <c r="J34" s="230" t="s">
        <v>184</v>
      </c>
      <c r="K34" s="230" t="s">
        <v>185</v>
      </c>
      <c r="L34" s="230" t="s">
        <v>186</v>
      </c>
      <c r="M34" s="230" t="s">
        <v>187</v>
      </c>
      <c r="N34" s="231" t="s">
        <v>188</v>
      </c>
      <c r="O34" s="167"/>
    </row>
    <row r="35" spans="1:19" s="48" customFormat="1" ht="18.75" customHeight="1" thickBot="1">
      <c r="A35" s="1158"/>
      <c r="B35" s="1159"/>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25.5">
      <c r="A36" s="232" t="s">
        <v>192</v>
      </c>
      <c r="B36" s="337" t="str">
        <f>'1C TSrécur1'!B36</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194</v>
      </c>
      <c r="B37" s="338" t="str">
        <f>'1C TSrécur1'!B37</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196</v>
      </c>
      <c r="B38" s="338" t="str">
        <f>'1C TSrécur1'!B38</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198</v>
      </c>
      <c r="B39" s="338" t="str">
        <f>'1C TSrécur1'!B39</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199</v>
      </c>
      <c r="B40" s="338" t="str">
        <f>'1C TSrécur1'!B40</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200</v>
      </c>
      <c r="B41" s="338" t="str">
        <f>'1C TSrécur1'!B41</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201</v>
      </c>
      <c r="B42" s="338" t="str">
        <f>'1C TSrécur1'!B42</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202</v>
      </c>
      <c r="B43" s="338" t="str">
        <f>'1C TSrécur1'!B43</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203</v>
      </c>
      <c r="B44" s="338" t="str">
        <f>'1C TSrécur1'!B44</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204</v>
      </c>
      <c r="B45" s="338" t="str">
        <f>'1C TSrécur1'!B45</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205</v>
      </c>
      <c r="B46" s="338" t="str">
        <f>'1C TSrécur1'!B46</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206</v>
      </c>
      <c r="B47" s="338" t="str">
        <f>'1C TSrécur1'!B47</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207</v>
      </c>
      <c r="B48" s="338" t="str">
        <f>'1C TSrécur1'!B48</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208</v>
      </c>
      <c r="B49" s="338" t="str">
        <f>'1C TSrécur1'!B49</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209</v>
      </c>
      <c r="B50" s="338" t="str">
        <f>'1C TSrécur1'!B50</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210</v>
      </c>
      <c r="B51" s="338" t="str">
        <f>'1C TSrécur1'!B51</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211</v>
      </c>
      <c r="B52" s="338" t="str">
        <f>'1C TSrécur1'!B52</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212</v>
      </c>
      <c r="B53" s="338" t="str">
        <f>'1C TSrécur1'!B53</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213</v>
      </c>
      <c r="B54" s="338" t="str">
        <f>'1C TSrécur1'!B54</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214</v>
      </c>
      <c r="B55" s="338" t="str">
        <f>'1C TSrécur1'!B55</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215</v>
      </c>
      <c r="B56" s="338" t="str">
        <f>'1C TSrécur1'!B56</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98</v>
      </c>
      <c r="B57" s="338" t="str">
        <f>'1C TSrécur1'!B57</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4" t="s">
        <v>253</v>
      </c>
      <c r="B58" s="1185"/>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0/wvHK7W9y6YJ/9lYrCx5nT2lovOmzyjYqzCC8+DBFdl4y5nPPlZW1qlONwIFiTzuyEPWPLBULAh856BBm/Caw==" saltValue="pmJkmX2V+lZ/dR9elGVaJg=="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43" priority="21" operator="equal">
      <formula>0</formula>
    </cfRule>
  </conditionalFormatting>
  <conditionalFormatting sqref="C22:N29">
    <cfRule type="cellIs" dxfId="42" priority="18" operator="equal">
      <formula>0</formula>
    </cfRule>
  </conditionalFormatting>
  <dataValidations count="4">
    <dataValidation type="list" showInputMessage="1" showErrorMessage="1" sqref="B16" xr:uid="{34616490-91CA-4583-B2E8-B324A4A79C42}">
      <formula1>$Q$1:$Q$2</formula1>
    </dataValidation>
    <dataValidation type="list" showInputMessage="1" showErrorMessage="1" prompt="Si la facture ne reprend QUE les prestations liées à la subvention  dont question et mentionnée en E3, sélectionner &quot;NON&quot;" sqref="C12" xr:uid="{5D052936-2FC4-4993-BDC2-5B0F6026A8C1}">
      <formula1>$Q$12:$Q$13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0E371261-D96C-4C19-B37C-F852D7F4BCB6}"/>
    <dataValidation allowBlank="1" showErrorMessage="1" promptTitle="ATTENTION" prompt="Si le salaire d'au moins un salarié est présenté présenté dans cette déclaration de créances, merci d'encoder d'abord l'onglet 1C Time sheet salarie" sqref="B36" xr:uid="{3D7CC69C-3970-4E5C-9F90-E0485D565E03}"/>
  </dataValidations>
  <hyperlinks>
    <hyperlink ref="A12" location="'1B Tableau financier'!A198" display="'1B Tableau financier'!A198" xr:uid="{FDB0537B-49A0-4275-ABCA-559E8FB289A6}"/>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9D2D-8A02-4C07-8CE8-59BDA87C6F18}">
  <dimension ref="A1:AQ58"/>
  <sheetViews>
    <sheetView view="pageBreakPreview" zoomScale="98" zoomScaleNormal="80" zoomScaleSheetLayoutView="98" workbookViewId="0">
      <selection activeCell="A13" sqref="A13:B13"/>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233</v>
      </c>
    </row>
    <row r="2" spans="1:43" ht="18.75" customHeight="1">
      <c r="C2" s="84" t="str">
        <f>'1B Tableau financier'!G3</f>
        <v>N° BCE :</v>
      </c>
      <c r="D2" s="56"/>
      <c r="E2" s="97" t="str">
        <f>'1B Tableau financier'!K3</f>
        <v>BE0</v>
      </c>
      <c r="F2" s="84"/>
      <c r="G2" s="84"/>
      <c r="H2" s="84"/>
      <c r="I2" s="84"/>
      <c r="J2" s="84"/>
      <c r="K2" s="84"/>
      <c r="L2" s="84"/>
      <c r="M2" s="84"/>
      <c r="N2" s="84"/>
      <c r="Q2" s="385" t="s">
        <v>234</v>
      </c>
    </row>
    <row r="3" spans="1:43" ht="18.75" customHeight="1">
      <c r="B3" s="52" t="s">
        <v>235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74" t="s">
        <v>236</v>
      </c>
      <c r="B6" s="1175"/>
      <c r="C6" s="1175"/>
      <c r="D6" s="1175"/>
      <c r="E6" s="1175"/>
      <c r="F6" s="1175"/>
      <c r="G6" s="1175"/>
      <c r="H6" s="1175"/>
      <c r="I6" s="1175"/>
      <c r="J6" s="1175"/>
      <c r="K6" s="1175"/>
      <c r="L6" s="1175"/>
      <c r="M6" s="1175"/>
      <c r="N6" s="1176"/>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77" t="s">
        <v>237</v>
      </c>
      <c r="B7" s="1178"/>
      <c r="C7" s="1178"/>
      <c r="D7" s="1178"/>
      <c r="E7" s="1178"/>
      <c r="F7" s="1178"/>
      <c r="G7" s="1178"/>
      <c r="H7" s="1178"/>
      <c r="I7" s="1178"/>
      <c r="J7" s="1178"/>
      <c r="K7" s="1178"/>
      <c r="L7" s="1178"/>
      <c r="M7" s="1178"/>
      <c r="N7" s="1179"/>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45"/>
      <c r="B9" s="108" t="s">
        <v>220</v>
      </c>
      <c r="C9" s="23"/>
      <c r="D9" s="88"/>
      <c r="E9" s="18"/>
      <c r="F9" s="100"/>
      <c r="G9" s="18"/>
      <c r="H9" s="100"/>
      <c r="O9" s="225"/>
    </row>
    <row r="10" spans="1:43" s="42" customFormat="1" ht="18.75" customHeight="1">
      <c r="A10" s="1146"/>
      <c r="B10" s="101" t="s">
        <v>238</v>
      </c>
      <c r="C10" s="23"/>
      <c r="D10" s="88"/>
      <c r="E10" s="18"/>
      <c r="F10" s="100"/>
      <c r="G10" s="18"/>
      <c r="H10" s="100"/>
      <c r="O10" s="225"/>
    </row>
    <row r="11" spans="1:43" ht="8.4499999999999993" customHeight="1" thickBot="1">
      <c r="A11" s="1147"/>
    </row>
    <row r="12" spans="1:43" s="224" customFormat="1" ht="30.75" thickBot="1">
      <c r="A12" s="571" t="s">
        <v>256</v>
      </c>
      <c r="B12" s="248"/>
      <c r="C12" s="650" t="s">
        <v>240</v>
      </c>
      <c r="D12" s="1180" t="s">
        <v>241</v>
      </c>
      <c r="E12" s="1180"/>
      <c r="F12" s="1180"/>
      <c r="G12" s="1180"/>
      <c r="H12" s="1180"/>
      <c r="I12" s="1180"/>
      <c r="J12" s="1180"/>
      <c r="K12" s="1180"/>
      <c r="L12" s="1180"/>
      <c r="M12" s="1180"/>
      <c r="N12" s="160"/>
      <c r="O12" s="161"/>
      <c r="Q12" s="537" t="s">
        <v>240</v>
      </c>
    </row>
    <row r="13" spans="1:43" s="224" customFormat="1" ht="15">
      <c r="A13" s="218" t="s">
        <v>242</v>
      </c>
      <c r="B13" s="249"/>
      <c r="C13" s="161"/>
      <c r="D13" s="1181"/>
      <c r="E13" s="1181"/>
      <c r="F13" s="1181"/>
      <c r="G13" s="1181"/>
      <c r="H13" s="1181"/>
      <c r="I13" s="1181"/>
      <c r="J13" s="1181"/>
      <c r="K13" s="1181"/>
      <c r="L13" s="1181"/>
      <c r="M13" s="1181"/>
      <c r="N13" s="165"/>
      <c r="O13" s="161"/>
      <c r="Q13" s="537" t="s">
        <v>243</v>
      </c>
    </row>
    <row r="14" spans="1:43" s="224" customFormat="1" ht="15">
      <c r="A14" s="162" t="s">
        <v>171</v>
      </c>
      <c r="B14" s="249" t="s">
        <v>244</v>
      </c>
      <c r="C14" s="161"/>
      <c r="D14" s="163"/>
      <c r="E14" s="164"/>
      <c r="F14" s="164"/>
      <c r="G14" s="161"/>
      <c r="H14" s="161"/>
      <c r="I14" s="161"/>
      <c r="J14" s="161"/>
      <c r="K14" s="161"/>
      <c r="L14" s="161"/>
      <c r="M14" s="161"/>
      <c r="N14" s="165"/>
      <c r="O14" s="161"/>
    </row>
    <row r="15" spans="1:43" s="224" customFormat="1" ht="25.5">
      <c r="A15" s="162" t="s">
        <v>245</v>
      </c>
      <c r="B15" s="249" t="s">
        <v>246</v>
      </c>
      <c r="C15" s="161"/>
      <c r="D15" s="163"/>
      <c r="E15" s="164"/>
      <c r="F15" s="164"/>
      <c r="G15" s="161"/>
      <c r="H15" s="161"/>
      <c r="I15" s="161"/>
      <c r="J15" s="161"/>
      <c r="K15" s="161"/>
      <c r="L15" s="161"/>
      <c r="M15" s="161"/>
      <c r="N15" s="165"/>
      <c r="O15" s="161"/>
    </row>
    <row r="16" spans="1:43" s="224" customFormat="1" ht="15.75" thickBot="1">
      <c r="A16" s="166" t="s">
        <v>247</v>
      </c>
      <c r="B16" s="250" t="s">
        <v>233</v>
      </c>
      <c r="C16" s="161"/>
      <c r="D16" s="161"/>
      <c r="E16" s="161"/>
      <c r="F16" s="161"/>
      <c r="G16" s="161"/>
      <c r="H16" s="161"/>
      <c r="I16" s="161"/>
      <c r="J16" s="161"/>
      <c r="K16" s="161"/>
      <c r="L16" s="161"/>
      <c r="M16" s="161"/>
      <c r="N16" s="165"/>
      <c r="O16" s="161"/>
    </row>
    <row r="17" spans="1:19" ht="23.45" customHeight="1" thickBot="1">
      <c r="A17" s="1182" t="s">
        <v>319</v>
      </c>
      <c r="B17" s="1183"/>
      <c r="C17" s="557">
        <f t="shared" ref="C17:N17" si="0">IF($B12="",0,C30+C58)</f>
        <v>0</v>
      </c>
      <c r="D17" s="557">
        <f t="shared" si="0"/>
        <v>0</v>
      </c>
      <c r="E17" s="557">
        <f t="shared" si="0"/>
        <v>0</v>
      </c>
      <c r="F17" s="557">
        <f t="shared" si="0"/>
        <v>0</v>
      </c>
      <c r="G17" s="557">
        <f t="shared" si="0"/>
        <v>0</v>
      </c>
      <c r="H17" s="557">
        <f t="shared" si="0"/>
        <v>0</v>
      </c>
      <c r="I17" s="557">
        <f t="shared" si="0"/>
        <v>0</v>
      </c>
      <c r="J17" s="557">
        <f t="shared" si="0"/>
        <v>0</v>
      </c>
      <c r="K17" s="557">
        <f t="shared" si="0"/>
        <v>0</v>
      </c>
      <c r="L17" s="557">
        <f t="shared" si="0"/>
        <v>0</v>
      </c>
      <c r="M17" s="557">
        <f t="shared" si="0"/>
        <v>0</v>
      </c>
      <c r="N17" s="569">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4" t="s">
        <v>248</v>
      </c>
      <c r="B19" s="1185"/>
      <c r="C19" s="1186" t="s">
        <v>249</v>
      </c>
      <c r="D19" s="1187"/>
      <c r="E19" s="1187"/>
      <c r="F19" s="1187"/>
      <c r="G19" s="1187"/>
      <c r="H19" s="1187"/>
      <c r="I19" s="1187"/>
      <c r="J19" s="1187"/>
      <c r="K19" s="1187"/>
      <c r="L19" s="1187"/>
      <c r="M19" s="1187"/>
      <c r="N19" s="1188"/>
    </row>
    <row r="20" spans="1:19" s="48" customFormat="1" ht="18.75" customHeight="1">
      <c r="A20" s="1189" t="s">
        <v>176</v>
      </c>
      <c r="B20" s="1190"/>
      <c r="C20" s="330" t="s">
        <v>177</v>
      </c>
      <c r="D20" s="331" t="s">
        <v>178</v>
      </c>
      <c r="E20" s="331" t="s">
        <v>179</v>
      </c>
      <c r="F20" s="331" t="s">
        <v>180</v>
      </c>
      <c r="G20" s="331" t="s">
        <v>181</v>
      </c>
      <c r="H20" s="331" t="s">
        <v>182</v>
      </c>
      <c r="I20" s="332" t="s">
        <v>183</v>
      </c>
      <c r="J20" s="332" t="s">
        <v>184</v>
      </c>
      <c r="K20" s="332" t="s">
        <v>185</v>
      </c>
      <c r="L20" s="332" t="s">
        <v>186</v>
      </c>
      <c r="M20" s="332" t="s">
        <v>187</v>
      </c>
      <c r="N20" s="333" t="s">
        <v>188</v>
      </c>
      <c r="O20" s="167"/>
    </row>
    <row r="21" spans="1:19" s="48" customFormat="1" ht="18.75" customHeight="1" thickBot="1">
      <c r="A21" s="1191"/>
      <c r="B21" s="1192"/>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TSrécur1'!B22</f>
        <v/>
      </c>
      <c r="C22" s="538"/>
      <c r="D22" s="539"/>
      <c r="E22" s="539"/>
      <c r="F22" s="539"/>
      <c r="G22" s="539"/>
      <c r="H22" s="539"/>
      <c r="I22" s="539"/>
      <c r="J22" s="539"/>
      <c r="K22" s="539"/>
      <c r="L22" s="539"/>
      <c r="M22" s="539"/>
      <c r="N22" s="546"/>
      <c r="O22" s="167"/>
      <c r="S22" s="49"/>
    </row>
    <row r="23" spans="1:19" ht="18.75" customHeight="1">
      <c r="A23" s="328" t="str">
        <f>'1C TSsalarié1'!A18</f>
        <v>Action 2</v>
      </c>
      <c r="B23" s="654" t="str">
        <f>'1C TSrécur1'!B23</f>
        <v/>
      </c>
      <c r="C23" s="540"/>
      <c r="D23" s="541"/>
      <c r="E23" s="541"/>
      <c r="F23" s="541"/>
      <c r="G23" s="541"/>
      <c r="H23" s="541"/>
      <c r="I23" s="541"/>
      <c r="J23" s="541"/>
      <c r="K23" s="541"/>
      <c r="L23" s="541"/>
      <c r="M23" s="541"/>
      <c r="N23" s="547"/>
      <c r="S23" s="50"/>
    </row>
    <row r="24" spans="1:19" ht="18.75" customHeight="1">
      <c r="A24" s="328" t="str">
        <f>'1C TSsalarié1'!A19</f>
        <v>Action 3</v>
      </c>
      <c r="B24" s="654" t="str">
        <f>'1C TSrécur1'!B24</f>
        <v/>
      </c>
      <c r="C24" s="540"/>
      <c r="D24" s="541"/>
      <c r="E24" s="541"/>
      <c r="F24" s="541"/>
      <c r="G24" s="541"/>
      <c r="H24" s="541"/>
      <c r="I24" s="541"/>
      <c r="J24" s="541"/>
      <c r="K24" s="541"/>
      <c r="L24" s="541"/>
      <c r="M24" s="541"/>
      <c r="N24" s="547"/>
      <c r="S24" s="50"/>
    </row>
    <row r="25" spans="1:19" ht="18.75" customHeight="1">
      <c r="A25" s="328" t="str">
        <f>'1C TSsalarié1'!A20</f>
        <v>Action 4</v>
      </c>
      <c r="B25" s="654" t="str">
        <f>'1C TSrécur1'!B25</f>
        <v/>
      </c>
      <c r="C25" s="542"/>
      <c r="D25" s="541"/>
      <c r="E25" s="541"/>
      <c r="F25" s="541"/>
      <c r="G25" s="541"/>
      <c r="H25" s="541"/>
      <c r="I25" s="541"/>
      <c r="J25" s="541"/>
      <c r="K25" s="541"/>
      <c r="L25" s="541"/>
      <c r="M25" s="541"/>
      <c r="N25" s="547"/>
      <c r="S25" s="50"/>
    </row>
    <row r="26" spans="1:19" ht="18.75" customHeight="1">
      <c r="A26" s="328" t="str">
        <f>'1C TSsalarié1'!A21</f>
        <v>Action 5</v>
      </c>
      <c r="B26" s="329" t="str">
        <f>'1C TSrécur1'!B26</f>
        <v/>
      </c>
      <c r="C26" s="542"/>
      <c r="D26" s="541"/>
      <c r="E26" s="541"/>
      <c r="F26" s="541"/>
      <c r="G26" s="541"/>
      <c r="H26" s="541"/>
      <c r="I26" s="541"/>
      <c r="J26" s="541"/>
      <c r="K26" s="541"/>
      <c r="L26" s="541"/>
      <c r="M26" s="541"/>
      <c r="N26" s="547"/>
      <c r="S26" s="50"/>
    </row>
    <row r="27" spans="1:19" ht="18.75" customHeight="1">
      <c r="A27" s="328" t="str">
        <f>'1C TSsalarié1'!A22</f>
        <v>Action 6</v>
      </c>
      <c r="B27" s="329" t="str">
        <f>'1C TSrécur1'!B27</f>
        <v/>
      </c>
      <c r="C27" s="542"/>
      <c r="D27" s="541"/>
      <c r="E27" s="541"/>
      <c r="F27" s="541"/>
      <c r="G27" s="541"/>
      <c r="H27" s="541"/>
      <c r="I27" s="541"/>
      <c r="J27" s="541"/>
      <c r="K27" s="541"/>
      <c r="L27" s="541"/>
      <c r="M27" s="541"/>
      <c r="N27" s="547"/>
      <c r="S27" s="50"/>
    </row>
    <row r="28" spans="1:19" ht="18.75" customHeight="1">
      <c r="A28" s="328" t="str">
        <f>'1C TSsalarié1'!A23</f>
        <v>Action 7</v>
      </c>
      <c r="B28" s="329" t="str">
        <f>'1C TSrécur1'!B28</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TSrécur1'!B29</f>
        <v/>
      </c>
      <c r="C29" s="542"/>
      <c r="D29" s="549"/>
      <c r="E29" s="549"/>
      <c r="F29" s="549"/>
      <c r="G29" s="549"/>
      <c r="H29" s="549"/>
      <c r="I29" s="549"/>
      <c r="J29" s="549"/>
      <c r="K29" s="549"/>
      <c r="L29" s="549"/>
      <c r="M29" s="549"/>
      <c r="N29" s="550"/>
      <c r="S29" s="50"/>
    </row>
    <row r="30" spans="1:19" ht="19.5" customHeight="1" thickBot="1">
      <c r="A30" s="1184" t="s">
        <v>250</v>
      </c>
      <c r="B30" s="1185"/>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50" t="s">
        <v>251</v>
      </c>
      <c r="B31" s="1151"/>
      <c r="C31" s="334"/>
      <c r="D31" s="335"/>
      <c r="E31" s="335"/>
      <c r="F31" s="335"/>
      <c r="G31" s="335"/>
      <c r="H31" s="335"/>
      <c r="I31" s="335"/>
      <c r="J31" s="335"/>
      <c r="K31" s="335"/>
      <c r="L31" s="335"/>
      <c r="M31" s="335"/>
      <c r="N31" s="336"/>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48" t="s">
        <v>252</v>
      </c>
      <c r="B33" s="1149"/>
      <c r="C33" s="1162" t="s">
        <v>249</v>
      </c>
      <c r="D33" s="1163"/>
      <c r="E33" s="1163"/>
      <c r="F33" s="1163"/>
      <c r="G33" s="1163"/>
      <c r="H33" s="1163"/>
      <c r="I33" s="1163"/>
      <c r="J33" s="1163"/>
      <c r="K33" s="1163"/>
      <c r="L33" s="1163"/>
      <c r="M33" s="1163"/>
      <c r="N33" s="1164"/>
    </row>
    <row r="34" spans="1:19" s="48" customFormat="1" ht="18.75" customHeight="1">
      <c r="A34" s="1156" t="s">
        <v>191</v>
      </c>
      <c r="B34" s="1157"/>
      <c r="C34" s="228" t="s">
        <v>177</v>
      </c>
      <c r="D34" s="229" t="s">
        <v>178</v>
      </c>
      <c r="E34" s="229" t="s">
        <v>179</v>
      </c>
      <c r="F34" s="229" t="s">
        <v>180</v>
      </c>
      <c r="G34" s="229" t="s">
        <v>181</v>
      </c>
      <c r="H34" s="229" t="s">
        <v>182</v>
      </c>
      <c r="I34" s="230" t="s">
        <v>183</v>
      </c>
      <c r="J34" s="230" t="s">
        <v>184</v>
      </c>
      <c r="K34" s="230" t="s">
        <v>185</v>
      </c>
      <c r="L34" s="230" t="s">
        <v>186</v>
      </c>
      <c r="M34" s="230" t="s">
        <v>187</v>
      </c>
      <c r="N34" s="231" t="s">
        <v>188</v>
      </c>
      <c r="O34" s="167"/>
    </row>
    <row r="35" spans="1:19" s="48" customFormat="1" ht="18.75" customHeight="1" thickBot="1">
      <c r="A35" s="1158"/>
      <c r="B35" s="1159"/>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25.5">
      <c r="A36" s="232" t="s">
        <v>192</v>
      </c>
      <c r="B36" s="337" t="str">
        <f>'1C TSrécur1'!B36</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194</v>
      </c>
      <c r="B37" s="338" t="str">
        <f>'1C TSrécur1'!B37</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196</v>
      </c>
      <c r="B38" s="338" t="str">
        <f>'1C TSrécur1'!B38</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198</v>
      </c>
      <c r="B39" s="338" t="str">
        <f>'1C TSrécur1'!B39</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199</v>
      </c>
      <c r="B40" s="338" t="str">
        <f>'1C TSrécur1'!B40</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200</v>
      </c>
      <c r="B41" s="338" t="str">
        <f>'1C TSrécur1'!B41</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201</v>
      </c>
      <c r="B42" s="338" t="str">
        <f>'1C TSrécur1'!B42</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202</v>
      </c>
      <c r="B43" s="338" t="str">
        <f>'1C TSrécur1'!B43</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203</v>
      </c>
      <c r="B44" s="338" t="str">
        <f>'1C TSrécur1'!B44</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204</v>
      </c>
      <c r="B45" s="338" t="str">
        <f>'1C TSrécur1'!B45</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205</v>
      </c>
      <c r="B46" s="338" t="str">
        <f>'1C TSrécur1'!B46</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206</v>
      </c>
      <c r="B47" s="338" t="str">
        <f>'1C TSrécur1'!B47</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207</v>
      </c>
      <c r="B48" s="338" t="str">
        <f>'1C TSrécur1'!B48</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208</v>
      </c>
      <c r="B49" s="338" t="str">
        <f>'1C TSrécur1'!B49</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209</v>
      </c>
      <c r="B50" s="338" t="str">
        <f>'1C TSrécur1'!B50</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210</v>
      </c>
      <c r="B51" s="338" t="str">
        <f>'1C TSrécur1'!B51</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211</v>
      </c>
      <c r="B52" s="338" t="str">
        <f>'1C TSrécur1'!B52</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212</v>
      </c>
      <c r="B53" s="338" t="str">
        <f>'1C TSrécur1'!B53</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213</v>
      </c>
      <c r="B54" s="338" t="str">
        <f>'1C TSrécur1'!B54</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214</v>
      </c>
      <c r="B55" s="338" t="str">
        <f>'1C TSrécur1'!B55</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215</v>
      </c>
      <c r="B56" s="338" t="str">
        <f>'1C TSrécur1'!B56</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98</v>
      </c>
      <c r="B57" s="338" t="str">
        <f>'1C TSrécur1'!B57</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4" t="s">
        <v>253</v>
      </c>
      <c r="B58" s="1185"/>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NRITfgNT/c6P8hrvYvrs2uAIgA6TCK6O871V0YsSYQFi4/5WzQ2wFeIdqMCbuFneSNYqTFzWL4EwzupSdvpESQ==" saltValue="xG5hyObZ1xlABMLktilGHw=="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41" priority="2" operator="equal">
      <formula>0</formula>
    </cfRule>
  </conditionalFormatting>
  <conditionalFormatting sqref="C22:N29">
    <cfRule type="cellIs" dxfId="40" priority="1" operator="equal">
      <formula>0</formula>
    </cfRule>
  </conditionalFormatting>
  <dataValidations count="4">
    <dataValidation type="list" showInputMessage="1" showErrorMessage="1" sqref="B16" xr:uid="{3826C6D2-A0B5-48EA-9127-528917066EE9}">
      <formula1>$Q$1:$Q$2</formula1>
    </dataValidation>
    <dataValidation type="list" showInputMessage="1" showErrorMessage="1" prompt="Si la facture ne reprend QUE les prestations liées à la subvention  dont question et mentionnée en E3, sélectionner &quot;NON&quot;" sqref="C12" xr:uid="{57460834-C0E5-4707-8B54-84721BD556BF}">
      <formula1>$Q$12:$Q$13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01EE2A15-CD60-4349-BF93-3AE02160ACB6}"/>
    <dataValidation allowBlank="1" showErrorMessage="1" sqref="B36" xr:uid="{B9F35981-1987-4020-9A62-D94DE27EBEB4}"/>
  </dataValidations>
  <hyperlinks>
    <hyperlink ref="A12" location="'1B Tableau financier'!A210" display="'1B Tableau financier'!A210" xr:uid="{B9B20673-7B0C-435D-A70F-879097C128B0}"/>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ignoredErrors>
    <ignoredError sqref="B36:B57"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290D5-90E0-46D8-A78E-E3C596730162}">
  <dimension ref="A1:AQ58"/>
  <sheetViews>
    <sheetView view="pageBreakPreview" topLeftCell="A2" zoomScale="87" zoomScaleNormal="80" zoomScaleSheetLayoutView="87" workbookViewId="0">
      <selection activeCell="B12" sqref="B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233</v>
      </c>
    </row>
    <row r="2" spans="1:43" ht="18.75" customHeight="1">
      <c r="C2" s="84" t="str">
        <f>'1B Tableau financier'!G3</f>
        <v>N° BCE :</v>
      </c>
      <c r="D2" s="56"/>
      <c r="E2" s="97" t="str">
        <f>'1B Tableau financier'!K3</f>
        <v>BE0</v>
      </c>
      <c r="F2" s="84"/>
      <c r="G2" s="84"/>
      <c r="H2" s="84"/>
      <c r="I2" s="84"/>
      <c r="J2" s="84"/>
      <c r="K2" s="84"/>
      <c r="L2" s="84"/>
      <c r="M2" s="84"/>
      <c r="N2" s="84"/>
      <c r="Q2" s="385" t="s">
        <v>234</v>
      </c>
    </row>
    <row r="3" spans="1:43" ht="18.75" customHeight="1">
      <c r="B3" s="52" t="s">
        <v>235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74" t="s">
        <v>236</v>
      </c>
      <c r="B6" s="1175"/>
      <c r="C6" s="1175"/>
      <c r="D6" s="1175"/>
      <c r="E6" s="1175"/>
      <c r="F6" s="1175"/>
      <c r="G6" s="1175"/>
      <c r="H6" s="1175"/>
      <c r="I6" s="1175"/>
      <c r="J6" s="1175"/>
      <c r="K6" s="1175"/>
      <c r="L6" s="1175"/>
      <c r="M6" s="1175"/>
      <c r="N6" s="1176"/>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77" t="s">
        <v>237</v>
      </c>
      <c r="B7" s="1178"/>
      <c r="C7" s="1178"/>
      <c r="D7" s="1178"/>
      <c r="E7" s="1178"/>
      <c r="F7" s="1178"/>
      <c r="G7" s="1178"/>
      <c r="H7" s="1178"/>
      <c r="I7" s="1178"/>
      <c r="J7" s="1178"/>
      <c r="K7" s="1178"/>
      <c r="L7" s="1178"/>
      <c r="M7" s="1178"/>
      <c r="N7" s="1179"/>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45"/>
      <c r="B9" s="108" t="s">
        <v>220</v>
      </c>
      <c r="C9" s="23"/>
      <c r="D9" s="88"/>
      <c r="E9" s="18"/>
      <c r="F9" s="100"/>
      <c r="G9" s="18"/>
      <c r="H9" s="100"/>
      <c r="O9" s="225"/>
    </row>
    <row r="10" spans="1:43" s="42" customFormat="1" ht="18.75" customHeight="1">
      <c r="A10" s="1146"/>
      <c r="B10" s="101" t="s">
        <v>238</v>
      </c>
      <c r="C10" s="23"/>
      <c r="D10" s="88"/>
      <c r="E10" s="18"/>
      <c r="F10" s="100"/>
      <c r="G10" s="18"/>
      <c r="H10" s="100"/>
      <c r="O10" s="225"/>
    </row>
    <row r="11" spans="1:43" ht="8.4499999999999993" customHeight="1" thickBot="1">
      <c r="A11" s="1147"/>
    </row>
    <row r="12" spans="1:43" s="224" customFormat="1" ht="30.75" thickBot="1">
      <c r="A12" s="571" t="s">
        <v>257</v>
      </c>
      <c r="B12" s="248"/>
      <c r="C12" s="650" t="s">
        <v>240</v>
      </c>
      <c r="D12" s="1180" t="s">
        <v>241</v>
      </c>
      <c r="E12" s="1180"/>
      <c r="F12" s="1180"/>
      <c r="G12" s="1180"/>
      <c r="H12" s="1180"/>
      <c r="I12" s="1180"/>
      <c r="J12" s="1180"/>
      <c r="K12" s="1180"/>
      <c r="L12" s="1180"/>
      <c r="M12" s="1180"/>
      <c r="N12" s="160"/>
      <c r="O12" s="161"/>
      <c r="Q12" s="537" t="s">
        <v>240</v>
      </c>
    </row>
    <row r="13" spans="1:43" s="224" customFormat="1" ht="15">
      <c r="A13" s="218" t="s">
        <v>242</v>
      </c>
      <c r="B13" s="249"/>
      <c r="C13" s="161"/>
      <c r="D13" s="1181"/>
      <c r="E13" s="1181"/>
      <c r="F13" s="1181"/>
      <c r="G13" s="1181"/>
      <c r="H13" s="1181"/>
      <c r="I13" s="1181"/>
      <c r="J13" s="1181"/>
      <c r="K13" s="1181"/>
      <c r="L13" s="1181"/>
      <c r="M13" s="1181"/>
      <c r="N13" s="165"/>
      <c r="O13" s="161"/>
      <c r="Q13" s="537" t="s">
        <v>243</v>
      </c>
    </row>
    <row r="14" spans="1:43" s="224" customFormat="1" ht="15">
      <c r="A14" s="162" t="s">
        <v>171</v>
      </c>
      <c r="B14" s="249" t="s">
        <v>244</v>
      </c>
      <c r="C14" s="161"/>
      <c r="D14" s="163"/>
      <c r="E14" s="164"/>
      <c r="F14" s="164"/>
      <c r="G14" s="161"/>
      <c r="H14" s="161"/>
      <c r="I14" s="161"/>
      <c r="J14" s="161"/>
      <c r="K14" s="161"/>
      <c r="L14" s="161"/>
      <c r="M14" s="161"/>
      <c r="N14" s="165"/>
      <c r="O14" s="161"/>
    </row>
    <row r="15" spans="1:43" s="224" customFormat="1" ht="25.5">
      <c r="A15" s="162" t="s">
        <v>245</v>
      </c>
      <c r="B15" s="249" t="s">
        <v>246</v>
      </c>
      <c r="C15" s="161"/>
      <c r="D15" s="163"/>
      <c r="E15" s="164"/>
      <c r="F15" s="164"/>
      <c r="G15" s="161"/>
      <c r="H15" s="161"/>
      <c r="I15" s="161"/>
      <c r="J15" s="161"/>
      <c r="K15" s="161"/>
      <c r="L15" s="161"/>
      <c r="M15" s="161"/>
      <c r="N15" s="165"/>
      <c r="O15" s="161"/>
    </row>
    <row r="16" spans="1:43" s="224" customFormat="1" ht="15.75" thickBot="1">
      <c r="A16" s="166" t="s">
        <v>247</v>
      </c>
      <c r="B16" s="250" t="s">
        <v>233</v>
      </c>
      <c r="C16" s="161"/>
      <c r="D16" s="161"/>
      <c r="E16" s="161"/>
      <c r="F16" s="161"/>
      <c r="G16" s="161"/>
      <c r="H16" s="161"/>
      <c r="I16" s="161"/>
      <c r="J16" s="161"/>
      <c r="K16" s="161"/>
      <c r="L16" s="161"/>
      <c r="M16" s="161"/>
      <c r="N16" s="165"/>
      <c r="O16" s="161"/>
    </row>
    <row r="17" spans="1:19" ht="23.45" customHeight="1" thickBot="1">
      <c r="A17" s="1182" t="s">
        <v>319</v>
      </c>
      <c r="B17" s="1183"/>
      <c r="C17" s="557">
        <f t="shared" ref="C17:N17" si="0">IF($B12="",0,C30+C58)</f>
        <v>0</v>
      </c>
      <c r="D17" s="557">
        <f t="shared" si="0"/>
        <v>0</v>
      </c>
      <c r="E17" s="557">
        <f t="shared" si="0"/>
        <v>0</v>
      </c>
      <c r="F17" s="557">
        <f t="shared" si="0"/>
        <v>0</v>
      </c>
      <c r="G17" s="557">
        <f t="shared" si="0"/>
        <v>0</v>
      </c>
      <c r="H17" s="557">
        <f t="shared" si="0"/>
        <v>0</v>
      </c>
      <c r="I17" s="557">
        <f t="shared" si="0"/>
        <v>0</v>
      </c>
      <c r="J17" s="557">
        <f t="shared" si="0"/>
        <v>0</v>
      </c>
      <c r="K17" s="557">
        <f t="shared" si="0"/>
        <v>0</v>
      </c>
      <c r="L17" s="557">
        <f t="shared" si="0"/>
        <v>0</v>
      </c>
      <c r="M17" s="557">
        <f t="shared" si="0"/>
        <v>0</v>
      </c>
      <c r="N17" s="569">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4" t="s">
        <v>248</v>
      </c>
      <c r="B19" s="1185"/>
      <c r="C19" s="1186" t="s">
        <v>249</v>
      </c>
      <c r="D19" s="1187"/>
      <c r="E19" s="1187"/>
      <c r="F19" s="1187"/>
      <c r="G19" s="1187"/>
      <c r="H19" s="1187"/>
      <c r="I19" s="1187"/>
      <c r="J19" s="1187"/>
      <c r="K19" s="1187"/>
      <c r="L19" s="1187"/>
      <c r="M19" s="1187"/>
      <c r="N19" s="1188"/>
    </row>
    <row r="20" spans="1:19" s="48" customFormat="1" ht="18.75" customHeight="1">
      <c r="A20" s="1189" t="s">
        <v>176</v>
      </c>
      <c r="B20" s="1190"/>
      <c r="C20" s="330" t="s">
        <v>177</v>
      </c>
      <c r="D20" s="331" t="s">
        <v>178</v>
      </c>
      <c r="E20" s="331" t="s">
        <v>179</v>
      </c>
      <c r="F20" s="331" t="s">
        <v>180</v>
      </c>
      <c r="G20" s="331" t="s">
        <v>181</v>
      </c>
      <c r="H20" s="331" t="s">
        <v>182</v>
      </c>
      <c r="I20" s="332" t="s">
        <v>183</v>
      </c>
      <c r="J20" s="332" t="s">
        <v>184</v>
      </c>
      <c r="K20" s="332" t="s">
        <v>185</v>
      </c>
      <c r="L20" s="332" t="s">
        <v>186</v>
      </c>
      <c r="M20" s="332" t="s">
        <v>187</v>
      </c>
      <c r="N20" s="333" t="s">
        <v>188</v>
      </c>
      <c r="O20" s="167"/>
    </row>
    <row r="21" spans="1:19" s="48" customFormat="1" ht="18.75" customHeight="1" thickBot="1">
      <c r="A21" s="1191"/>
      <c r="B21" s="1192"/>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TSrécur1'!B22</f>
        <v/>
      </c>
      <c r="C22" s="538"/>
      <c r="D22" s="539"/>
      <c r="E22" s="539"/>
      <c r="F22" s="539"/>
      <c r="G22" s="539"/>
      <c r="H22" s="539"/>
      <c r="I22" s="539"/>
      <c r="J22" s="539"/>
      <c r="K22" s="539"/>
      <c r="L22" s="539"/>
      <c r="M22" s="539"/>
      <c r="N22" s="546"/>
      <c r="O22" s="167"/>
      <c r="S22" s="49"/>
    </row>
    <row r="23" spans="1:19" ht="18.75" customHeight="1">
      <c r="A23" s="328" t="str">
        <f>'1C TSsalarié1'!A18</f>
        <v>Action 2</v>
      </c>
      <c r="B23" s="654" t="str">
        <f>'1C TSrécur1'!B23</f>
        <v/>
      </c>
      <c r="C23" s="540"/>
      <c r="D23" s="541"/>
      <c r="E23" s="541"/>
      <c r="F23" s="541"/>
      <c r="G23" s="541"/>
      <c r="H23" s="541"/>
      <c r="I23" s="541"/>
      <c r="J23" s="541"/>
      <c r="K23" s="541"/>
      <c r="L23" s="541"/>
      <c r="M23" s="541"/>
      <c r="N23" s="547"/>
      <c r="S23" s="50"/>
    </row>
    <row r="24" spans="1:19" ht="18.75" customHeight="1">
      <c r="A24" s="328" t="str">
        <f>'1C TSsalarié1'!A19</f>
        <v>Action 3</v>
      </c>
      <c r="B24" s="654" t="str">
        <f>'1C TSrécur1'!B24</f>
        <v/>
      </c>
      <c r="C24" s="540"/>
      <c r="D24" s="541"/>
      <c r="E24" s="541"/>
      <c r="F24" s="541"/>
      <c r="G24" s="541"/>
      <c r="H24" s="541"/>
      <c r="I24" s="541"/>
      <c r="J24" s="541"/>
      <c r="K24" s="541"/>
      <c r="L24" s="541"/>
      <c r="M24" s="541"/>
      <c r="N24" s="547"/>
      <c r="S24" s="50"/>
    </row>
    <row r="25" spans="1:19" ht="18.75" customHeight="1">
      <c r="A25" s="328" t="str">
        <f>'1C TSsalarié1'!A20</f>
        <v>Action 4</v>
      </c>
      <c r="B25" s="654" t="str">
        <f>'1C TSrécur1'!B25</f>
        <v/>
      </c>
      <c r="C25" s="542"/>
      <c r="D25" s="541"/>
      <c r="E25" s="541"/>
      <c r="F25" s="541"/>
      <c r="G25" s="541"/>
      <c r="H25" s="541"/>
      <c r="I25" s="541"/>
      <c r="J25" s="541"/>
      <c r="K25" s="541"/>
      <c r="L25" s="541"/>
      <c r="M25" s="541"/>
      <c r="N25" s="547"/>
      <c r="S25" s="50"/>
    </row>
    <row r="26" spans="1:19" ht="18.75" customHeight="1">
      <c r="A26" s="328" t="str">
        <f>'1C TSsalarié1'!A21</f>
        <v>Action 5</v>
      </c>
      <c r="B26" s="329" t="str">
        <f>'1C TSrécur1'!B26</f>
        <v/>
      </c>
      <c r="C26" s="542"/>
      <c r="D26" s="541"/>
      <c r="E26" s="541"/>
      <c r="F26" s="541"/>
      <c r="G26" s="541"/>
      <c r="H26" s="541"/>
      <c r="I26" s="541"/>
      <c r="J26" s="541"/>
      <c r="K26" s="541"/>
      <c r="L26" s="541"/>
      <c r="M26" s="541"/>
      <c r="N26" s="547"/>
      <c r="S26" s="50"/>
    </row>
    <row r="27" spans="1:19" ht="18.75" customHeight="1">
      <c r="A27" s="328" t="str">
        <f>'1C TSsalarié1'!A22</f>
        <v>Action 6</v>
      </c>
      <c r="B27" s="329" t="str">
        <f>'1C TSrécur1'!B27</f>
        <v/>
      </c>
      <c r="C27" s="542"/>
      <c r="D27" s="541"/>
      <c r="E27" s="541"/>
      <c r="F27" s="541"/>
      <c r="G27" s="541"/>
      <c r="H27" s="541"/>
      <c r="I27" s="541"/>
      <c r="J27" s="541"/>
      <c r="K27" s="541"/>
      <c r="L27" s="541"/>
      <c r="M27" s="541"/>
      <c r="N27" s="547"/>
      <c r="S27" s="50"/>
    </row>
    <row r="28" spans="1:19" ht="18.75" customHeight="1">
      <c r="A28" s="328" t="str">
        <f>'1C TSsalarié1'!A23</f>
        <v>Action 7</v>
      </c>
      <c r="B28" s="329" t="str">
        <f>'1C TSrécur1'!B28</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TSrécur1'!B29</f>
        <v/>
      </c>
      <c r="C29" s="542"/>
      <c r="D29" s="549"/>
      <c r="E29" s="549"/>
      <c r="F29" s="549"/>
      <c r="G29" s="549"/>
      <c r="H29" s="549"/>
      <c r="I29" s="549"/>
      <c r="J29" s="549"/>
      <c r="K29" s="549"/>
      <c r="L29" s="549"/>
      <c r="M29" s="549"/>
      <c r="N29" s="550"/>
      <c r="S29" s="50"/>
    </row>
    <row r="30" spans="1:19" ht="19.5" customHeight="1" thickBot="1">
      <c r="A30" s="1184" t="s">
        <v>250</v>
      </c>
      <c r="B30" s="1185"/>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50" t="s">
        <v>251</v>
      </c>
      <c r="B31" s="1151"/>
      <c r="C31" s="334"/>
      <c r="D31" s="335"/>
      <c r="E31" s="335"/>
      <c r="F31" s="335"/>
      <c r="G31" s="335"/>
      <c r="H31" s="335"/>
      <c r="I31" s="335"/>
      <c r="J31" s="335"/>
      <c r="K31" s="335"/>
      <c r="L31" s="335"/>
      <c r="M31" s="335"/>
      <c r="N31" s="336"/>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48" t="s">
        <v>252</v>
      </c>
      <c r="B33" s="1149"/>
      <c r="C33" s="1162" t="s">
        <v>249</v>
      </c>
      <c r="D33" s="1163"/>
      <c r="E33" s="1163"/>
      <c r="F33" s="1163"/>
      <c r="G33" s="1163"/>
      <c r="H33" s="1163"/>
      <c r="I33" s="1163"/>
      <c r="J33" s="1163"/>
      <c r="K33" s="1163"/>
      <c r="L33" s="1163"/>
      <c r="M33" s="1163"/>
      <c r="N33" s="1164"/>
    </row>
    <row r="34" spans="1:19" s="48" customFormat="1" ht="18.75" customHeight="1">
      <c r="A34" s="1156" t="s">
        <v>191</v>
      </c>
      <c r="B34" s="1157"/>
      <c r="C34" s="228" t="s">
        <v>177</v>
      </c>
      <c r="D34" s="229" t="s">
        <v>178</v>
      </c>
      <c r="E34" s="229" t="s">
        <v>179</v>
      </c>
      <c r="F34" s="229" t="s">
        <v>180</v>
      </c>
      <c r="G34" s="229" t="s">
        <v>181</v>
      </c>
      <c r="H34" s="229" t="s">
        <v>182</v>
      </c>
      <c r="I34" s="230" t="s">
        <v>183</v>
      </c>
      <c r="J34" s="230" t="s">
        <v>184</v>
      </c>
      <c r="K34" s="230" t="s">
        <v>185</v>
      </c>
      <c r="L34" s="230" t="s">
        <v>186</v>
      </c>
      <c r="M34" s="230" t="s">
        <v>187</v>
      </c>
      <c r="N34" s="231" t="s">
        <v>188</v>
      </c>
      <c r="O34" s="167"/>
    </row>
    <row r="35" spans="1:19" s="48" customFormat="1" ht="18.75" customHeight="1" thickBot="1">
      <c r="A35" s="1158"/>
      <c r="B35" s="1159"/>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25.5">
      <c r="A36" s="232" t="s">
        <v>192</v>
      </c>
      <c r="B36" s="337" t="str">
        <f>'1C TSrécur1'!B36</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194</v>
      </c>
      <c r="B37" s="338" t="str">
        <f>'1C TSrécur1'!B37</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196</v>
      </c>
      <c r="B38" s="338" t="str">
        <f>'1C TSrécur1'!B38</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198</v>
      </c>
      <c r="B39" s="338" t="str">
        <f>'1C TSrécur1'!B39</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199</v>
      </c>
      <c r="B40" s="338" t="str">
        <f>'1C TSrécur1'!B40</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200</v>
      </c>
      <c r="B41" s="338" t="str">
        <f>'1C TSrécur1'!B41</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201</v>
      </c>
      <c r="B42" s="338" t="str">
        <f>'1C TSrécur1'!B42</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202</v>
      </c>
      <c r="B43" s="338" t="str">
        <f>'1C TSrécur1'!B43</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203</v>
      </c>
      <c r="B44" s="338" t="str">
        <f>'1C TSrécur1'!B44</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204</v>
      </c>
      <c r="B45" s="338" t="str">
        <f>'1C TSrécur1'!B45</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205</v>
      </c>
      <c r="B46" s="338" t="str">
        <f>'1C TSrécur1'!B46</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206</v>
      </c>
      <c r="B47" s="338" t="str">
        <f>'1C TSrécur1'!B47</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207</v>
      </c>
      <c r="B48" s="338" t="str">
        <f>'1C TSrécur1'!B48</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208</v>
      </c>
      <c r="B49" s="338" t="str">
        <f>'1C TSrécur1'!B49</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209</v>
      </c>
      <c r="B50" s="338" t="str">
        <f>'1C TSrécur1'!B50</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210</v>
      </c>
      <c r="B51" s="338" t="str">
        <f>'1C TSrécur1'!B51</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211</v>
      </c>
      <c r="B52" s="338" t="str">
        <f>'1C TSrécur1'!B52</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212</v>
      </c>
      <c r="B53" s="338" t="str">
        <f>'1C TSrécur1'!B53</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213</v>
      </c>
      <c r="B54" s="338" t="str">
        <f>'1C TSrécur1'!B54</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214</v>
      </c>
      <c r="B55" s="338" t="str">
        <f>'1C TSrécur1'!B55</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215</v>
      </c>
      <c r="B56" s="338" t="str">
        <f>'1C TSrécur1'!B56</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98</v>
      </c>
      <c r="B57" s="338" t="str">
        <f>'1C TSrécur1'!B57</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4" t="s">
        <v>253</v>
      </c>
      <c r="B58" s="1185"/>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C4iaLdVBigm7eeydqv+7gRS54sfjIFOwRkLy2MEYe6kTbAH0nYrvOU/Gf2XCrCGZ4c0RaKqG6+gUHTH76n7naQ==" saltValue="Flwoh37tiw3sOcrUvcKMoQ=="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39" priority="2" operator="equal">
      <formula>0</formula>
    </cfRule>
  </conditionalFormatting>
  <conditionalFormatting sqref="C22:N29">
    <cfRule type="cellIs" dxfId="38" priority="1" operator="equal">
      <formula>0</formula>
    </cfRule>
  </conditionalFormatting>
  <dataValidations count="4">
    <dataValidation allowBlank="1" showErrorMessage="1" sqref="B36" xr:uid="{73E3569A-B968-4BAA-B799-2B7938C7F87E}"/>
    <dataValidation allowBlank="1" showInputMessage="1" showErrorMessage="1" promptTitle="ATTENTION" prompt="Si le salaire d'au moins un salarié est présenté présenté dans cette déclaration de créances, merci d'encoder d'abord l'onglet 1C Time sheet salarie" sqref="B37:B57" xr:uid="{367394F4-7751-461F-A330-54327A04B3EE}"/>
    <dataValidation type="list" showInputMessage="1" showErrorMessage="1" prompt="Si la facture ne reprend QUE les prestations liées à la subvention  dont question et mentionnée en E3, sélectionner &quot;NON&quot;" sqref="C12" xr:uid="{7FEE0B8F-6009-495F-9BAE-585FB716CB45}">
      <formula1>$Q$12:$Q$13</formula1>
    </dataValidation>
    <dataValidation type="list" showInputMessage="1" showErrorMessage="1" sqref="B16" xr:uid="{3D80CBAC-6BD1-43CE-9583-ACD8A2CBEC46}">
      <formula1>$Q$1:$Q$2</formula1>
    </dataValidation>
  </dataValidations>
  <hyperlinks>
    <hyperlink ref="A12" location="'1B Tableau financier'!A222" display="'1B Tableau financier'!A222" xr:uid="{06F41784-DF7C-4C16-B3AC-3C29E6244126}"/>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DFC8A-3666-4D63-A039-73C8EBDA508A}">
  <dimension ref="A1:AQ58"/>
  <sheetViews>
    <sheetView view="pageBreakPreview" zoomScale="98" zoomScaleNormal="80" zoomScaleSheetLayoutView="98" workbookViewId="0">
      <selection activeCell="A13" sqref="A13:B13"/>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233</v>
      </c>
    </row>
    <row r="2" spans="1:43" ht="18.75" customHeight="1">
      <c r="C2" s="84" t="str">
        <f>'1B Tableau financier'!G3</f>
        <v>N° BCE :</v>
      </c>
      <c r="D2" s="56"/>
      <c r="E2" s="97" t="str">
        <f>'1B Tableau financier'!K3</f>
        <v>BE0</v>
      </c>
      <c r="F2" s="84"/>
      <c r="G2" s="84"/>
      <c r="H2" s="84"/>
      <c r="I2" s="84"/>
      <c r="J2" s="84"/>
      <c r="K2" s="84"/>
      <c r="L2" s="84"/>
      <c r="M2" s="84"/>
      <c r="N2" s="84"/>
      <c r="Q2" s="385" t="s">
        <v>234</v>
      </c>
    </row>
    <row r="3" spans="1:43" ht="18.75" customHeight="1">
      <c r="B3" s="52" t="s">
        <v>235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74" t="s">
        <v>236</v>
      </c>
      <c r="B6" s="1175"/>
      <c r="C6" s="1175"/>
      <c r="D6" s="1175"/>
      <c r="E6" s="1175"/>
      <c r="F6" s="1175"/>
      <c r="G6" s="1175"/>
      <c r="H6" s="1175"/>
      <c r="I6" s="1175"/>
      <c r="J6" s="1175"/>
      <c r="K6" s="1175"/>
      <c r="L6" s="1175"/>
      <c r="M6" s="1175"/>
      <c r="N6" s="1176"/>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77" t="s">
        <v>237</v>
      </c>
      <c r="B7" s="1178"/>
      <c r="C7" s="1178"/>
      <c r="D7" s="1178"/>
      <c r="E7" s="1178"/>
      <c r="F7" s="1178"/>
      <c r="G7" s="1178"/>
      <c r="H7" s="1178"/>
      <c r="I7" s="1178"/>
      <c r="J7" s="1178"/>
      <c r="K7" s="1178"/>
      <c r="L7" s="1178"/>
      <c r="M7" s="1178"/>
      <c r="N7" s="1179"/>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45"/>
      <c r="B9" s="108" t="s">
        <v>220</v>
      </c>
      <c r="C9" s="23"/>
      <c r="D9" s="88"/>
      <c r="E9" s="18"/>
      <c r="F9" s="100"/>
      <c r="G9" s="18"/>
      <c r="H9" s="100"/>
      <c r="O9" s="225"/>
    </row>
    <row r="10" spans="1:43" s="42" customFormat="1" ht="18.75" customHeight="1">
      <c r="A10" s="1146"/>
      <c r="B10" s="101" t="s">
        <v>238</v>
      </c>
      <c r="C10" s="23"/>
      <c r="D10" s="88"/>
      <c r="E10" s="18"/>
      <c r="F10" s="100"/>
      <c r="G10" s="18"/>
      <c r="H10" s="100"/>
      <c r="O10" s="225"/>
    </row>
    <row r="11" spans="1:43" ht="8.4499999999999993" customHeight="1" thickBot="1">
      <c r="A11" s="1147"/>
    </row>
    <row r="12" spans="1:43" s="224" customFormat="1" ht="30.75" thickBot="1">
      <c r="A12" s="571" t="s">
        <v>258</v>
      </c>
      <c r="B12" s="248"/>
      <c r="C12" s="650" t="s">
        <v>240</v>
      </c>
      <c r="D12" s="1180" t="s">
        <v>241</v>
      </c>
      <c r="E12" s="1180"/>
      <c r="F12" s="1180"/>
      <c r="G12" s="1180"/>
      <c r="H12" s="1180"/>
      <c r="I12" s="1180"/>
      <c r="J12" s="1180"/>
      <c r="K12" s="1180"/>
      <c r="L12" s="1180"/>
      <c r="M12" s="1180"/>
      <c r="N12" s="160"/>
      <c r="O12" s="161"/>
      <c r="Q12" s="537" t="s">
        <v>240</v>
      </c>
    </row>
    <row r="13" spans="1:43" s="224" customFormat="1" ht="15">
      <c r="A13" s="218" t="s">
        <v>242</v>
      </c>
      <c r="B13" s="249"/>
      <c r="C13" s="161"/>
      <c r="D13" s="1181"/>
      <c r="E13" s="1181"/>
      <c r="F13" s="1181"/>
      <c r="G13" s="1181"/>
      <c r="H13" s="1181"/>
      <c r="I13" s="1181"/>
      <c r="J13" s="1181"/>
      <c r="K13" s="1181"/>
      <c r="L13" s="1181"/>
      <c r="M13" s="1181"/>
      <c r="N13" s="165"/>
      <c r="O13" s="161"/>
      <c r="Q13" s="537" t="s">
        <v>243</v>
      </c>
    </row>
    <row r="14" spans="1:43" s="224" customFormat="1" ht="15">
      <c r="A14" s="162" t="s">
        <v>171</v>
      </c>
      <c r="B14" s="249" t="s">
        <v>244</v>
      </c>
      <c r="C14" s="161"/>
      <c r="D14" s="163"/>
      <c r="E14" s="164"/>
      <c r="F14" s="164"/>
      <c r="G14" s="161"/>
      <c r="H14" s="161"/>
      <c r="I14" s="161"/>
      <c r="J14" s="161"/>
      <c r="K14" s="161"/>
      <c r="L14" s="161"/>
      <c r="M14" s="161"/>
      <c r="N14" s="165"/>
      <c r="O14" s="161"/>
    </row>
    <row r="15" spans="1:43" s="224" customFormat="1" ht="25.5">
      <c r="A15" s="162" t="s">
        <v>245</v>
      </c>
      <c r="B15" s="249" t="s">
        <v>246</v>
      </c>
      <c r="C15" s="161"/>
      <c r="D15" s="163"/>
      <c r="E15" s="164"/>
      <c r="F15" s="164"/>
      <c r="G15" s="161"/>
      <c r="H15" s="161"/>
      <c r="I15" s="161"/>
      <c r="J15" s="161"/>
      <c r="K15" s="161"/>
      <c r="L15" s="161"/>
      <c r="M15" s="161"/>
      <c r="N15" s="165"/>
      <c r="O15" s="161"/>
    </row>
    <row r="16" spans="1:43" s="224" customFormat="1" ht="15.75" thickBot="1">
      <c r="A16" s="166" t="s">
        <v>247</v>
      </c>
      <c r="B16" s="250" t="s">
        <v>233</v>
      </c>
      <c r="C16" s="161"/>
      <c r="D16" s="161"/>
      <c r="E16" s="161"/>
      <c r="F16" s="161"/>
      <c r="G16" s="161"/>
      <c r="H16" s="161"/>
      <c r="I16" s="161"/>
      <c r="J16" s="161"/>
      <c r="K16" s="161"/>
      <c r="L16" s="161"/>
      <c r="M16" s="161"/>
      <c r="N16" s="165"/>
      <c r="O16" s="161"/>
    </row>
    <row r="17" spans="1:19" ht="23.45" customHeight="1" thickBot="1">
      <c r="A17" s="1182" t="s">
        <v>319</v>
      </c>
      <c r="B17" s="1183"/>
      <c r="C17" s="557">
        <f t="shared" ref="C17:N17" si="0">IF($B12="",0,C30+C58)</f>
        <v>0</v>
      </c>
      <c r="D17" s="557">
        <f t="shared" si="0"/>
        <v>0</v>
      </c>
      <c r="E17" s="557">
        <f t="shared" si="0"/>
        <v>0</v>
      </c>
      <c r="F17" s="557">
        <f t="shared" si="0"/>
        <v>0</v>
      </c>
      <c r="G17" s="557">
        <f t="shared" si="0"/>
        <v>0</v>
      </c>
      <c r="H17" s="557">
        <f t="shared" si="0"/>
        <v>0</v>
      </c>
      <c r="I17" s="557">
        <f t="shared" si="0"/>
        <v>0</v>
      </c>
      <c r="J17" s="557">
        <f t="shared" si="0"/>
        <v>0</v>
      </c>
      <c r="K17" s="557">
        <f t="shared" si="0"/>
        <v>0</v>
      </c>
      <c r="L17" s="557">
        <f t="shared" si="0"/>
        <v>0</v>
      </c>
      <c r="M17" s="557">
        <f t="shared" si="0"/>
        <v>0</v>
      </c>
      <c r="N17" s="569">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4" t="s">
        <v>248</v>
      </c>
      <c r="B19" s="1185"/>
      <c r="C19" s="1186" t="s">
        <v>249</v>
      </c>
      <c r="D19" s="1187"/>
      <c r="E19" s="1187"/>
      <c r="F19" s="1187"/>
      <c r="G19" s="1187"/>
      <c r="H19" s="1187"/>
      <c r="I19" s="1187"/>
      <c r="J19" s="1187"/>
      <c r="K19" s="1187"/>
      <c r="L19" s="1187"/>
      <c r="M19" s="1187"/>
      <c r="N19" s="1188"/>
    </row>
    <row r="20" spans="1:19" s="48" customFormat="1" ht="18.75" customHeight="1">
      <c r="A20" s="1189" t="s">
        <v>176</v>
      </c>
      <c r="B20" s="1190"/>
      <c r="C20" s="330" t="s">
        <v>177</v>
      </c>
      <c r="D20" s="331" t="s">
        <v>178</v>
      </c>
      <c r="E20" s="331" t="s">
        <v>179</v>
      </c>
      <c r="F20" s="331" t="s">
        <v>180</v>
      </c>
      <c r="G20" s="331" t="s">
        <v>181</v>
      </c>
      <c r="H20" s="331" t="s">
        <v>182</v>
      </c>
      <c r="I20" s="332" t="s">
        <v>183</v>
      </c>
      <c r="J20" s="332" t="s">
        <v>184</v>
      </c>
      <c r="K20" s="332" t="s">
        <v>185</v>
      </c>
      <c r="L20" s="332" t="s">
        <v>186</v>
      </c>
      <c r="M20" s="332" t="s">
        <v>187</v>
      </c>
      <c r="N20" s="333" t="s">
        <v>188</v>
      </c>
      <c r="O20" s="167"/>
    </row>
    <row r="21" spans="1:19" s="48" customFormat="1" ht="18.75" customHeight="1" thickBot="1">
      <c r="A21" s="1191"/>
      <c r="B21" s="1192"/>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TSrécur1'!B22</f>
        <v/>
      </c>
      <c r="C22" s="538"/>
      <c r="D22" s="539"/>
      <c r="E22" s="539"/>
      <c r="F22" s="539"/>
      <c r="G22" s="539"/>
      <c r="H22" s="539"/>
      <c r="I22" s="539"/>
      <c r="J22" s="539"/>
      <c r="K22" s="539"/>
      <c r="L22" s="539"/>
      <c r="M22" s="539"/>
      <c r="N22" s="546"/>
      <c r="O22" s="167"/>
      <c r="S22" s="49"/>
    </row>
    <row r="23" spans="1:19" ht="18.75" customHeight="1">
      <c r="A23" s="328" t="str">
        <f>'1C TSsalarié1'!A18</f>
        <v>Action 2</v>
      </c>
      <c r="B23" s="654" t="str">
        <f>'1C TSrécur1'!B23</f>
        <v/>
      </c>
      <c r="C23" s="540"/>
      <c r="D23" s="541"/>
      <c r="E23" s="541"/>
      <c r="F23" s="541"/>
      <c r="G23" s="541"/>
      <c r="H23" s="541"/>
      <c r="I23" s="541"/>
      <c r="J23" s="541"/>
      <c r="K23" s="541"/>
      <c r="L23" s="541"/>
      <c r="M23" s="541"/>
      <c r="N23" s="547"/>
      <c r="S23" s="50"/>
    </row>
    <row r="24" spans="1:19" ht="18.75" customHeight="1">
      <c r="A24" s="328" t="str">
        <f>'1C TSsalarié1'!A19</f>
        <v>Action 3</v>
      </c>
      <c r="B24" s="654" t="str">
        <f>'1C TSrécur1'!B24</f>
        <v/>
      </c>
      <c r="C24" s="540"/>
      <c r="D24" s="541"/>
      <c r="E24" s="541"/>
      <c r="F24" s="541"/>
      <c r="G24" s="541"/>
      <c r="H24" s="541"/>
      <c r="I24" s="541"/>
      <c r="J24" s="541"/>
      <c r="K24" s="541"/>
      <c r="L24" s="541"/>
      <c r="M24" s="541"/>
      <c r="N24" s="547"/>
      <c r="S24" s="50"/>
    </row>
    <row r="25" spans="1:19" ht="18.75" customHeight="1">
      <c r="A25" s="328" t="str">
        <f>'1C TSsalarié1'!A20</f>
        <v>Action 4</v>
      </c>
      <c r="B25" s="654" t="str">
        <f>'1C TSrécur1'!B25</f>
        <v/>
      </c>
      <c r="C25" s="542"/>
      <c r="D25" s="541"/>
      <c r="E25" s="541"/>
      <c r="F25" s="541"/>
      <c r="G25" s="541"/>
      <c r="H25" s="541"/>
      <c r="I25" s="541"/>
      <c r="J25" s="541"/>
      <c r="K25" s="541"/>
      <c r="L25" s="541"/>
      <c r="M25" s="541"/>
      <c r="N25" s="547"/>
      <c r="S25" s="50"/>
    </row>
    <row r="26" spans="1:19" ht="18.75" customHeight="1">
      <c r="A26" s="328" t="str">
        <f>'1C TSsalarié1'!A21</f>
        <v>Action 5</v>
      </c>
      <c r="B26" s="329" t="str">
        <f>'1C TSrécur1'!B26</f>
        <v/>
      </c>
      <c r="C26" s="542"/>
      <c r="D26" s="541"/>
      <c r="E26" s="541"/>
      <c r="F26" s="541"/>
      <c r="G26" s="541"/>
      <c r="H26" s="541"/>
      <c r="I26" s="541"/>
      <c r="J26" s="541"/>
      <c r="K26" s="541"/>
      <c r="L26" s="541"/>
      <c r="M26" s="541"/>
      <c r="N26" s="547"/>
      <c r="S26" s="50"/>
    </row>
    <row r="27" spans="1:19" ht="18.75" customHeight="1">
      <c r="A27" s="328" t="str">
        <f>'1C TSsalarié1'!A22</f>
        <v>Action 6</v>
      </c>
      <c r="B27" s="329" t="str">
        <f>'1C TSrécur1'!B27</f>
        <v/>
      </c>
      <c r="C27" s="542"/>
      <c r="D27" s="541"/>
      <c r="E27" s="541"/>
      <c r="F27" s="541"/>
      <c r="G27" s="541"/>
      <c r="H27" s="541"/>
      <c r="I27" s="541"/>
      <c r="J27" s="541"/>
      <c r="K27" s="541"/>
      <c r="L27" s="541"/>
      <c r="M27" s="541"/>
      <c r="N27" s="547"/>
      <c r="S27" s="50"/>
    </row>
    <row r="28" spans="1:19" ht="18.75" customHeight="1">
      <c r="A28" s="328" t="str">
        <f>'1C TSsalarié1'!A23</f>
        <v>Action 7</v>
      </c>
      <c r="B28" s="329" t="str">
        <f>'1C TSrécur1'!B28</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TSrécur1'!B29</f>
        <v/>
      </c>
      <c r="C29" s="542"/>
      <c r="D29" s="549"/>
      <c r="E29" s="549"/>
      <c r="F29" s="549"/>
      <c r="G29" s="549"/>
      <c r="H29" s="549"/>
      <c r="I29" s="549"/>
      <c r="J29" s="549"/>
      <c r="K29" s="549"/>
      <c r="L29" s="549"/>
      <c r="M29" s="549"/>
      <c r="N29" s="550"/>
      <c r="S29" s="50"/>
    </row>
    <row r="30" spans="1:19" ht="19.5" customHeight="1" thickBot="1">
      <c r="A30" s="1184" t="s">
        <v>250</v>
      </c>
      <c r="B30" s="1185"/>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50" t="s">
        <v>251</v>
      </c>
      <c r="B31" s="1151"/>
      <c r="C31" s="334"/>
      <c r="D31" s="335"/>
      <c r="E31" s="335"/>
      <c r="F31" s="335"/>
      <c r="G31" s="335"/>
      <c r="H31" s="335"/>
      <c r="I31" s="335"/>
      <c r="J31" s="335"/>
      <c r="K31" s="335"/>
      <c r="L31" s="335"/>
      <c r="M31" s="335"/>
      <c r="N31" s="336"/>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48" t="s">
        <v>252</v>
      </c>
      <c r="B33" s="1149"/>
      <c r="C33" s="1162" t="s">
        <v>249</v>
      </c>
      <c r="D33" s="1163"/>
      <c r="E33" s="1163"/>
      <c r="F33" s="1163"/>
      <c r="G33" s="1163"/>
      <c r="H33" s="1163"/>
      <c r="I33" s="1163"/>
      <c r="J33" s="1163"/>
      <c r="K33" s="1163"/>
      <c r="L33" s="1163"/>
      <c r="M33" s="1163"/>
      <c r="N33" s="1164"/>
    </row>
    <row r="34" spans="1:19" s="48" customFormat="1" ht="18.75" customHeight="1">
      <c r="A34" s="1156" t="s">
        <v>191</v>
      </c>
      <c r="B34" s="1157"/>
      <c r="C34" s="228" t="s">
        <v>177</v>
      </c>
      <c r="D34" s="229" t="s">
        <v>178</v>
      </c>
      <c r="E34" s="229" t="s">
        <v>179</v>
      </c>
      <c r="F34" s="229" t="s">
        <v>180</v>
      </c>
      <c r="G34" s="229" t="s">
        <v>181</v>
      </c>
      <c r="H34" s="229" t="s">
        <v>182</v>
      </c>
      <c r="I34" s="230" t="s">
        <v>183</v>
      </c>
      <c r="J34" s="230" t="s">
        <v>184</v>
      </c>
      <c r="K34" s="230" t="s">
        <v>185</v>
      </c>
      <c r="L34" s="230" t="s">
        <v>186</v>
      </c>
      <c r="M34" s="230" t="s">
        <v>187</v>
      </c>
      <c r="N34" s="231" t="s">
        <v>188</v>
      </c>
      <c r="O34" s="167"/>
    </row>
    <row r="35" spans="1:19" s="48" customFormat="1" ht="18.75" customHeight="1" thickBot="1">
      <c r="A35" s="1158"/>
      <c r="B35" s="1159"/>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25.5">
      <c r="A36" s="232" t="s">
        <v>192</v>
      </c>
      <c r="B36" s="337" t="str">
        <f>'1C TSrécur1'!B36</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194</v>
      </c>
      <c r="B37" s="338" t="str">
        <f>'1C TSrécur1'!B37</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196</v>
      </c>
      <c r="B38" s="338" t="str">
        <f>'1C TSrécur1'!B38</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198</v>
      </c>
      <c r="B39" s="338" t="str">
        <f>'1C TSrécur1'!B39</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199</v>
      </c>
      <c r="B40" s="338" t="str">
        <f>'1C TSrécur1'!B40</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200</v>
      </c>
      <c r="B41" s="338" t="str">
        <f>'1C TSrécur1'!B41</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201</v>
      </c>
      <c r="B42" s="338" t="str">
        <f>'1C TSrécur1'!B42</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202</v>
      </c>
      <c r="B43" s="338" t="str">
        <f>'1C TSrécur1'!B43</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203</v>
      </c>
      <c r="B44" s="338" t="str">
        <f>'1C TSrécur1'!B44</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204</v>
      </c>
      <c r="B45" s="338" t="str">
        <f>'1C TSrécur1'!B45</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205</v>
      </c>
      <c r="B46" s="338" t="str">
        <f>'1C TSrécur1'!B46</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206</v>
      </c>
      <c r="B47" s="338" t="str">
        <f>'1C TSrécur1'!B47</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207</v>
      </c>
      <c r="B48" s="338" t="str">
        <f>'1C TSrécur1'!B48</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208</v>
      </c>
      <c r="B49" s="338" t="str">
        <f>'1C TSrécur1'!B49</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209</v>
      </c>
      <c r="B50" s="338" t="str">
        <f>'1C TSrécur1'!B50</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210</v>
      </c>
      <c r="B51" s="338" t="str">
        <f>'1C TSrécur1'!B51</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211</v>
      </c>
      <c r="B52" s="338" t="str">
        <f>'1C TSrécur1'!B52</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212</v>
      </c>
      <c r="B53" s="338" t="str">
        <f>'1C TSrécur1'!B53</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213</v>
      </c>
      <c r="B54" s="338" t="str">
        <f>'1C TSrécur1'!B54</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214</v>
      </c>
      <c r="B55" s="338" t="str">
        <f>'1C TSrécur1'!B55</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215</v>
      </c>
      <c r="B56" s="338" t="str">
        <f>'1C TSrécur1'!B56</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98</v>
      </c>
      <c r="B57" s="338" t="str">
        <f>'1C TSrécur1'!B57</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4" t="s">
        <v>253</v>
      </c>
      <c r="B58" s="1185"/>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dSaO35ZkCF6chGxT9wc0e9zOMSGPUYmNonZp6qxdCcCyaeNMfABm4yANkecmPMZ+bB3HWTttnUehbNn32IwYzQ==" saltValue="b3RdzaWrVnJrR/K2uzGr9g=="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37" priority="2" operator="equal">
      <formula>0</formula>
    </cfRule>
  </conditionalFormatting>
  <conditionalFormatting sqref="C22:N29">
    <cfRule type="cellIs" dxfId="36" priority="1" operator="equal">
      <formula>0</formula>
    </cfRule>
  </conditionalFormatting>
  <dataValidations count="4">
    <dataValidation type="list" showInputMessage="1" showErrorMessage="1" sqref="B16" xr:uid="{D54F9D9E-5EC6-4751-A835-8850FC8CE9DA}">
      <formula1>$Q$1:$Q$2</formula1>
    </dataValidation>
    <dataValidation type="list" showInputMessage="1" showErrorMessage="1" prompt="Si la facture ne reprend QUE les prestations liées à la subvention  dont question et mentionnée en E3, sélectionner &quot;NON&quot;" sqref="C12" xr:uid="{A7C78AB6-90D1-4780-8566-E8906670E821}">
      <formula1>$Q$12:$Q$13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AD4BFD80-215F-485C-BBD5-D3CC5111E8F6}"/>
    <dataValidation allowBlank="1" showErrorMessage="1" sqref="B36" xr:uid="{F5E00B5A-70CD-4602-B05B-DD3D6F963868}"/>
  </dataValidations>
  <hyperlinks>
    <hyperlink ref="A12" location="'1B Tableau financier'!A234" display="'1B Tableau financier'!A234" xr:uid="{154F1120-2F15-4886-890C-1340AD802DC6}"/>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E7F7-9783-4347-AD7B-EE27958CCF28}">
  <dimension ref="A1:AQ58"/>
  <sheetViews>
    <sheetView view="pageBreakPreview" zoomScale="98" zoomScaleNormal="80" zoomScaleSheetLayoutView="98" workbookViewId="0">
      <selection activeCell="A13" sqref="A13:B13"/>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233</v>
      </c>
    </row>
    <row r="2" spans="1:43" ht="18.75" customHeight="1">
      <c r="C2" s="84" t="str">
        <f>'1B Tableau financier'!G3</f>
        <v>N° BCE :</v>
      </c>
      <c r="D2" s="56"/>
      <c r="E2" s="97" t="str">
        <f>'1B Tableau financier'!K3</f>
        <v>BE0</v>
      </c>
      <c r="F2" s="84"/>
      <c r="G2" s="84"/>
      <c r="H2" s="84"/>
      <c r="I2" s="84"/>
      <c r="J2" s="84"/>
      <c r="K2" s="84"/>
      <c r="L2" s="84"/>
      <c r="M2" s="84"/>
      <c r="N2" s="84"/>
      <c r="Q2" s="385" t="s">
        <v>234</v>
      </c>
    </row>
    <row r="3" spans="1:43" ht="18.75" customHeight="1">
      <c r="B3" s="52" t="s">
        <v>235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74" t="s">
        <v>236</v>
      </c>
      <c r="B6" s="1175"/>
      <c r="C6" s="1175"/>
      <c r="D6" s="1175"/>
      <c r="E6" s="1175"/>
      <c r="F6" s="1175"/>
      <c r="G6" s="1175"/>
      <c r="H6" s="1175"/>
      <c r="I6" s="1175"/>
      <c r="J6" s="1175"/>
      <c r="K6" s="1175"/>
      <c r="L6" s="1175"/>
      <c r="M6" s="1175"/>
      <c r="N6" s="1176"/>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77" t="s">
        <v>237</v>
      </c>
      <c r="B7" s="1178"/>
      <c r="C7" s="1178"/>
      <c r="D7" s="1178"/>
      <c r="E7" s="1178"/>
      <c r="F7" s="1178"/>
      <c r="G7" s="1178"/>
      <c r="H7" s="1178"/>
      <c r="I7" s="1178"/>
      <c r="J7" s="1178"/>
      <c r="K7" s="1178"/>
      <c r="L7" s="1178"/>
      <c r="M7" s="1178"/>
      <c r="N7" s="1179"/>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45"/>
      <c r="B9" s="108" t="s">
        <v>220</v>
      </c>
      <c r="C9" s="23"/>
      <c r="D9" s="88"/>
      <c r="E9" s="18"/>
      <c r="F9" s="100"/>
      <c r="G9" s="18"/>
      <c r="H9" s="100"/>
      <c r="O9" s="225"/>
    </row>
    <row r="10" spans="1:43" s="42" customFormat="1" ht="18.75" customHeight="1">
      <c r="A10" s="1146"/>
      <c r="B10" s="101" t="s">
        <v>238</v>
      </c>
      <c r="C10" s="23"/>
      <c r="D10" s="88"/>
      <c r="E10" s="18"/>
      <c r="F10" s="100"/>
      <c r="G10" s="18"/>
      <c r="H10" s="100"/>
      <c r="O10" s="225"/>
    </row>
    <row r="11" spans="1:43" ht="8.4499999999999993" customHeight="1" thickBot="1">
      <c r="A11" s="1147"/>
    </row>
    <row r="12" spans="1:43" s="224" customFormat="1" ht="30.75" thickBot="1">
      <c r="A12" s="571" t="s">
        <v>259</v>
      </c>
      <c r="B12" s="248"/>
      <c r="C12" s="650" t="s">
        <v>240</v>
      </c>
      <c r="D12" s="1180" t="s">
        <v>241</v>
      </c>
      <c r="E12" s="1180"/>
      <c r="F12" s="1180"/>
      <c r="G12" s="1180"/>
      <c r="H12" s="1180"/>
      <c r="I12" s="1180"/>
      <c r="J12" s="1180"/>
      <c r="K12" s="1180"/>
      <c r="L12" s="1180"/>
      <c r="M12" s="1180"/>
      <c r="N12" s="160"/>
      <c r="O12" s="161"/>
      <c r="Q12" s="537" t="s">
        <v>240</v>
      </c>
    </row>
    <row r="13" spans="1:43" s="224" customFormat="1" ht="15">
      <c r="A13" s="218" t="s">
        <v>242</v>
      </c>
      <c r="B13" s="249"/>
      <c r="C13" s="161"/>
      <c r="D13" s="1181"/>
      <c r="E13" s="1181"/>
      <c r="F13" s="1181"/>
      <c r="G13" s="1181"/>
      <c r="H13" s="1181"/>
      <c r="I13" s="1181"/>
      <c r="J13" s="1181"/>
      <c r="K13" s="1181"/>
      <c r="L13" s="1181"/>
      <c r="M13" s="1181"/>
      <c r="N13" s="165"/>
      <c r="O13" s="161"/>
      <c r="Q13" s="537" t="s">
        <v>243</v>
      </c>
    </row>
    <row r="14" spans="1:43" s="224" customFormat="1" ht="15">
      <c r="A14" s="162" t="s">
        <v>171</v>
      </c>
      <c r="B14" s="249" t="s">
        <v>244</v>
      </c>
      <c r="C14" s="161"/>
      <c r="D14" s="163"/>
      <c r="E14" s="164"/>
      <c r="F14" s="164"/>
      <c r="G14" s="161"/>
      <c r="H14" s="161"/>
      <c r="I14" s="161"/>
      <c r="J14" s="161"/>
      <c r="K14" s="161"/>
      <c r="L14" s="161"/>
      <c r="M14" s="161"/>
      <c r="N14" s="165"/>
      <c r="O14" s="161"/>
    </row>
    <row r="15" spans="1:43" s="224" customFormat="1" ht="25.5">
      <c r="A15" s="162" t="s">
        <v>245</v>
      </c>
      <c r="B15" s="249" t="s">
        <v>246</v>
      </c>
      <c r="C15" s="161"/>
      <c r="D15" s="163"/>
      <c r="E15" s="164"/>
      <c r="F15" s="164"/>
      <c r="G15" s="161"/>
      <c r="H15" s="161"/>
      <c r="I15" s="161"/>
      <c r="J15" s="161"/>
      <c r="K15" s="161"/>
      <c r="L15" s="161"/>
      <c r="M15" s="161"/>
      <c r="N15" s="165"/>
      <c r="O15" s="161"/>
    </row>
    <row r="16" spans="1:43" s="224" customFormat="1" ht="15.75" thickBot="1">
      <c r="A16" s="166" t="s">
        <v>247</v>
      </c>
      <c r="B16" s="250" t="s">
        <v>233</v>
      </c>
      <c r="C16" s="161"/>
      <c r="D16" s="161"/>
      <c r="E16" s="161"/>
      <c r="F16" s="161"/>
      <c r="G16" s="161"/>
      <c r="H16" s="161"/>
      <c r="I16" s="161"/>
      <c r="J16" s="161"/>
      <c r="K16" s="161"/>
      <c r="L16" s="161"/>
      <c r="M16" s="161"/>
      <c r="N16" s="165"/>
      <c r="O16" s="161"/>
    </row>
    <row r="17" spans="1:19" ht="23.45" customHeight="1" thickBot="1">
      <c r="A17" s="1182" t="s">
        <v>319</v>
      </c>
      <c r="B17" s="1183"/>
      <c r="C17" s="557">
        <f t="shared" ref="C17:N17" si="0">IF($B12="",0,C30+C58)</f>
        <v>0</v>
      </c>
      <c r="D17" s="557">
        <f t="shared" si="0"/>
        <v>0</v>
      </c>
      <c r="E17" s="557">
        <f t="shared" si="0"/>
        <v>0</v>
      </c>
      <c r="F17" s="557">
        <f t="shared" si="0"/>
        <v>0</v>
      </c>
      <c r="G17" s="557">
        <f t="shared" si="0"/>
        <v>0</v>
      </c>
      <c r="H17" s="557">
        <f t="shared" si="0"/>
        <v>0</v>
      </c>
      <c r="I17" s="557">
        <f t="shared" si="0"/>
        <v>0</v>
      </c>
      <c r="J17" s="557">
        <f t="shared" si="0"/>
        <v>0</v>
      </c>
      <c r="K17" s="557">
        <f t="shared" si="0"/>
        <v>0</v>
      </c>
      <c r="L17" s="557">
        <f t="shared" si="0"/>
        <v>0</v>
      </c>
      <c r="M17" s="557">
        <f t="shared" si="0"/>
        <v>0</v>
      </c>
      <c r="N17" s="569">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4" t="s">
        <v>248</v>
      </c>
      <c r="B19" s="1185"/>
      <c r="C19" s="1186" t="s">
        <v>249</v>
      </c>
      <c r="D19" s="1187"/>
      <c r="E19" s="1187"/>
      <c r="F19" s="1187"/>
      <c r="G19" s="1187"/>
      <c r="H19" s="1187"/>
      <c r="I19" s="1187"/>
      <c r="J19" s="1187"/>
      <c r="K19" s="1187"/>
      <c r="L19" s="1187"/>
      <c r="M19" s="1187"/>
      <c r="N19" s="1188"/>
    </row>
    <row r="20" spans="1:19" s="48" customFormat="1" ht="18.75" customHeight="1">
      <c r="A20" s="1189" t="s">
        <v>176</v>
      </c>
      <c r="B20" s="1190"/>
      <c r="C20" s="330" t="s">
        <v>177</v>
      </c>
      <c r="D20" s="331" t="s">
        <v>178</v>
      </c>
      <c r="E20" s="331" t="s">
        <v>179</v>
      </c>
      <c r="F20" s="331" t="s">
        <v>180</v>
      </c>
      <c r="G20" s="331" t="s">
        <v>181</v>
      </c>
      <c r="H20" s="331" t="s">
        <v>182</v>
      </c>
      <c r="I20" s="332" t="s">
        <v>183</v>
      </c>
      <c r="J20" s="332" t="s">
        <v>184</v>
      </c>
      <c r="K20" s="332" t="s">
        <v>185</v>
      </c>
      <c r="L20" s="332" t="s">
        <v>186</v>
      </c>
      <c r="M20" s="332" t="s">
        <v>187</v>
      </c>
      <c r="N20" s="333" t="s">
        <v>188</v>
      </c>
      <c r="O20" s="167"/>
    </row>
    <row r="21" spans="1:19" s="48" customFormat="1" ht="18.75" customHeight="1" thickBot="1">
      <c r="A21" s="1191"/>
      <c r="B21" s="1192"/>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TSrécur1'!B22</f>
        <v/>
      </c>
      <c r="C22" s="538"/>
      <c r="D22" s="539"/>
      <c r="E22" s="539"/>
      <c r="F22" s="539"/>
      <c r="G22" s="539"/>
      <c r="H22" s="539"/>
      <c r="I22" s="539"/>
      <c r="J22" s="539"/>
      <c r="K22" s="539"/>
      <c r="L22" s="539"/>
      <c r="M22" s="539"/>
      <c r="N22" s="546"/>
      <c r="O22" s="167"/>
      <c r="S22" s="49"/>
    </row>
    <row r="23" spans="1:19" ht="18.75" customHeight="1">
      <c r="A23" s="328" t="str">
        <f>'1C TSsalarié1'!A18</f>
        <v>Action 2</v>
      </c>
      <c r="B23" s="654" t="str">
        <f>'1C TSrécur1'!B23</f>
        <v/>
      </c>
      <c r="C23" s="540"/>
      <c r="D23" s="541"/>
      <c r="E23" s="541"/>
      <c r="F23" s="541"/>
      <c r="G23" s="541"/>
      <c r="H23" s="541"/>
      <c r="I23" s="541"/>
      <c r="J23" s="541"/>
      <c r="K23" s="541"/>
      <c r="L23" s="541"/>
      <c r="M23" s="541"/>
      <c r="N23" s="547"/>
      <c r="S23" s="50"/>
    </row>
    <row r="24" spans="1:19" ht="18.75" customHeight="1">
      <c r="A24" s="328" t="str">
        <f>'1C TSsalarié1'!A19</f>
        <v>Action 3</v>
      </c>
      <c r="B24" s="654" t="str">
        <f>'1C TSrécur1'!B24</f>
        <v/>
      </c>
      <c r="C24" s="540"/>
      <c r="D24" s="541"/>
      <c r="E24" s="541"/>
      <c r="F24" s="541"/>
      <c r="G24" s="541"/>
      <c r="H24" s="541"/>
      <c r="I24" s="541"/>
      <c r="J24" s="541"/>
      <c r="K24" s="541"/>
      <c r="L24" s="541"/>
      <c r="M24" s="541"/>
      <c r="N24" s="547"/>
      <c r="S24" s="50"/>
    </row>
    <row r="25" spans="1:19" ht="18.75" customHeight="1">
      <c r="A25" s="328" t="str">
        <f>'1C TSsalarié1'!A20</f>
        <v>Action 4</v>
      </c>
      <c r="B25" s="654" t="str">
        <f>'1C TSrécur1'!B25</f>
        <v/>
      </c>
      <c r="C25" s="542"/>
      <c r="D25" s="541"/>
      <c r="E25" s="541"/>
      <c r="F25" s="541"/>
      <c r="G25" s="541"/>
      <c r="H25" s="541"/>
      <c r="I25" s="541"/>
      <c r="J25" s="541"/>
      <c r="K25" s="541"/>
      <c r="L25" s="541"/>
      <c r="M25" s="541"/>
      <c r="N25" s="547"/>
      <c r="S25" s="50"/>
    </row>
    <row r="26" spans="1:19" ht="18.75" customHeight="1">
      <c r="A26" s="328" t="str">
        <f>'1C TSsalarié1'!A21</f>
        <v>Action 5</v>
      </c>
      <c r="B26" s="329" t="str">
        <f>'1C TSrécur1'!B26</f>
        <v/>
      </c>
      <c r="C26" s="542"/>
      <c r="D26" s="541"/>
      <c r="E26" s="541"/>
      <c r="F26" s="541"/>
      <c r="G26" s="541"/>
      <c r="H26" s="541"/>
      <c r="I26" s="541"/>
      <c r="J26" s="541"/>
      <c r="K26" s="541"/>
      <c r="L26" s="541"/>
      <c r="M26" s="541"/>
      <c r="N26" s="547"/>
      <c r="S26" s="50"/>
    </row>
    <row r="27" spans="1:19" ht="18.75" customHeight="1">
      <c r="A27" s="328" t="str">
        <f>'1C TSsalarié1'!A22</f>
        <v>Action 6</v>
      </c>
      <c r="B27" s="329" t="str">
        <f>'1C TSrécur1'!B27</f>
        <v/>
      </c>
      <c r="C27" s="542"/>
      <c r="D27" s="541"/>
      <c r="E27" s="541"/>
      <c r="F27" s="541"/>
      <c r="G27" s="541"/>
      <c r="H27" s="541"/>
      <c r="I27" s="541"/>
      <c r="J27" s="541"/>
      <c r="K27" s="541"/>
      <c r="L27" s="541"/>
      <c r="M27" s="541"/>
      <c r="N27" s="547"/>
      <c r="S27" s="50"/>
    </row>
    <row r="28" spans="1:19" ht="18.75" customHeight="1">
      <c r="A28" s="328" t="str">
        <f>'1C TSsalarié1'!A23</f>
        <v>Action 7</v>
      </c>
      <c r="B28" s="329" t="str">
        <f>'1C TSrécur1'!B28</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TSrécur1'!B29</f>
        <v/>
      </c>
      <c r="C29" s="542"/>
      <c r="D29" s="549"/>
      <c r="E29" s="549"/>
      <c r="F29" s="549"/>
      <c r="G29" s="549"/>
      <c r="H29" s="549"/>
      <c r="I29" s="549"/>
      <c r="J29" s="549"/>
      <c r="K29" s="549"/>
      <c r="L29" s="549"/>
      <c r="M29" s="549"/>
      <c r="N29" s="550"/>
      <c r="S29" s="50"/>
    </row>
    <row r="30" spans="1:19" ht="19.5" customHeight="1" thickBot="1">
      <c r="A30" s="1184" t="s">
        <v>250</v>
      </c>
      <c r="B30" s="1185"/>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50" t="s">
        <v>251</v>
      </c>
      <c r="B31" s="1151"/>
      <c r="C31" s="334"/>
      <c r="D31" s="335"/>
      <c r="E31" s="335"/>
      <c r="F31" s="335"/>
      <c r="G31" s="335"/>
      <c r="H31" s="335"/>
      <c r="I31" s="335"/>
      <c r="J31" s="335"/>
      <c r="K31" s="335"/>
      <c r="L31" s="335"/>
      <c r="M31" s="335"/>
      <c r="N31" s="336"/>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48" t="s">
        <v>252</v>
      </c>
      <c r="B33" s="1149"/>
      <c r="C33" s="1162" t="s">
        <v>249</v>
      </c>
      <c r="D33" s="1163"/>
      <c r="E33" s="1163"/>
      <c r="F33" s="1163"/>
      <c r="G33" s="1163"/>
      <c r="H33" s="1163"/>
      <c r="I33" s="1163"/>
      <c r="J33" s="1163"/>
      <c r="K33" s="1163"/>
      <c r="L33" s="1163"/>
      <c r="M33" s="1163"/>
      <c r="N33" s="1164"/>
    </row>
    <row r="34" spans="1:19" s="48" customFormat="1" ht="18.75" customHeight="1">
      <c r="A34" s="1156" t="s">
        <v>191</v>
      </c>
      <c r="B34" s="1157"/>
      <c r="C34" s="228" t="s">
        <v>177</v>
      </c>
      <c r="D34" s="229" t="s">
        <v>178</v>
      </c>
      <c r="E34" s="229" t="s">
        <v>179</v>
      </c>
      <c r="F34" s="229" t="s">
        <v>180</v>
      </c>
      <c r="G34" s="229" t="s">
        <v>181</v>
      </c>
      <c r="H34" s="229" t="s">
        <v>182</v>
      </c>
      <c r="I34" s="230" t="s">
        <v>183</v>
      </c>
      <c r="J34" s="230" t="s">
        <v>184</v>
      </c>
      <c r="K34" s="230" t="s">
        <v>185</v>
      </c>
      <c r="L34" s="230" t="s">
        <v>186</v>
      </c>
      <c r="M34" s="230" t="s">
        <v>187</v>
      </c>
      <c r="N34" s="231" t="s">
        <v>188</v>
      </c>
      <c r="O34" s="167"/>
    </row>
    <row r="35" spans="1:19" s="48" customFormat="1" ht="18.75" customHeight="1" thickBot="1">
      <c r="A35" s="1158"/>
      <c r="B35" s="1159"/>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25.5">
      <c r="A36" s="232" t="s">
        <v>192</v>
      </c>
      <c r="B36" s="337" t="str">
        <f>'1C TSrécur1'!B36</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194</v>
      </c>
      <c r="B37" s="338" t="str">
        <f>'1C TSrécur1'!B37</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196</v>
      </c>
      <c r="B38" s="338" t="str">
        <f>'1C TSrécur1'!B38</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198</v>
      </c>
      <c r="B39" s="338" t="str">
        <f>'1C TSrécur1'!B39</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199</v>
      </c>
      <c r="B40" s="338" t="str">
        <f>'1C TSrécur1'!B40</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200</v>
      </c>
      <c r="B41" s="338" t="str">
        <f>'1C TSrécur1'!B41</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201</v>
      </c>
      <c r="B42" s="338" t="str">
        <f>'1C TSrécur1'!B42</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202</v>
      </c>
      <c r="B43" s="338" t="str">
        <f>'1C TSrécur1'!B43</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203</v>
      </c>
      <c r="B44" s="338" t="str">
        <f>'1C TSrécur1'!B44</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204</v>
      </c>
      <c r="B45" s="338" t="str">
        <f>'1C TSrécur1'!B45</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205</v>
      </c>
      <c r="B46" s="338" t="str">
        <f>'1C TSrécur1'!B46</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206</v>
      </c>
      <c r="B47" s="338" t="str">
        <f>'1C TSrécur1'!B47</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207</v>
      </c>
      <c r="B48" s="338" t="str">
        <f>'1C TSrécur1'!B48</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208</v>
      </c>
      <c r="B49" s="338" t="str">
        <f>'1C TSrécur1'!B49</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209</v>
      </c>
      <c r="B50" s="338" t="str">
        <f>'1C TSrécur1'!B50</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210</v>
      </c>
      <c r="B51" s="338" t="str">
        <f>'1C TSrécur1'!B51</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211</v>
      </c>
      <c r="B52" s="338" t="str">
        <f>'1C TSrécur1'!B52</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212</v>
      </c>
      <c r="B53" s="338" t="str">
        <f>'1C TSrécur1'!B53</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213</v>
      </c>
      <c r="B54" s="338" t="str">
        <f>'1C TSrécur1'!B54</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214</v>
      </c>
      <c r="B55" s="338" t="str">
        <f>'1C TSrécur1'!B55</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215</v>
      </c>
      <c r="B56" s="338" t="str">
        <f>'1C TSrécur1'!B56</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98</v>
      </c>
      <c r="B57" s="338" t="str">
        <f>'1C TSrécur1'!B57</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4" t="s">
        <v>253</v>
      </c>
      <c r="B58" s="1185"/>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bF1gbX7Jbnd6P2N0mPqpTr4p5vINgGvkg2j4u78z/XtKbCKRlIr35J3sEWvHB1rJcDOu6JKrh6iYXxKJBui5Q==" saltValue="hs0HsFkDhsNsjWusbvjPoA=="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35" priority="2" operator="equal">
      <formula>0</formula>
    </cfRule>
  </conditionalFormatting>
  <conditionalFormatting sqref="C22:N29">
    <cfRule type="cellIs" dxfId="34" priority="1" operator="equal">
      <formula>0</formula>
    </cfRule>
  </conditionalFormatting>
  <dataValidations count="4">
    <dataValidation allowBlank="1" showErrorMessage="1" sqref="B36" xr:uid="{1197312F-9F3B-46F9-A546-460676042336}"/>
    <dataValidation allowBlank="1" showInputMessage="1" showErrorMessage="1" promptTitle="ATTENTION" prompt="Si le salaire d'au moins un salarié est présenté présenté dans cette déclaration de créances, merci d'encoder d'abord l'onglet 1C Time sheet salarie" sqref="B37:B57" xr:uid="{5AAEA322-7637-42BA-988C-9D72557DD706}"/>
    <dataValidation type="list" showInputMessage="1" showErrorMessage="1" prompt="Si la facture ne reprend QUE les prestations liées à la subvention  dont question et mentionnée en E3, sélectionner &quot;NON&quot;" sqref="C12" xr:uid="{EC314E34-BC64-4217-BD3D-7FBF0C956048}">
      <formula1>$Q$12:$Q$13</formula1>
    </dataValidation>
    <dataValidation type="list" showInputMessage="1" showErrorMessage="1" sqref="B16" xr:uid="{9B10434D-9870-4B0E-ACF1-45191977E602}">
      <formula1>$Q$1:$Q$2</formula1>
    </dataValidation>
  </dataValidations>
  <hyperlinks>
    <hyperlink ref="A12" location="'1B Tableau financier'!A246" display="'1B Tableau financier'!A246" xr:uid="{FA0A3DCB-D3C4-4093-A7CF-A2BF4A89BD2C}"/>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2033C-FF5E-499B-8FC1-69671DF9936E}">
  <dimension ref="A1:AQ58"/>
  <sheetViews>
    <sheetView view="pageBreakPreview" topLeftCell="A6" zoomScale="98" zoomScaleNormal="80" zoomScaleSheetLayoutView="98" workbookViewId="0">
      <selection activeCell="A13" sqref="A13:B13"/>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233</v>
      </c>
    </row>
    <row r="2" spans="1:43" ht="18.75" customHeight="1">
      <c r="C2" s="84" t="str">
        <f>'1B Tableau financier'!G3</f>
        <v>N° BCE :</v>
      </c>
      <c r="D2" s="56"/>
      <c r="E2" s="97" t="str">
        <f>'1B Tableau financier'!K3</f>
        <v>BE0</v>
      </c>
      <c r="F2" s="84"/>
      <c r="G2" s="84"/>
      <c r="H2" s="84"/>
      <c r="I2" s="84"/>
      <c r="J2" s="84"/>
      <c r="K2" s="84"/>
      <c r="L2" s="84"/>
      <c r="M2" s="84"/>
      <c r="N2" s="84"/>
      <c r="Q2" s="385" t="s">
        <v>234</v>
      </c>
    </row>
    <row r="3" spans="1:43" ht="18.75" customHeight="1">
      <c r="B3" s="52" t="s">
        <v>235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74" t="s">
        <v>236</v>
      </c>
      <c r="B6" s="1175"/>
      <c r="C6" s="1175"/>
      <c r="D6" s="1175"/>
      <c r="E6" s="1175"/>
      <c r="F6" s="1175"/>
      <c r="G6" s="1175"/>
      <c r="H6" s="1175"/>
      <c r="I6" s="1175"/>
      <c r="J6" s="1175"/>
      <c r="K6" s="1175"/>
      <c r="L6" s="1175"/>
      <c r="M6" s="1175"/>
      <c r="N6" s="1176"/>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77" t="s">
        <v>237</v>
      </c>
      <c r="B7" s="1178"/>
      <c r="C7" s="1178"/>
      <c r="D7" s="1178"/>
      <c r="E7" s="1178"/>
      <c r="F7" s="1178"/>
      <c r="G7" s="1178"/>
      <c r="H7" s="1178"/>
      <c r="I7" s="1178"/>
      <c r="J7" s="1178"/>
      <c r="K7" s="1178"/>
      <c r="L7" s="1178"/>
      <c r="M7" s="1178"/>
      <c r="N7" s="1179"/>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45"/>
      <c r="B9" s="108" t="s">
        <v>220</v>
      </c>
      <c r="C9" s="23"/>
      <c r="D9" s="88"/>
      <c r="E9" s="18"/>
      <c r="F9" s="100"/>
      <c r="G9" s="18"/>
      <c r="H9" s="100"/>
      <c r="O9" s="225"/>
    </row>
    <row r="10" spans="1:43" s="42" customFormat="1" ht="18.75" customHeight="1">
      <c r="A10" s="1146"/>
      <c r="B10" s="101" t="s">
        <v>238</v>
      </c>
      <c r="C10" s="23"/>
      <c r="D10" s="88"/>
      <c r="E10" s="18"/>
      <c r="F10" s="100"/>
      <c r="G10" s="18"/>
      <c r="H10" s="100"/>
      <c r="O10" s="225"/>
    </row>
    <row r="11" spans="1:43" ht="8.4499999999999993" customHeight="1" thickBot="1">
      <c r="A11" s="1147"/>
    </row>
    <row r="12" spans="1:43" s="224" customFormat="1" ht="30.75" thickBot="1">
      <c r="A12" s="571" t="s">
        <v>260</v>
      </c>
      <c r="B12" s="248"/>
      <c r="C12" s="650" t="s">
        <v>240</v>
      </c>
      <c r="D12" s="1180" t="s">
        <v>241</v>
      </c>
      <c r="E12" s="1180"/>
      <c r="F12" s="1180"/>
      <c r="G12" s="1180"/>
      <c r="H12" s="1180"/>
      <c r="I12" s="1180"/>
      <c r="J12" s="1180"/>
      <c r="K12" s="1180"/>
      <c r="L12" s="1180"/>
      <c r="M12" s="1180"/>
      <c r="N12" s="160"/>
      <c r="O12" s="161"/>
      <c r="Q12" s="537" t="s">
        <v>240</v>
      </c>
    </row>
    <row r="13" spans="1:43" s="224" customFormat="1" ht="15">
      <c r="A13" s="218" t="s">
        <v>242</v>
      </c>
      <c r="B13" s="249"/>
      <c r="C13" s="161"/>
      <c r="D13" s="1181"/>
      <c r="E13" s="1181"/>
      <c r="F13" s="1181"/>
      <c r="G13" s="1181"/>
      <c r="H13" s="1181"/>
      <c r="I13" s="1181"/>
      <c r="J13" s="1181"/>
      <c r="K13" s="1181"/>
      <c r="L13" s="1181"/>
      <c r="M13" s="1181"/>
      <c r="N13" s="165"/>
      <c r="O13" s="161"/>
      <c r="Q13" s="537" t="s">
        <v>243</v>
      </c>
    </row>
    <row r="14" spans="1:43" s="224" customFormat="1" ht="15">
      <c r="A14" s="162" t="s">
        <v>171</v>
      </c>
      <c r="B14" s="249" t="s">
        <v>244</v>
      </c>
      <c r="C14" s="161"/>
      <c r="D14" s="163"/>
      <c r="E14" s="164"/>
      <c r="F14" s="164"/>
      <c r="G14" s="161"/>
      <c r="H14" s="161"/>
      <c r="I14" s="161"/>
      <c r="J14" s="161"/>
      <c r="K14" s="161"/>
      <c r="L14" s="161"/>
      <c r="M14" s="161"/>
      <c r="N14" s="165"/>
      <c r="O14" s="161"/>
    </row>
    <row r="15" spans="1:43" s="224" customFormat="1" ht="25.5">
      <c r="A15" s="162" t="s">
        <v>245</v>
      </c>
      <c r="B15" s="249" t="s">
        <v>246</v>
      </c>
      <c r="C15" s="161"/>
      <c r="D15" s="163"/>
      <c r="E15" s="164"/>
      <c r="F15" s="164"/>
      <c r="G15" s="161"/>
      <c r="H15" s="161"/>
      <c r="I15" s="161"/>
      <c r="J15" s="161"/>
      <c r="K15" s="161"/>
      <c r="L15" s="161"/>
      <c r="M15" s="161"/>
      <c r="N15" s="165"/>
      <c r="O15" s="161"/>
    </row>
    <row r="16" spans="1:43" s="224" customFormat="1" ht="15.75" thickBot="1">
      <c r="A16" s="166" t="s">
        <v>247</v>
      </c>
      <c r="B16" s="250" t="s">
        <v>233</v>
      </c>
      <c r="C16" s="161"/>
      <c r="D16" s="161"/>
      <c r="E16" s="161"/>
      <c r="F16" s="161"/>
      <c r="G16" s="161"/>
      <c r="H16" s="161"/>
      <c r="I16" s="161"/>
      <c r="J16" s="161"/>
      <c r="K16" s="161"/>
      <c r="L16" s="161"/>
      <c r="M16" s="161"/>
      <c r="N16" s="165"/>
      <c r="O16" s="161"/>
    </row>
    <row r="17" spans="1:19" ht="23.45" customHeight="1" thickBot="1">
      <c r="A17" s="1182" t="s">
        <v>319</v>
      </c>
      <c r="B17" s="1183"/>
      <c r="C17" s="557">
        <f t="shared" ref="C17:N17" si="0">IF($B12="",0,C30+C58)</f>
        <v>0</v>
      </c>
      <c r="D17" s="557">
        <f t="shared" si="0"/>
        <v>0</v>
      </c>
      <c r="E17" s="557">
        <f t="shared" si="0"/>
        <v>0</v>
      </c>
      <c r="F17" s="557">
        <f t="shared" si="0"/>
        <v>0</v>
      </c>
      <c r="G17" s="557">
        <f t="shared" si="0"/>
        <v>0</v>
      </c>
      <c r="H17" s="557">
        <f t="shared" si="0"/>
        <v>0</v>
      </c>
      <c r="I17" s="557">
        <f t="shared" si="0"/>
        <v>0</v>
      </c>
      <c r="J17" s="557">
        <f t="shared" si="0"/>
        <v>0</v>
      </c>
      <c r="K17" s="557">
        <f t="shared" si="0"/>
        <v>0</v>
      </c>
      <c r="L17" s="557">
        <f t="shared" si="0"/>
        <v>0</v>
      </c>
      <c r="M17" s="557">
        <f t="shared" si="0"/>
        <v>0</v>
      </c>
      <c r="N17" s="569">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4" t="s">
        <v>248</v>
      </c>
      <c r="B19" s="1185"/>
      <c r="C19" s="1186" t="s">
        <v>249</v>
      </c>
      <c r="D19" s="1187"/>
      <c r="E19" s="1187"/>
      <c r="F19" s="1187"/>
      <c r="G19" s="1187"/>
      <c r="H19" s="1187"/>
      <c r="I19" s="1187"/>
      <c r="J19" s="1187"/>
      <c r="K19" s="1187"/>
      <c r="L19" s="1187"/>
      <c r="M19" s="1187"/>
      <c r="N19" s="1188"/>
    </row>
    <row r="20" spans="1:19" s="48" customFormat="1" ht="18.75" customHeight="1">
      <c r="A20" s="1189" t="s">
        <v>176</v>
      </c>
      <c r="B20" s="1190"/>
      <c r="C20" s="330" t="s">
        <v>177</v>
      </c>
      <c r="D20" s="331" t="s">
        <v>178</v>
      </c>
      <c r="E20" s="331" t="s">
        <v>179</v>
      </c>
      <c r="F20" s="331" t="s">
        <v>180</v>
      </c>
      <c r="G20" s="331" t="s">
        <v>181</v>
      </c>
      <c r="H20" s="331" t="s">
        <v>182</v>
      </c>
      <c r="I20" s="332" t="s">
        <v>183</v>
      </c>
      <c r="J20" s="332" t="s">
        <v>184</v>
      </c>
      <c r="K20" s="332" t="s">
        <v>185</v>
      </c>
      <c r="L20" s="332" t="s">
        <v>186</v>
      </c>
      <c r="M20" s="332" t="s">
        <v>187</v>
      </c>
      <c r="N20" s="333" t="s">
        <v>188</v>
      </c>
      <c r="O20" s="167"/>
    </row>
    <row r="21" spans="1:19" s="48" customFormat="1" ht="18.75" customHeight="1" thickBot="1">
      <c r="A21" s="1191"/>
      <c r="B21" s="1192"/>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TSrécur1'!B22</f>
        <v/>
      </c>
      <c r="C22" s="538"/>
      <c r="D22" s="539"/>
      <c r="E22" s="539"/>
      <c r="F22" s="539"/>
      <c r="G22" s="539"/>
      <c r="H22" s="539"/>
      <c r="I22" s="539"/>
      <c r="J22" s="539"/>
      <c r="K22" s="539"/>
      <c r="L22" s="539"/>
      <c r="M22" s="539"/>
      <c r="N22" s="546"/>
      <c r="O22" s="167"/>
      <c r="S22" s="49"/>
    </row>
    <row r="23" spans="1:19" ht="18.75" customHeight="1">
      <c r="A23" s="328" t="str">
        <f>'1C TSsalarié1'!A18</f>
        <v>Action 2</v>
      </c>
      <c r="B23" s="654" t="str">
        <f>'1C TSrécur1'!B23</f>
        <v/>
      </c>
      <c r="C23" s="540"/>
      <c r="D23" s="541"/>
      <c r="E23" s="541"/>
      <c r="F23" s="541"/>
      <c r="G23" s="541"/>
      <c r="H23" s="541"/>
      <c r="I23" s="541"/>
      <c r="J23" s="541"/>
      <c r="K23" s="541"/>
      <c r="L23" s="541"/>
      <c r="M23" s="541"/>
      <c r="N23" s="547"/>
      <c r="S23" s="50"/>
    </row>
    <row r="24" spans="1:19" ht="18.75" customHeight="1">
      <c r="A24" s="328" t="str">
        <f>'1C TSsalarié1'!A19</f>
        <v>Action 3</v>
      </c>
      <c r="B24" s="654" t="str">
        <f>'1C TSrécur1'!B24</f>
        <v/>
      </c>
      <c r="C24" s="540"/>
      <c r="D24" s="541"/>
      <c r="E24" s="541"/>
      <c r="F24" s="541"/>
      <c r="G24" s="541"/>
      <c r="H24" s="541"/>
      <c r="I24" s="541"/>
      <c r="J24" s="541"/>
      <c r="K24" s="541"/>
      <c r="L24" s="541"/>
      <c r="M24" s="541"/>
      <c r="N24" s="547"/>
      <c r="S24" s="50"/>
    </row>
    <row r="25" spans="1:19" ht="18.75" customHeight="1">
      <c r="A25" s="328" t="str">
        <f>'1C TSsalarié1'!A20</f>
        <v>Action 4</v>
      </c>
      <c r="B25" s="654" t="str">
        <f>'1C TSrécur1'!B25</f>
        <v/>
      </c>
      <c r="C25" s="542"/>
      <c r="D25" s="541"/>
      <c r="E25" s="541"/>
      <c r="F25" s="541"/>
      <c r="G25" s="541"/>
      <c r="H25" s="541"/>
      <c r="I25" s="541"/>
      <c r="J25" s="541"/>
      <c r="K25" s="541"/>
      <c r="L25" s="541"/>
      <c r="M25" s="541"/>
      <c r="N25" s="547"/>
      <c r="S25" s="50"/>
    </row>
    <row r="26" spans="1:19" ht="18.75" customHeight="1">
      <c r="A26" s="328" t="str">
        <f>'1C TSsalarié1'!A21</f>
        <v>Action 5</v>
      </c>
      <c r="B26" s="329" t="str">
        <f>'1C TSrécur1'!B26</f>
        <v/>
      </c>
      <c r="C26" s="542"/>
      <c r="D26" s="541"/>
      <c r="E26" s="541"/>
      <c r="F26" s="541"/>
      <c r="G26" s="541"/>
      <c r="H26" s="541"/>
      <c r="I26" s="541"/>
      <c r="J26" s="541"/>
      <c r="K26" s="541"/>
      <c r="L26" s="541"/>
      <c r="M26" s="541"/>
      <c r="N26" s="547"/>
      <c r="S26" s="50"/>
    </row>
    <row r="27" spans="1:19" ht="18.75" customHeight="1">
      <c r="A27" s="328" t="str">
        <f>'1C TSsalarié1'!A22</f>
        <v>Action 6</v>
      </c>
      <c r="B27" s="329" t="str">
        <f>'1C TSrécur1'!B27</f>
        <v/>
      </c>
      <c r="C27" s="542"/>
      <c r="D27" s="541"/>
      <c r="E27" s="541"/>
      <c r="F27" s="541"/>
      <c r="G27" s="541"/>
      <c r="H27" s="541"/>
      <c r="I27" s="541"/>
      <c r="J27" s="541"/>
      <c r="K27" s="541"/>
      <c r="L27" s="541"/>
      <c r="M27" s="541"/>
      <c r="N27" s="547"/>
      <c r="S27" s="50"/>
    </row>
    <row r="28" spans="1:19" ht="18.75" customHeight="1">
      <c r="A28" s="328" t="str">
        <f>'1C TSsalarié1'!A23</f>
        <v>Action 7</v>
      </c>
      <c r="B28" s="329" t="str">
        <f>'1C TSrécur1'!B28</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TSrécur1'!B29</f>
        <v/>
      </c>
      <c r="C29" s="542"/>
      <c r="D29" s="549"/>
      <c r="E29" s="549"/>
      <c r="F29" s="549"/>
      <c r="G29" s="549"/>
      <c r="H29" s="549"/>
      <c r="I29" s="549"/>
      <c r="J29" s="549"/>
      <c r="K29" s="549"/>
      <c r="L29" s="549"/>
      <c r="M29" s="549"/>
      <c r="N29" s="550"/>
      <c r="S29" s="50"/>
    </row>
    <row r="30" spans="1:19" ht="19.5" customHeight="1" thickBot="1">
      <c r="A30" s="1184" t="s">
        <v>250</v>
      </c>
      <c r="B30" s="1185"/>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50" t="s">
        <v>251</v>
      </c>
      <c r="B31" s="1151"/>
      <c r="C31" s="334"/>
      <c r="D31" s="335"/>
      <c r="E31" s="335"/>
      <c r="F31" s="335"/>
      <c r="G31" s="335"/>
      <c r="H31" s="335"/>
      <c r="I31" s="335"/>
      <c r="J31" s="335"/>
      <c r="K31" s="335"/>
      <c r="L31" s="335"/>
      <c r="M31" s="335"/>
      <c r="N31" s="336"/>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48" t="s">
        <v>252</v>
      </c>
      <c r="B33" s="1149"/>
      <c r="C33" s="1162" t="s">
        <v>249</v>
      </c>
      <c r="D33" s="1163"/>
      <c r="E33" s="1163"/>
      <c r="F33" s="1163"/>
      <c r="G33" s="1163"/>
      <c r="H33" s="1163"/>
      <c r="I33" s="1163"/>
      <c r="J33" s="1163"/>
      <c r="K33" s="1163"/>
      <c r="L33" s="1163"/>
      <c r="M33" s="1163"/>
      <c r="N33" s="1164"/>
    </row>
    <row r="34" spans="1:19" s="48" customFormat="1" ht="18.75" customHeight="1">
      <c r="A34" s="1156" t="s">
        <v>191</v>
      </c>
      <c r="B34" s="1157"/>
      <c r="C34" s="228" t="s">
        <v>177</v>
      </c>
      <c r="D34" s="229" t="s">
        <v>178</v>
      </c>
      <c r="E34" s="229" t="s">
        <v>179</v>
      </c>
      <c r="F34" s="229" t="s">
        <v>180</v>
      </c>
      <c r="G34" s="229" t="s">
        <v>181</v>
      </c>
      <c r="H34" s="229" t="s">
        <v>182</v>
      </c>
      <c r="I34" s="230" t="s">
        <v>183</v>
      </c>
      <c r="J34" s="230" t="s">
        <v>184</v>
      </c>
      <c r="K34" s="230" t="s">
        <v>185</v>
      </c>
      <c r="L34" s="230" t="s">
        <v>186</v>
      </c>
      <c r="M34" s="230" t="s">
        <v>187</v>
      </c>
      <c r="N34" s="231" t="s">
        <v>188</v>
      </c>
      <c r="O34" s="167"/>
    </row>
    <row r="35" spans="1:19" s="48" customFormat="1" ht="18.75" customHeight="1" thickBot="1">
      <c r="A35" s="1158"/>
      <c r="B35" s="1159"/>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25.5">
      <c r="A36" s="232" t="s">
        <v>192</v>
      </c>
      <c r="B36" s="337" t="str">
        <f>'1C TSrécur1'!B36</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194</v>
      </c>
      <c r="B37" s="338" t="str">
        <f>'1C TSrécur1'!B37</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196</v>
      </c>
      <c r="B38" s="338" t="str">
        <f>'1C TSrécur1'!B38</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198</v>
      </c>
      <c r="B39" s="338" t="str">
        <f>'1C TSrécur1'!B39</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199</v>
      </c>
      <c r="B40" s="338" t="str">
        <f>'1C TSrécur1'!B40</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200</v>
      </c>
      <c r="B41" s="338" t="str">
        <f>'1C TSrécur1'!B41</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201</v>
      </c>
      <c r="B42" s="338" t="str">
        <f>'1C TSrécur1'!B42</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202</v>
      </c>
      <c r="B43" s="338" t="str">
        <f>'1C TSrécur1'!B43</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203</v>
      </c>
      <c r="B44" s="338" t="str">
        <f>'1C TSrécur1'!B44</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204</v>
      </c>
      <c r="B45" s="338" t="str">
        <f>'1C TSrécur1'!B45</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205</v>
      </c>
      <c r="B46" s="338" t="str">
        <f>'1C TSrécur1'!B46</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206</v>
      </c>
      <c r="B47" s="338" t="str">
        <f>'1C TSrécur1'!B47</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207</v>
      </c>
      <c r="B48" s="338" t="str">
        <f>'1C TSrécur1'!B48</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208</v>
      </c>
      <c r="B49" s="338" t="str">
        <f>'1C TSrécur1'!B49</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209</v>
      </c>
      <c r="B50" s="338" t="str">
        <f>'1C TSrécur1'!B50</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210</v>
      </c>
      <c r="B51" s="338" t="str">
        <f>'1C TSrécur1'!B51</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211</v>
      </c>
      <c r="B52" s="338" t="str">
        <f>'1C TSrécur1'!B52</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212</v>
      </c>
      <c r="B53" s="338" t="str">
        <f>'1C TSrécur1'!B53</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213</v>
      </c>
      <c r="B54" s="338" t="str">
        <f>'1C TSrécur1'!B54</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214</v>
      </c>
      <c r="B55" s="338" t="str">
        <f>'1C TSrécur1'!B55</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215</v>
      </c>
      <c r="B56" s="338" t="str">
        <f>'1C TSrécur1'!B56</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98</v>
      </c>
      <c r="B57" s="338" t="str">
        <f>'1C TSrécur1'!B57</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4" t="s">
        <v>253</v>
      </c>
      <c r="B58" s="1185"/>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YJXgfnsI7VJ3Sa3YvMii42JhvAhO7d88FHxvyVBmEvai1lGqRERbW3YnDCD/fsqc1v3meAFnDg0nzAmMoFp5+Q==" saltValue="bneGKiv5IUOXRqAisTJPkg=="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33" priority="2" operator="equal">
      <formula>0</formula>
    </cfRule>
  </conditionalFormatting>
  <conditionalFormatting sqref="C22:N29">
    <cfRule type="cellIs" dxfId="32" priority="1" operator="equal">
      <formula>0</formula>
    </cfRule>
  </conditionalFormatting>
  <dataValidations count="4">
    <dataValidation type="list" showInputMessage="1" showErrorMessage="1" sqref="B16" xr:uid="{40BE8134-BCE4-489B-A90D-AD9A5DAFDC5B}">
      <formula1>$Q$1:$Q$2</formula1>
    </dataValidation>
    <dataValidation type="list" showInputMessage="1" showErrorMessage="1" prompt="Si la facture ne reprend QUE les prestations liées à la subvention  dont question et mentionnée en E3, sélectionner &quot;NON&quot;" sqref="C12" xr:uid="{74E06DA8-D3F0-4072-A8FD-8F535011570E}">
      <formula1>$Q$12:$Q$13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402F6782-59D0-4FBA-A201-5BC361A9EDEB}"/>
    <dataValidation allowBlank="1" showErrorMessage="1" sqref="B36" xr:uid="{D9C378D4-2DCE-4C8B-9444-E7776C1AD33F}"/>
  </dataValidations>
  <hyperlinks>
    <hyperlink ref="A12" location="'1B Tableau financier'!A258" display="'1B Tableau financier'!A258" xr:uid="{20F332F8-1629-4AC2-B8D2-19FA26FED5F3}"/>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5094B-C400-49FF-AFF2-889715926E73}">
  <dimension ref="A1:AQ58"/>
  <sheetViews>
    <sheetView view="pageBreakPreview" zoomScale="98" zoomScaleNormal="80" zoomScaleSheetLayoutView="98" workbookViewId="0">
      <selection activeCell="A13" sqref="A13:B13"/>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233</v>
      </c>
    </row>
    <row r="2" spans="1:43" ht="18.75" customHeight="1">
      <c r="C2" s="84" t="str">
        <f>'1B Tableau financier'!G3</f>
        <v>N° BCE :</v>
      </c>
      <c r="D2" s="56"/>
      <c r="E2" s="97" t="str">
        <f>'1B Tableau financier'!K3</f>
        <v>BE0</v>
      </c>
      <c r="F2" s="84"/>
      <c r="G2" s="84"/>
      <c r="H2" s="84"/>
      <c r="I2" s="84"/>
      <c r="J2" s="84"/>
      <c r="K2" s="84"/>
      <c r="L2" s="84"/>
      <c r="M2" s="84"/>
      <c r="N2" s="84"/>
      <c r="Q2" s="385" t="s">
        <v>234</v>
      </c>
    </row>
    <row r="3" spans="1:43" ht="18.75" customHeight="1">
      <c r="B3" s="52" t="s">
        <v>235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74" t="s">
        <v>236</v>
      </c>
      <c r="B6" s="1175"/>
      <c r="C6" s="1175"/>
      <c r="D6" s="1175"/>
      <c r="E6" s="1175"/>
      <c r="F6" s="1175"/>
      <c r="G6" s="1175"/>
      <c r="H6" s="1175"/>
      <c r="I6" s="1175"/>
      <c r="J6" s="1175"/>
      <c r="K6" s="1175"/>
      <c r="L6" s="1175"/>
      <c r="M6" s="1175"/>
      <c r="N6" s="1176"/>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77" t="s">
        <v>237</v>
      </c>
      <c r="B7" s="1178"/>
      <c r="C7" s="1178"/>
      <c r="D7" s="1178"/>
      <c r="E7" s="1178"/>
      <c r="F7" s="1178"/>
      <c r="G7" s="1178"/>
      <c r="H7" s="1178"/>
      <c r="I7" s="1178"/>
      <c r="J7" s="1178"/>
      <c r="K7" s="1178"/>
      <c r="L7" s="1178"/>
      <c r="M7" s="1178"/>
      <c r="N7" s="1179"/>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45"/>
      <c r="B9" s="108" t="s">
        <v>220</v>
      </c>
      <c r="C9" s="23"/>
      <c r="D9" s="88"/>
      <c r="E9" s="18"/>
      <c r="F9" s="100"/>
      <c r="G9" s="18"/>
      <c r="H9" s="100"/>
      <c r="O9" s="225"/>
    </row>
    <row r="10" spans="1:43" s="42" customFormat="1" ht="18.75" customHeight="1">
      <c r="A10" s="1146"/>
      <c r="B10" s="101" t="s">
        <v>238</v>
      </c>
      <c r="C10" s="23"/>
      <c r="D10" s="88"/>
      <c r="E10" s="18"/>
      <c r="F10" s="100"/>
      <c r="G10" s="18"/>
      <c r="H10" s="100"/>
      <c r="O10" s="225"/>
    </row>
    <row r="11" spans="1:43" ht="8.4499999999999993" customHeight="1" thickBot="1">
      <c r="A11" s="1147"/>
    </row>
    <row r="12" spans="1:43" s="224" customFormat="1" ht="30.75" thickBot="1">
      <c r="A12" s="571" t="s">
        <v>261</v>
      </c>
      <c r="B12" s="248"/>
      <c r="C12" s="650" t="s">
        <v>240</v>
      </c>
      <c r="D12" s="1180" t="s">
        <v>241</v>
      </c>
      <c r="E12" s="1180"/>
      <c r="F12" s="1180"/>
      <c r="G12" s="1180"/>
      <c r="H12" s="1180"/>
      <c r="I12" s="1180"/>
      <c r="J12" s="1180"/>
      <c r="K12" s="1180"/>
      <c r="L12" s="1180"/>
      <c r="M12" s="1180"/>
      <c r="N12" s="160"/>
      <c r="O12" s="161"/>
      <c r="Q12" s="537" t="s">
        <v>240</v>
      </c>
    </row>
    <row r="13" spans="1:43" s="224" customFormat="1" ht="15">
      <c r="A13" s="218" t="s">
        <v>242</v>
      </c>
      <c r="B13" s="249"/>
      <c r="C13" s="161"/>
      <c r="D13" s="1181"/>
      <c r="E13" s="1181"/>
      <c r="F13" s="1181"/>
      <c r="G13" s="1181"/>
      <c r="H13" s="1181"/>
      <c r="I13" s="1181"/>
      <c r="J13" s="1181"/>
      <c r="K13" s="1181"/>
      <c r="L13" s="1181"/>
      <c r="M13" s="1181"/>
      <c r="N13" s="165"/>
      <c r="O13" s="161"/>
      <c r="Q13" s="537" t="s">
        <v>243</v>
      </c>
    </row>
    <row r="14" spans="1:43" s="224" customFormat="1" ht="15">
      <c r="A14" s="162" t="s">
        <v>171</v>
      </c>
      <c r="B14" s="249" t="s">
        <v>244</v>
      </c>
      <c r="C14" s="161"/>
      <c r="D14" s="163"/>
      <c r="E14" s="164"/>
      <c r="F14" s="164"/>
      <c r="G14" s="161"/>
      <c r="H14" s="161"/>
      <c r="I14" s="161"/>
      <c r="J14" s="161"/>
      <c r="K14" s="161"/>
      <c r="L14" s="161"/>
      <c r="M14" s="161"/>
      <c r="N14" s="165"/>
      <c r="O14" s="161"/>
    </row>
    <row r="15" spans="1:43" s="224" customFormat="1" ht="25.5">
      <c r="A15" s="162" t="s">
        <v>245</v>
      </c>
      <c r="B15" s="249" t="s">
        <v>246</v>
      </c>
      <c r="C15" s="161"/>
      <c r="D15" s="163"/>
      <c r="E15" s="164"/>
      <c r="F15" s="164"/>
      <c r="G15" s="161"/>
      <c r="H15" s="161"/>
      <c r="I15" s="161"/>
      <c r="J15" s="161"/>
      <c r="K15" s="161"/>
      <c r="L15" s="161"/>
      <c r="M15" s="161"/>
      <c r="N15" s="165"/>
      <c r="O15" s="161"/>
    </row>
    <row r="16" spans="1:43" s="224" customFormat="1" ht="15.75" thickBot="1">
      <c r="A16" s="166" t="s">
        <v>247</v>
      </c>
      <c r="B16" s="250" t="s">
        <v>233</v>
      </c>
      <c r="C16" s="161"/>
      <c r="D16" s="161"/>
      <c r="E16" s="161"/>
      <c r="F16" s="161"/>
      <c r="G16" s="161"/>
      <c r="H16" s="161"/>
      <c r="I16" s="161"/>
      <c r="J16" s="161"/>
      <c r="K16" s="161"/>
      <c r="L16" s="161"/>
      <c r="M16" s="161"/>
      <c r="N16" s="165"/>
      <c r="O16" s="161"/>
    </row>
    <row r="17" spans="1:19" ht="23.45" customHeight="1" thickBot="1">
      <c r="A17" s="1182" t="s">
        <v>319</v>
      </c>
      <c r="B17" s="1183"/>
      <c r="C17" s="557">
        <f t="shared" ref="C17:N17" si="0">IF($B12="",0,C30+C58)</f>
        <v>0</v>
      </c>
      <c r="D17" s="557">
        <f t="shared" si="0"/>
        <v>0</v>
      </c>
      <c r="E17" s="557">
        <f t="shared" si="0"/>
        <v>0</v>
      </c>
      <c r="F17" s="557">
        <f t="shared" si="0"/>
        <v>0</v>
      </c>
      <c r="G17" s="557">
        <f t="shared" si="0"/>
        <v>0</v>
      </c>
      <c r="H17" s="557">
        <f t="shared" si="0"/>
        <v>0</v>
      </c>
      <c r="I17" s="557">
        <f t="shared" si="0"/>
        <v>0</v>
      </c>
      <c r="J17" s="557">
        <f t="shared" si="0"/>
        <v>0</v>
      </c>
      <c r="K17" s="557">
        <f t="shared" si="0"/>
        <v>0</v>
      </c>
      <c r="L17" s="557">
        <f t="shared" si="0"/>
        <v>0</v>
      </c>
      <c r="M17" s="557">
        <f t="shared" si="0"/>
        <v>0</v>
      </c>
      <c r="N17" s="569">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4" t="s">
        <v>248</v>
      </c>
      <c r="B19" s="1185"/>
      <c r="C19" s="1186" t="s">
        <v>249</v>
      </c>
      <c r="D19" s="1187"/>
      <c r="E19" s="1187"/>
      <c r="F19" s="1187"/>
      <c r="G19" s="1187"/>
      <c r="H19" s="1187"/>
      <c r="I19" s="1187"/>
      <c r="J19" s="1187"/>
      <c r="K19" s="1187"/>
      <c r="L19" s="1187"/>
      <c r="M19" s="1187"/>
      <c r="N19" s="1188"/>
    </row>
    <row r="20" spans="1:19" s="48" customFormat="1" ht="18.75" customHeight="1">
      <c r="A20" s="1189" t="s">
        <v>176</v>
      </c>
      <c r="B20" s="1190"/>
      <c r="C20" s="330" t="s">
        <v>177</v>
      </c>
      <c r="D20" s="331" t="s">
        <v>178</v>
      </c>
      <c r="E20" s="331" t="s">
        <v>179</v>
      </c>
      <c r="F20" s="331" t="s">
        <v>180</v>
      </c>
      <c r="G20" s="331" t="s">
        <v>181</v>
      </c>
      <c r="H20" s="331" t="s">
        <v>182</v>
      </c>
      <c r="I20" s="332" t="s">
        <v>183</v>
      </c>
      <c r="J20" s="332" t="s">
        <v>184</v>
      </c>
      <c r="K20" s="332" t="s">
        <v>185</v>
      </c>
      <c r="L20" s="332" t="s">
        <v>186</v>
      </c>
      <c r="M20" s="332" t="s">
        <v>187</v>
      </c>
      <c r="N20" s="333" t="s">
        <v>188</v>
      </c>
      <c r="O20" s="167"/>
    </row>
    <row r="21" spans="1:19" s="48" customFormat="1" ht="18.75" customHeight="1" thickBot="1">
      <c r="A21" s="1191"/>
      <c r="B21" s="1192"/>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TSrécur1'!B22</f>
        <v/>
      </c>
      <c r="C22" s="538"/>
      <c r="D22" s="539"/>
      <c r="E22" s="539"/>
      <c r="F22" s="539"/>
      <c r="G22" s="539"/>
      <c r="H22" s="539"/>
      <c r="I22" s="539"/>
      <c r="J22" s="539"/>
      <c r="K22" s="539"/>
      <c r="L22" s="539"/>
      <c r="M22" s="539"/>
      <c r="N22" s="546"/>
      <c r="O22" s="167"/>
      <c r="S22" s="49"/>
    </row>
    <row r="23" spans="1:19" ht="18.75" customHeight="1">
      <c r="A23" s="328" t="str">
        <f>'1C TSsalarié1'!A18</f>
        <v>Action 2</v>
      </c>
      <c r="B23" s="654" t="str">
        <f>'1C TSrécur1'!B23</f>
        <v/>
      </c>
      <c r="C23" s="540"/>
      <c r="D23" s="541"/>
      <c r="E23" s="541"/>
      <c r="F23" s="541"/>
      <c r="G23" s="541"/>
      <c r="H23" s="541"/>
      <c r="I23" s="541"/>
      <c r="J23" s="541"/>
      <c r="K23" s="541"/>
      <c r="L23" s="541"/>
      <c r="M23" s="541"/>
      <c r="N23" s="547"/>
      <c r="S23" s="50"/>
    </row>
    <row r="24" spans="1:19" ht="18.75" customHeight="1">
      <c r="A24" s="328" t="str">
        <f>'1C TSsalarié1'!A19</f>
        <v>Action 3</v>
      </c>
      <c r="B24" s="654" t="str">
        <f>'1C TSrécur1'!B24</f>
        <v/>
      </c>
      <c r="C24" s="540"/>
      <c r="D24" s="541"/>
      <c r="E24" s="541"/>
      <c r="F24" s="541"/>
      <c r="G24" s="541"/>
      <c r="H24" s="541"/>
      <c r="I24" s="541"/>
      <c r="J24" s="541"/>
      <c r="K24" s="541"/>
      <c r="L24" s="541"/>
      <c r="M24" s="541"/>
      <c r="N24" s="547"/>
      <c r="S24" s="50"/>
    </row>
    <row r="25" spans="1:19" ht="18.75" customHeight="1">
      <c r="A25" s="328" t="str">
        <f>'1C TSsalarié1'!A20</f>
        <v>Action 4</v>
      </c>
      <c r="B25" s="654" t="str">
        <f>'1C TSrécur1'!B25</f>
        <v/>
      </c>
      <c r="C25" s="542"/>
      <c r="D25" s="541"/>
      <c r="E25" s="541"/>
      <c r="F25" s="541"/>
      <c r="G25" s="541"/>
      <c r="H25" s="541"/>
      <c r="I25" s="541"/>
      <c r="J25" s="541"/>
      <c r="K25" s="541"/>
      <c r="L25" s="541"/>
      <c r="M25" s="541"/>
      <c r="N25" s="547"/>
      <c r="S25" s="50"/>
    </row>
    <row r="26" spans="1:19" ht="18.75" customHeight="1">
      <c r="A26" s="328" t="str">
        <f>'1C TSsalarié1'!A21</f>
        <v>Action 5</v>
      </c>
      <c r="B26" s="329" t="str">
        <f>'1C TSrécur1'!B26</f>
        <v/>
      </c>
      <c r="C26" s="542"/>
      <c r="D26" s="541"/>
      <c r="E26" s="541"/>
      <c r="F26" s="541"/>
      <c r="G26" s="541"/>
      <c r="H26" s="541"/>
      <c r="I26" s="541"/>
      <c r="J26" s="541"/>
      <c r="K26" s="541"/>
      <c r="L26" s="541"/>
      <c r="M26" s="541"/>
      <c r="N26" s="547"/>
      <c r="S26" s="50"/>
    </row>
    <row r="27" spans="1:19" ht="18.75" customHeight="1">
      <c r="A27" s="328" t="str">
        <f>'1C TSsalarié1'!A22</f>
        <v>Action 6</v>
      </c>
      <c r="B27" s="329" t="str">
        <f>'1C TSrécur1'!B27</f>
        <v/>
      </c>
      <c r="C27" s="542"/>
      <c r="D27" s="541"/>
      <c r="E27" s="541"/>
      <c r="F27" s="541"/>
      <c r="G27" s="541"/>
      <c r="H27" s="541"/>
      <c r="I27" s="541"/>
      <c r="J27" s="541"/>
      <c r="K27" s="541"/>
      <c r="L27" s="541"/>
      <c r="M27" s="541"/>
      <c r="N27" s="547"/>
      <c r="S27" s="50"/>
    </row>
    <row r="28" spans="1:19" ht="18.75" customHeight="1">
      <c r="A28" s="328" t="str">
        <f>'1C TSsalarié1'!A23</f>
        <v>Action 7</v>
      </c>
      <c r="B28" s="329" t="str">
        <f>'1C TSrécur1'!B28</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TSrécur1'!B29</f>
        <v/>
      </c>
      <c r="C29" s="542"/>
      <c r="D29" s="549"/>
      <c r="E29" s="549"/>
      <c r="F29" s="549"/>
      <c r="G29" s="549"/>
      <c r="H29" s="549"/>
      <c r="I29" s="549"/>
      <c r="J29" s="549"/>
      <c r="K29" s="549"/>
      <c r="L29" s="549"/>
      <c r="M29" s="549"/>
      <c r="N29" s="550"/>
      <c r="S29" s="50"/>
    </row>
    <row r="30" spans="1:19" ht="19.5" customHeight="1" thickBot="1">
      <c r="A30" s="1184" t="s">
        <v>250</v>
      </c>
      <c r="B30" s="1185"/>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50" t="s">
        <v>251</v>
      </c>
      <c r="B31" s="1151"/>
      <c r="C31" s="334"/>
      <c r="D31" s="335"/>
      <c r="E31" s="335"/>
      <c r="F31" s="335"/>
      <c r="G31" s="335"/>
      <c r="H31" s="335"/>
      <c r="I31" s="335"/>
      <c r="J31" s="335"/>
      <c r="K31" s="335"/>
      <c r="L31" s="335"/>
      <c r="M31" s="335"/>
      <c r="N31" s="336"/>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48" t="s">
        <v>252</v>
      </c>
      <c r="B33" s="1149"/>
      <c r="C33" s="1162" t="s">
        <v>249</v>
      </c>
      <c r="D33" s="1163"/>
      <c r="E33" s="1163"/>
      <c r="F33" s="1163"/>
      <c r="G33" s="1163"/>
      <c r="H33" s="1163"/>
      <c r="I33" s="1163"/>
      <c r="J33" s="1163"/>
      <c r="K33" s="1163"/>
      <c r="L33" s="1163"/>
      <c r="M33" s="1163"/>
      <c r="N33" s="1164"/>
    </row>
    <row r="34" spans="1:19" s="48" customFormat="1" ht="18.75" customHeight="1">
      <c r="A34" s="1156" t="s">
        <v>191</v>
      </c>
      <c r="B34" s="1157"/>
      <c r="C34" s="228" t="s">
        <v>177</v>
      </c>
      <c r="D34" s="229" t="s">
        <v>178</v>
      </c>
      <c r="E34" s="229" t="s">
        <v>179</v>
      </c>
      <c r="F34" s="229" t="s">
        <v>180</v>
      </c>
      <c r="G34" s="229" t="s">
        <v>181</v>
      </c>
      <c r="H34" s="229" t="s">
        <v>182</v>
      </c>
      <c r="I34" s="230" t="s">
        <v>183</v>
      </c>
      <c r="J34" s="230" t="s">
        <v>184</v>
      </c>
      <c r="K34" s="230" t="s">
        <v>185</v>
      </c>
      <c r="L34" s="230" t="s">
        <v>186</v>
      </c>
      <c r="M34" s="230" t="s">
        <v>187</v>
      </c>
      <c r="N34" s="231" t="s">
        <v>188</v>
      </c>
      <c r="O34" s="167"/>
    </row>
    <row r="35" spans="1:19" s="48" customFormat="1" ht="18.75" customHeight="1" thickBot="1">
      <c r="A35" s="1158"/>
      <c r="B35" s="1159"/>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25.5">
      <c r="A36" s="232" t="s">
        <v>192</v>
      </c>
      <c r="B36" s="337" t="str">
        <f>'1C TSrécur1'!B36</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194</v>
      </c>
      <c r="B37" s="338" t="str">
        <f>'1C TSrécur1'!B37</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196</v>
      </c>
      <c r="B38" s="338" t="str">
        <f>'1C TSrécur1'!B38</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198</v>
      </c>
      <c r="B39" s="338" t="str">
        <f>'1C TSrécur1'!B39</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199</v>
      </c>
      <c r="B40" s="338" t="str">
        <f>'1C TSrécur1'!B40</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200</v>
      </c>
      <c r="B41" s="338" t="str">
        <f>'1C TSrécur1'!B41</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201</v>
      </c>
      <c r="B42" s="338" t="str">
        <f>'1C TSrécur1'!B42</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202</v>
      </c>
      <c r="B43" s="338" t="str">
        <f>'1C TSrécur1'!B43</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203</v>
      </c>
      <c r="B44" s="338" t="str">
        <f>'1C TSrécur1'!B44</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204</v>
      </c>
      <c r="B45" s="338" t="str">
        <f>'1C TSrécur1'!B45</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205</v>
      </c>
      <c r="B46" s="338" t="str">
        <f>'1C TSrécur1'!B46</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206</v>
      </c>
      <c r="B47" s="338" t="str">
        <f>'1C TSrécur1'!B47</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207</v>
      </c>
      <c r="B48" s="338" t="str">
        <f>'1C TSrécur1'!B48</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208</v>
      </c>
      <c r="B49" s="338" t="str">
        <f>'1C TSrécur1'!B49</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209</v>
      </c>
      <c r="B50" s="338" t="str">
        <f>'1C TSrécur1'!B50</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210</v>
      </c>
      <c r="B51" s="338" t="str">
        <f>'1C TSrécur1'!B51</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211</v>
      </c>
      <c r="B52" s="338" t="str">
        <f>'1C TSrécur1'!B52</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212</v>
      </c>
      <c r="B53" s="338" t="str">
        <f>'1C TSrécur1'!B53</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213</v>
      </c>
      <c r="B54" s="338" t="str">
        <f>'1C TSrécur1'!B54</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214</v>
      </c>
      <c r="B55" s="338" t="str">
        <f>'1C TSrécur1'!B55</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215</v>
      </c>
      <c r="B56" s="338" t="str">
        <f>'1C TSrécur1'!B56</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98</v>
      </c>
      <c r="B57" s="338" t="str">
        <f>'1C TSrécur1'!B57</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4" t="s">
        <v>253</v>
      </c>
      <c r="B58" s="1185"/>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RWqkaEQPV9CIdPR/YrvrWV1XYhRMeIDPxcmicdL6qRkcsvtnbza4lJ256m9owuUZkXEyyXF+F/VZdXxG3cinsg==" saltValue="FHpZKVkOnuNqMliMDduElg=="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31" priority="2" operator="equal">
      <formula>0</formula>
    </cfRule>
  </conditionalFormatting>
  <conditionalFormatting sqref="C22:N29">
    <cfRule type="cellIs" dxfId="30" priority="1" operator="equal">
      <formula>0</formula>
    </cfRule>
  </conditionalFormatting>
  <dataValidations count="4">
    <dataValidation type="list" showInputMessage="1" showErrorMessage="1" sqref="B16" xr:uid="{53E0E441-9EE5-4E45-BCB1-8168600CED84}">
      <formula1>$Q$1:$Q$2</formula1>
    </dataValidation>
    <dataValidation type="list" showInputMessage="1" showErrorMessage="1" prompt="Si la facture ne reprend QUE les prestations liées à la subvention  dont question et mentionnée en E3, sélectionner &quot;NON&quot;" sqref="C12" xr:uid="{70EC2F4E-8C91-4599-AADB-59039D6B6CC1}">
      <formula1>$Q$12:$Q$13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5D8E7A81-AC51-4234-A9E8-442369AE5702}"/>
    <dataValidation allowBlank="1" showErrorMessage="1" sqref="B36" xr:uid="{E044BD3C-3F15-4FF8-AB8A-C22A0694E893}"/>
  </dataValidations>
  <hyperlinks>
    <hyperlink ref="A12" location="'1B Tableau financier'!A270" display="'1B Tableau financier'!A270" xr:uid="{4265268C-EC22-4557-A7C9-CFD8379EDC38}"/>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9DD38-6845-46CE-AAD1-FAB7E779F1A0}">
  <dimension ref="A1:AQ58"/>
  <sheetViews>
    <sheetView view="pageBreakPreview" zoomScale="98" zoomScaleNormal="80" zoomScaleSheetLayoutView="98" workbookViewId="0">
      <selection activeCell="A13" sqref="A13:B13"/>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233</v>
      </c>
    </row>
    <row r="2" spans="1:43" ht="18.75" customHeight="1">
      <c r="C2" s="84" t="str">
        <f>'1B Tableau financier'!G3</f>
        <v>N° BCE :</v>
      </c>
      <c r="D2" s="56"/>
      <c r="E2" s="97" t="str">
        <f>'1B Tableau financier'!K3</f>
        <v>BE0</v>
      </c>
      <c r="F2" s="84"/>
      <c r="G2" s="84"/>
      <c r="H2" s="84"/>
      <c r="I2" s="84"/>
      <c r="J2" s="84"/>
      <c r="K2" s="84"/>
      <c r="L2" s="84"/>
      <c r="M2" s="84"/>
      <c r="N2" s="84"/>
      <c r="Q2" s="385" t="s">
        <v>234</v>
      </c>
    </row>
    <row r="3" spans="1:43" ht="18.75" customHeight="1">
      <c r="B3" s="52" t="s">
        <v>235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74" t="s">
        <v>236</v>
      </c>
      <c r="B6" s="1175"/>
      <c r="C6" s="1175"/>
      <c r="D6" s="1175"/>
      <c r="E6" s="1175"/>
      <c r="F6" s="1175"/>
      <c r="G6" s="1175"/>
      <c r="H6" s="1175"/>
      <c r="I6" s="1175"/>
      <c r="J6" s="1175"/>
      <c r="K6" s="1175"/>
      <c r="L6" s="1175"/>
      <c r="M6" s="1175"/>
      <c r="N6" s="1176"/>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77" t="s">
        <v>237</v>
      </c>
      <c r="B7" s="1178"/>
      <c r="C7" s="1178"/>
      <c r="D7" s="1178"/>
      <c r="E7" s="1178"/>
      <c r="F7" s="1178"/>
      <c r="G7" s="1178"/>
      <c r="H7" s="1178"/>
      <c r="I7" s="1178"/>
      <c r="J7" s="1178"/>
      <c r="K7" s="1178"/>
      <c r="L7" s="1178"/>
      <c r="M7" s="1178"/>
      <c r="N7" s="1179"/>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45"/>
      <c r="B9" s="108" t="s">
        <v>220</v>
      </c>
      <c r="C9" s="23"/>
      <c r="D9" s="88"/>
      <c r="E9" s="18"/>
      <c r="F9" s="100"/>
      <c r="G9" s="18"/>
      <c r="H9" s="100"/>
      <c r="O9" s="225"/>
    </row>
    <row r="10" spans="1:43" s="42" customFormat="1" ht="18.75" customHeight="1">
      <c r="A10" s="1146"/>
      <c r="B10" s="101" t="s">
        <v>238</v>
      </c>
      <c r="C10" s="23"/>
      <c r="D10" s="88"/>
      <c r="E10" s="18"/>
      <c r="F10" s="100"/>
      <c r="G10" s="18"/>
      <c r="H10" s="100"/>
      <c r="O10" s="225"/>
    </row>
    <row r="11" spans="1:43" ht="8.4499999999999993" customHeight="1" thickBot="1">
      <c r="A11" s="1147"/>
    </row>
    <row r="12" spans="1:43" s="224" customFormat="1" ht="30.75" thickBot="1">
      <c r="A12" s="571" t="s">
        <v>262</v>
      </c>
      <c r="B12" s="248"/>
      <c r="C12" s="650" t="s">
        <v>240</v>
      </c>
      <c r="D12" s="1180" t="s">
        <v>241</v>
      </c>
      <c r="E12" s="1180"/>
      <c r="F12" s="1180"/>
      <c r="G12" s="1180"/>
      <c r="H12" s="1180"/>
      <c r="I12" s="1180"/>
      <c r="J12" s="1180"/>
      <c r="K12" s="1180"/>
      <c r="L12" s="1180"/>
      <c r="M12" s="1180"/>
      <c r="N12" s="160"/>
      <c r="O12" s="161"/>
      <c r="Q12" s="537" t="s">
        <v>240</v>
      </c>
    </row>
    <row r="13" spans="1:43" s="224" customFormat="1" ht="15">
      <c r="A13" s="218" t="s">
        <v>242</v>
      </c>
      <c r="B13" s="249"/>
      <c r="C13" s="161"/>
      <c r="D13" s="1181"/>
      <c r="E13" s="1181"/>
      <c r="F13" s="1181"/>
      <c r="G13" s="1181"/>
      <c r="H13" s="1181"/>
      <c r="I13" s="1181"/>
      <c r="J13" s="1181"/>
      <c r="K13" s="1181"/>
      <c r="L13" s="1181"/>
      <c r="M13" s="1181"/>
      <c r="N13" s="165"/>
      <c r="O13" s="161"/>
      <c r="Q13" s="537" t="s">
        <v>243</v>
      </c>
    </row>
    <row r="14" spans="1:43" s="224" customFormat="1" ht="15">
      <c r="A14" s="162" t="s">
        <v>171</v>
      </c>
      <c r="B14" s="249" t="s">
        <v>244</v>
      </c>
      <c r="C14" s="161"/>
      <c r="D14" s="163"/>
      <c r="E14" s="164"/>
      <c r="F14" s="164"/>
      <c r="G14" s="161"/>
      <c r="H14" s="161"/>
      <c r="I14" s="161"/>
      <c r="J14" s="161"/>
      <c r="K14" s="161"/>
      <c r="L14" s="161"/>
      <c r="M14" s="161"/>
      <c r="N14" s="165"/>
      <c r="O14" s="161"/>
    </row>
    <row r="15" spans="1:43" s="224" customFormat="1" ht="25.5">
      <c r="A15" s="162" t="s">
        <v>245</v>
      </c>
      <c r="B15" s="249" t="s">
        <v>246</v>
      </c>
      <c r="C15" s="161"/>
      <c r="D15" s="163"/>
      <c r="E15" s="164"/>
      <c r="F15" s="164"/>
      <c r="G15" s="161"/>
      <c r="H15" s="161"/>
      <c r="I15" s="161"/>
      <c r="J15" s="161"/>
      <c r="K15" s="161"/>
      <c r="L15" s="161"/>
      <c r="M15" s="161"/>
      <c r="N15" s="165"/>
      <c r="O15" s="161"/>
    </row>
    <row r="16" spans="1:43" s="224" customFormat="1" ht="15.75" thickBot="1">
      <c r="A16" s="166" t="s">
        <v>247</v>
      </c>
      <c r="B16" s="250" t="s">
        <v>233</v>
      </c>
      <c r="C16" s="161"/>
      <c r="D16" s="161"/>
      <c r="E16" s="161"/>
      <c r="F16" s="161"/>
      <c r="G16" s="161"/>
      <c r="H16" s="161"/>
      <c r="I16" s="161"/>
      <c r="J16" s="161"/>
      <c r="K16" s="161"/>
      <c r="L16" s="161"/>
      <c r="M16" s="161"/>
      <c r="N16" s="165"/>
      <c r="O16" s="161"/>
    </row>
    <row r="17" spans="1:19" ht="23.45" customHeight="1" thickBot="1">
      <c r="A17" s="1182" t="s">
        <v>319</v>
      </c>
      <c r="B17" s="1183"/>
      <c r="C17" s="557">
        <f t="shared" ref="C17:N17" si="0">IF($B12="",0,C30+C58)</f>
        <v>0</v>
      </c>
      <c r="D17" s="557">
        <f t="shared" si="0"/>
        <v>0</v>
      </c>
      <c r="E17" s="557">
        <f t="shared" si="0"/>
        <v>0</v>
      </c>
      <c r="F17" s="557">
        <f t="shared" si="0"/>
        <v>0</v>
      </c>
      <c r="G17" s="557">
        <f t="shared" si="0"/>
        <v>0</v>
      </c>
      <c r="H17" s="557">
        <f t="shared" si="0"/>
        <v>0</v>
      </c>
      <c r="I17" s="557">
        <f t="shared" si="0"/>
        <v>0</v>
      </c>
      <c r="J17" s="557">
        <f t="shared" si="0"/>
        <v>0</v>
      </c>
      <c r="K17" s="557">
        <f t="shared" si="0"/>
        <v>0</v>
      </c>
      <c r="L17" s="557">
        <f t="shared" si="0"/>
        <v>0</v>
      </c>
      <c r="M17" s="557">
        <f t="shared" si="0"/>
        <v>0</v>
      </c>
      <c r="N17" s="569">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4" t="s">
        <v>248</v>
      </c>
      <c r="B19" s="1185"/>
      <c r="C19" s="1186" t="s">
        <v>249</v>
      </c>
      <c r="D19" s="1187"/>
      <c r="E19" s="1187"/>
      <c r="F19" s="1187"/>
      <c r="G19" s="1187"/>
      <c r="H19" s="1187"/>
      <c r="I19" s="1187"/>
      <c r="J19" s="1187"/>
      <c r="K19" s="1187"/>
      <c r="L19" s="1187"/>
      <c r="M19" s="1187"/>
      <c r="N19" s="1188"/>
    </row>
    <row r="20" spans="1:19" s="48" customFormat="1" ht="18.75" customHeight="1">
      <c r="A20" s="1189" t="s">
        <v>176</v>
      </c>
      <c r="B20" s="1190"/>
      <c r="C20" s="330" t="s">
        <v>177</v>
      </c>
      <c r="D20" s="331" t="s">
        <v>178</v>
      </c>
      <c r="E20" s="331" t="s">
        <v>179</v>
      </c>
      <c r="F20" s="331" t="s">
        <v>180</v>
      </c>
      <c r="G20" s="331" t="s">
        <v>181</v>
      </c>
      <c r="H20" s="331" t="s">
        <v>182</v>
      </c>
      <c r="I20" s="332" t="s">
        <v>183</v>
      </c>
      <c r="J20" s="332" t="s">
        <v>184</v>
      </c>
      <c r="K20" s="332" t="s">
        <v>185</v>
      </c>
      <c r="L20" s="332" t="s">
        <v>186</v>
      </c>
      <c r="M20" s="332" t="s">
        <v>187</v>
      </c>
      <c r="N20" s="333" t="s">
        <v>188</v>
      </c>
      <c r="O20" s="167"/>
    </row>
    <row r="21" spans="1:19" s="48" customFormat="1" ht="18.75" customHeight="1" thickBot="1">
      <c r="A21" s="1191"/>
      <c r="B21" s="1192"/>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TSrécur1'!B22</f>
        <v/>
      </c>
      <c r="C22" s="538"/>
      <c r="D22" s="539"/>
      <c r="E22" s="539"/>
      <c r="F22" s="539"/>
      <c r="G22" s="539"/>
      <c r="H22" s="539"/>
      <c r="I22" s="539"/>
      <c r="J22" s="539"/>
      <c r="K22" s="539"/>
      <c r="L22" s="539"/>
      <c r="M22" s="539"/>
      <c r="N22" s="546"/>
      <c r="O22" s="167"/>
      <c r="S22" s="49"/>
    </row>
    <row r="23" spans="1:19" ht="18.75" customHeight="1">
      <c r="A23" s="328" t="str">
        <f>'1C TSsalarié1'!A18</f>
        <v>Action 2</v>
      </c>
      <c r="B23" s="654" t="str">
        <f>'1C TSrécur1'!B23</f>
        <v/>
      </c>
      <c r="C23" s="540"/>
      <c r="D23" s="541"/>
      <c r="E23" s="541"/>
      <c r="F23" s="541"/>
      <c r="G23" s="541"/>
      <c r="H23" s="541"/>
      <c r="I23" s="541"/>
      <c r="J23" s="541"/>
      <c r="K23" s="541"/>
      <c r="L23" s="541"/>
      <c r="M23" s="541"/>
      <c r="N23" s="547"/>
      <c r="S23" s="50"/>
    </row>
    <row r="24" spans="1:19" ht="18.75" customHeight="1">
      <c r="A24" s="328" t="str">
        <f>'1C TSsalarié1'!A19</f>
        <v>Action 3</v>
      </c>
      <c r="B24" s="654" t="str">
        <f>'1C TSrécur1'!B24</f>
        <v/>
      </c>
      <c r="C24" s="540"/>
      <c r="D24" s="541"/>
      <c r="E24" s="541"/>
      <c r="F24" s="541"/>
      <c r="G24" s="541"/>
      <c r="H24" s="541"/>
      <c r="I24" s="541"/>
      <c r="J24" s="541"/>
      <c r="K24" s="541"/>
      <c r="L24" s="541"/>
      <c r="M24" s="541"/>
      <c r="N24" s="547"/>
      <c r="S24" s="50"/>
    </row>
    <row r="25" spans="1:19" ht="18.75" customHeight="1">
      <c r="A25" s="328" t="str">
        <f>'1C TSsalarié1'!A20</f>
        <v>Action 4</v>
      </c>
      <c r="B25" s="654" t="str">
        <f>'1C TSrécur1'!B25</f>
        <v/>
      </c>
      <c r="C25" s="542"/>
      <c r="D25" s="541"/>
      <c r="E25" s="541"/>
      <c r="F25" s="541"/>
      <c r="G25" s="541"/>
      <c r="H25" s="541"/>
      <c r="I25" s="541"/>
      <c r="J25" s="541"/>
      <c r="K25" s="541"/>
      <c r="L25" s="541"/>
      <c r="M25" s="541"/>
      <c r="N25" s="547"/>
      <c r="S25" s="50"/>
    </row>
    <row r="26" spans="1:19" ht="18.75" customHeight="1">
      <c r="A26" s="328" t="str">
        <f>'1C TSsalarié1'!A21</f>
        <v>Action 5</v>
      </c>
      <c r="B26" s="329" t="str">
        <f>'1C TSrécur1'!B26</f>
        <v/>
      </c>
      <c r="C26" s="542"/>
      <c r="D26" s="541"/>
      <c r="E26" s="541"/>
      <c r="F26" s="541"/>
      <c r="G26" s="541"/>
      <c r="H26" s="541"/>
      <c r="I26" s="541"/>
      <c r="J26" s="541"/>
      <c r="K26" s="541"/>
      <c r="L26" s="541"/>
      <c r="M26" s="541"/>
      <c r="N26" s="547"/>
      <c r="S26" s="50"/>
    </row>
    <row r="27" spans="1:19" ht="18.75" customHeight="1">
      <c r="A27" s="328" t="str">
        <f>'1C TSsalarié1'!A22</f>
        <v>Action 6</v>
      </c>
      <c r="B27" s="329" t="str">
        <f>'1C TSrécur1'!B27</f>
        <v/>
      </c>
      <c r="C27" s="542"/>
      <c r="D27" s="541"/>
      <c r="E27" s="541"/>
      <c r="F27" s="541"/>
      <c r="G27" s="541"/>
      <c r="H27" s="541"/>
      <c r="I27" s="541"/>
      <c r="J27" s="541"/>
      <c r="K27" s="541"/>
      <c r="L27" s="541"/>
      <c r="M27" s="541"/>
      <c r="N27" s="547"/>
      <c r="S27" s="50"/>
    </row>
    <row r="28" spans="1:19" ht="18.75" customHeight="1">
      <c r="A28" s="328" t="str">
        <f>'1C TSsalarié1'!A23</f>
        <v>Action 7</v>
      </c>
      <c r="B28" s="329" t="str">
        <f>'1C TSrécur1'!B28</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TSrécur1'!B29</f>
        <v/>
      </c>
      <c r="C29" s="542"/>
      <c r="D29" s="549"/>
      <c r="E29" s="549"/>
      <c r="F29" s="549"/>
      <c r="G29" s="549"/>
      <c r="H29" s="549"/>
      <c r="I29" s="549"/>
      <c r="J29" s="549"/>
      <c r="K29" s="549"/>
      <c r="L29" s="549"/>
      <c r="M29" s="549"/>
      <c r="N29" s="550"/>
      <c r="S29" s="50"/>
    </row>
    <row r="30" spans="1:19" ht="19.5" customHeight="1" thickBot="1">
      <c r="A30" s="1184" t="s">
        <v>250</v>
      </c>
      <c r="B30" s="1185"/>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50" t="s">
        <v>251</v>
      </c>
      <c r="B31" s="1151"/>
      <c r="C31" s="334"/>
      <c r="D31" s="335"/>
      <c r="E31" s="335"/>
      <c r="F31" s="335"/>
      <c r="G31" s="335"/>
      <c r="H31" s="335"/>
      <c r="I31" s="335"/>
      <c r="J31" s="335"/>
      <c r="K31" s="335"/>
      <c r="L31" s="335"/>
      <c r="M31" s="335"/>
      <c r="N31" s="336"/>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48" t="s">
        <v>252</v>
      </c>
      <c r="B33" s="1149"/>
      <c r="C33" s="1162" t="s">
        <v>249</v>
      </c>
      <c r="D33" s="1163"/>
      <c r="E33" s="1163"/>
      <c r="F33" s="1163"/>
      <c r="G33" s="1163"/>
      <c r="H33" s="1163"/>
      <c r="I33" s="1163"/>
      <c r="J33" s="1163"/>
      <c r="K33" s="1163"/>
      <c r="L33" s="1163"/>
      <c r="M33" s="1163"/>
      <c r="N33" s="1164"/>
    </row>
    <row r="34" spans="1:19" s="48" customFormat="1" ht="18.75" customHeight="1">
      <c r="A34" s="1156" t="s">
        <v>191</v>
      </c>
      <c r="B34" s="1157"/>
      <c r="C34" s="228" t="s">
        <v>177</v>
      </c>
      <c r="D34" s="229" t="s">
        <v>178</v>
      </c>
      <c r="E34" s="229" t="s">
        <v>179</v>
      </c>
      <c r="F34" s="229" t="s">
        <v>180</v>
      </c>
      <c r="G34" s="229" t="s">
        <v>181</v>
      </c>
      <c r="H34" s="229" t="s">
        <v>182</v>
      </c>
      <c r="I34" s="230" t="s">
        <v>183</v>
      </c>
      <c r="J34" s="230" t="s">
        <v>184</v>
      </c>
      <c r="K34" s="230" t="s">
        <v>185</v>
      </c>
      <c r="L34" s="230" t="s">
        <v>186</v>
      </c>
      <c r="M34" s="230" t="s">
        <v>187</v>
      </c>
      <c r="N34" s="231" t="s">
        <v>188</v>
      </c>
      <c r="O34" s="167"/>
    </row>
    <row r="35" spans="1:19" s="48" customFormat="1" ht="18.75" customHeight="1" thickBot="1">
      <c r="A35" s="1158"/>
      <c r="B35" s="1159"/>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25.5">
      <c r="A36" s="232" t="s">
        <v>192</v>
      </c>
      <c r="B36" s="337" t="str">
        <f>'1C TSrécur1'!B36</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194</v>
      </c>
      <c r="B37" s="338" t="str">
        <f>'1C TSrécur1'!B37</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196</v>
      </c>
      <c r="B38" s="338" t="str">
        <f>'1C TSrécur1'!B38</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198</v>
      </c>
      <c r="B39" s="338" t="str">
        <f>'1C TSrécur1'!B39</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199</v>
      </c>
      <c r="B40" s="338" t="str">
        <f>'1C TSrécur1'!B40</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200</v>
      </c>
      <c r="B41" s="338" t="str">
        <f>'1C TSrécur1'!B41</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201</v>
      </c>
      <c r="B42" s="338" t="str">
        <f>'1C TSrécur1'!B42</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202</v>
      </c>
      <c r="B43" s="338" t="str">
        <f>'1C TSrécur1'!B43</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203</v>
      </c>
      <c r="B44" s="338" t="str">
        <f>'1C TSrécur1'!B44</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204</v>
      </c>
      <c r="B45" s="338" t="str">
        <f>'1C TSrécur1'!B45</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205</v>
      </c>
      <c r="B46" s="338" t="str">
        <f>'1C TSrécur1'!B46</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206</v>
      </c>
      <c r="B47" s="338" t="str">
        <f>'1C TSrécur1'!B47</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207</v>
      </c>
      <c r="B48" s="338" t="str">
        <f>'1C TSrécur1'!B48</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208</v>
      </c>
      <c r="B49" s="338" t="str">
        <f>'1C TSrécur1'!B49</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209</v>
      </c>
      <c r="B50" s="338" t="str">
        <f>'1C TSrécur1'!B50</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210</v>
      </c>
      <c r="B51" s="338" t="str">
        <f>'1C TSrécur1'!B51</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211</v>
      </c>
      <c r="B52" s="338" t="str">
        <f>'1C TSrécur1'!B52</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212</v>
      </c>
      <c r="B53" s="338" t="str">
        <f>'1C TSrécur1'!B53</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213</v>
      </c>
      <c r="B54" s="338" t="str">
        <f>'1C TSrécur1'!B54</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214</v>
      </c>
      <c r="B55" s="338" t="str">
        <f>'1C TSrécur1'!B55</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215</v>
      </c>
      <c r="B56" s="338" t="str">
        <f>'1C TSrécur1'!B56</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98</v>
      </c>
      <c r="B57" s="338" t="str">
        <f>'1C TSrécur1'!B57</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4" t="s">
        <v>253</v>
      </c>
      <c r="B58" s="1185"/>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dsx6eJ1dPbuWCOfjVYBmst9CCh8pagqzhUAdm/TB0ZDljdTp4THy8NLHj+g+YH/nrY1Eua1/xxDXQHf/E3IAGw==" saltValue="yx1j5PI+oBxt/bMvBjtV7Q=="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29" priority="2" operator="equal">
      <formula>0</formula>
    </cfRule>
  </conditionalFormatting>
  <conditionalFormatting sqref="C22:N29">
    <cfRule type="cellIs" dxfId="28" priority="1" operator="equal">
      <formula>0</formula>
    </cfRule>
  </conditionalFormatting>
  <dataValidations count="4">
    <dataValidation allowBlank="1" showErrorMessage="1" sqref="B36" xr:uid="{8F225BD9-1A80-41A1-BB45-7E0E9926C699}"/>
    <dataValidation allowBlank="1" showInputMessage="1" showErrorMessage="1" promptTitle="ATTENTION" prompt="Si le salaire d'au moins un salarié est présenté présenté dans cette déclaration de créances, merci d'encoder d'abord l'onglet 1C Time sheet salarie" sqref="B37:B57" xr:uid="{3E39082C-152D-434C-B2D9-0AA43399F8C1}"/>
    <dataValidation type="list" showInputMessage="1" showErrorMessage="1" prompt="Si la facture ne reprend QUE les prestations liées à la subvention  dont question et mentionnée en E3, sélectionner &quot;NON&quot;" sqref="C12" xr:uid="{F4297DF6-F995-48D9-8CF5-49BAF12C0CBD}">
      <formula1>$Q$12:$Q$13</formula1>
    </dataValidation>
    <dataValidation type="list" showInputMessage="1" showErrorMessage="1" sqref="B16" xr:uid="{011E3091-A8D8-408F-9CA8-90BC51B3BB55}">
      <formula1>$Q$1:$Q$2</formula1>
    </dataValidation>
  </dataValidations>
  <hyperlinks>
    <hyperlink ref="A12" location="'1B Tableau financier'!A282" display="'1B Tableau financier'!A282" xr:uid="{FBD7D1C3-443F-48AC-BF7F-D9A92764C420}"/>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F24F6-1B6E-4A4B-914A-CCAC256E6297}">
  <dimension ref="A1:AQ58"/>
  <sheetViews>
    <sheetView view="pageBreakPreview" zoomScale="98" zoomScaleNormal="80" zoomScaleSheetLayoutView="98" workbookViewId="0">
      <selection activeCell="A13" sqref="A13:B13"/>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233</v>
      </c>
    </row>
    <row r="2" spans="1:43" ht="18.75" customHeight="1">
      <c r="C2" s="84" t="str">
        <f>'1B Tableau financier'!G3</f>
        <v>N° BCE :</v>
      </c>
      <c r="D2" s="56"/>
      <c r="E2" s="97" t="str">
        <f>'1B Tableau financier'!K3</f>
        <v>BE0</v>
      </c>
      <c r="F2" s="84"/>
      <c r="G2" s="84"/>
      <c r="H2" s="84"/>
      <c r="I2" s="84"/>
      <c r="J2" s="84"/>
      <c r="K2" s="84"/>
      <c r="L2" s="84"/>
      <c r="M2" s="84"/>
      <c r="N2" s="84"/>
      <c r="Q2" s="385" t="s">
        <v>234</v>
      </c>
    </row>
    <row r="3" spans="1:43" ht="18.75" customHeight="1">
      <c r="B3" s="52" t="s">
        <v>235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74" t="s">
        <v>236</v>
      </c>
      <c r="B6" s="1175"/>
      <c r="C6" s="1175"/>
      <c r="D6" s="1175"/>
      <c r="E6" s="1175"/>
      <c r="F6" s="1175"/>
      <c r="G6" s="1175"/>
      <c r="H6" s="1175"/>
      <c r="I6" s="1175"/>
      <c r="J6" s="1175"/>
      <c r="K6" s="1175"/>
      <c r="L6" s="1175"/>
      <c r="M6" s="1175"/>
      <c r="N6" s="1176"/>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77" t="s">
        <v>237</v>
      </c>
      <c r="B7" s="1178"/>
      <c r="C7" s="1178"/>
      <c r="D7" s="1178"/>
      <c r="E7" s="1178"/>
      <c r="F7" s="1178"/>
      <c r="G7" s="1178"/>
      <c r="H7" s="1178"/>
      <c r="I7" s="1178"/>
      <c r="J7" s="1178"/>
      <c r="K7" s="1178"/>
      <c r="L7" s="1178"/>
      <c r="M7" s="1178"/>
      <c r="N7" s="1179"/>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45"/>
      <c r="B9" s="108" t="s">
        <v>220</v>
      </c>
      <c r="C9" s="23"/>
      <c r="D9" s="88"/>
      <c r="E9" s="18"/>
      <c r="F9" s="100"/>
      <c r="G9" s="18"/>
      <c r="H9" s="100"/>
      <c r="O9" s="225"/>
    </row>
    <row r="10" spans="1:43" s="42" customFormat="1" ht="18.75" customHeight="1">
      <c r="A10" s="1146"/>
      <c r="B10" s="101" t="s">
        <v>238</v>
      </c>
      <c r="C10" s="23"/>
      <c r="D10" s="88"/>
      <c r="E10" s="18"/>
      <c r="F10" s="100"/>
      <c r="G10" s="18"/>
      <c r="H10" s="100"/>
      <c r="O10" s="225"/>
    </row>
    <row r="11" spans="1:43" ht="8.4499999999999993" customHeight="1" thickBot="1">
      <c r="A11" s="1147"/>
    </row>
    <row r="12" spans="1:43" s="224" customFormat="1" ht="30.75" thickBot="1">
      <c r="A12" s="571" t="s">
        <v>263</v>
      </c>
      <c r="B12" s="248"/>
      <c r="C12" s="650" t="s">
        <v>240</v>
      </c>
      <c r="D12" s="1180" t="s">
        <v>241</v>
      </c>
      <c r="E12" s="1180"/>
      <c r="F12" s="1180"/>
      <c r="G12" s="1180"/>
      <c r="H12" s="1180"/>
      <c r="I12" s="1180"/>
      <c r="J12" s="1180"/>
      <c r="K12" s="1180"/>
      <c r="L12" s="1180"/>
      <c r="M12" s="1180"/>
      <c r="N12" s="160"/>
      <c r="O12" s="161"/>
      <c r="Q12" s="537" t="s">
        <v>240</v>
      </c>
    </row>
    <row r="13" spans="1:43" s="224" customFormat="1" ht="15">
      <c r="A13" s="218" t="s">
        <v>242</v>
      </c>
      <c r="B13" s="249"/>
      <c r="C13" s="161"/>
      <c r="D13" s="1181"/>
      <c r="E13" s="1181"/>
      <c r="F13" s="1181"/>
      <c r="G13" s="1181"/>
      <c r="H13" s="1181"/>
      <c r="I13" s="1181"/>
      <c r="J13" s="1181"/>
      <c r="K13" s="1181"/>
      <c r="L13" s="1181"/>
      <c r="M13" s="1181"/>
      <c r="N13" s="165"/>
      <c r="O13" s="161"/>
      <c r="Q13" s="537" t="s">
        <v>243</v>
      </c>
    </row>
    <row r="14" spans="1:43" s="224" customFormat="1" ht="15">
      <c r="A14" s="162" t="s">
        <v>171</v>
      </c>
      <c r="B14" s="249" t="s">
        <v>244</v>
      </c>
      <c r="C14" s="161"/>
      <c r="D14" s="163"/>
      <c r="E14" s="164"/>
      <c r="F14" s="164"/>
      <c r="G14" s="161"/>
      <c r="H14" s="161"/>
      <c r="I14" s="161"/>
      <c r="J14" s="161"/>
      <c r="K14" s="161"/>
      <c r="L14" s="161"/>
      <c r="M14" s="161"/>
      <c r="N14" s="165"/>
      <c r="O14" s="161"/>
    </row>
    <row r="15" spans="1:43" s="224" customFormat="1" ht="25.5">
      <c r="A15" s="162" t="s">
        <v>245</v>
      </c>
      <c r="B15" s="249" t="s">
        <v>246</v>
      </c>
      <c r="C15" s="161"/>
      <c r="D15" s="163"/>
      <c r="E15" s="164"/>
      <c r="F15" s="164"/>
      <c r="G15" s="161"/>
      <c r="H15" s="161"/>
      <c r="I15" s="161"/>
      <c r="J15" s="161"/>
      <c r="K15" s="161"/>
      <c r="L15" s="161"/>
      <c r="M15" s="161"/>
      <c r="N15" s="165"/>
      <c r="O15" s="161"/>
    </row>
    <row r="16" spans="1:43" s="224" customFormat="1" ht="15.75" thickBot="1">
      <c r="A16" s="166" t="s">
        <v>247</v>
      </c>
      <c r="B16" s="250" t="s">
        <v>233</v>
      </c>
      <c r="C16" s="161"/>
      <c r="D16" s="161"/>
      <c r="E16" s="161"/>
      <c r="F16" s="161"/>
      <c r="G16" s="161"/>
      <c r="H16" s="161"/>
      <c r="I16" s="161"/>
      <c r="J16" s="161"/>
      <c r="K16" s="161"/>
      <c r="L16" s="161"/>
      <c r="M16" s="161"/>
      <c r="N16" s="165"/>
      <c r="O16" s="161"/>
    </row>
    <row r="17" spans="1:19" ht="23.45" customHeight="1" thickBot="1">
      <c r="A17" s="1182" t="s">
        <v>319</v>
      </c>
      <c r="B17" s="1183"/>
      <c r="C17" s="557">
        <f t="shared" ref="C17:N17" si="0">IF($B12="",0,C30+C58)</f>
        <v>0</v>
      </c>
      <c r="D17" s="557">
        <f t="shared" si="0"/>
        <v>0</v>
      </c>
      <c r="E17" s="557">
        <f t="shared" si="0"/>
        <v>0</v>
      </c>
      <c r="F17" s="557">
        <f t="shared" si="0"/>
        <v>0</v>
      </c>
      <c r="G17" s="557">
        <f t="shared" si="0"/>
        <v>0</v>
      </c>
      <c r="H17" s="557">
        <f t="shared" si="0"/>
        <v>0</v>
      </c>
      <c r="I17" s="557">
        <f t="shared" si="0"/>
        <v>0</v>
      </c>
      <c r="J17" s="557">
        <f t="shared" si="0"/>
        <v>0</v>
      </c>
      <c r="K17" s="557">
        <f t="shared" si="0"/>
        <v>0</v>
      </c>
      <c r="L17" s="557">
        <f t="shared" si="0"/>
        <v>0</v>
      </c>
      <c r="M17" s="557">
        <f t="shared" si="0"/>
        <v>0</v>
      </c>
      <c r="N17" s="569">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4" t="s">
        <v>248</v>
      </c>
      <c r="B19" s="1185"/>
      <c r="C19" s="1186" t="s">
        <v>249</v>
      </c>
      <c r="D19" s="1187"/>
      <c r="E19" s="1187"/>
      <c r="F19" s="1187"/>
      <c r="G19" s="1187"/>
      <c r="H19" s="1187"/>
      <c r="I19" s="1187"/>
      <c r="J19" s="1187"/>
      <c r="K19" s="1187"/>
      <c r="L19" s="1187"/>
      <c r="M19" s="1187"/>
      <c r="N19" s="1188"/>
    </row>
    <row r="20" spans="1:19" s="48" customFormat="1" ht="18.75" customHeight="1">
      <c r="A20" s="1189" t="s">
        <v>176</v>
      </c>
      <c r="B20" s="1190"/>
      <c r="C20" s="330" t="s">
        <v>177</v>
      </c>
      <c r="D20" s="331" t="s">
        <v>178</v>
      </c>
      <c r="E20" s="331" t="s">
        <v>179</v>
      </c>
      <c r="F20" s="331" t="s">
        <v>180</v>
      </c>
      <c r="G20" s="331" t="s">
        <v>181</v>
      </c>
      <c r="H20" s="331" t="s">
        <v>182</v>
      </c>
      <c r="I20" s="332" t="s">
        <v>183</v>
      </c>
      <c r="J20" s="332" t="s">
        <v>184</v>
      </c>
      <c r="K20" s="332" t="s">
        <v>185</v>
      </c>
      <c r="L20" s="332" t="s">
        <v>186</v>
      </c>
      <c r="M20" s="332" t="s">
        <v>187</v>
      </c>
      <c r="N20" s="333" t="s">
        <v>188</v>
      </c>
      <c r="O20" s="167"/>
    </row>
    <row r="21" spans="1:19" s="48" customFormat="1" ht="18.75" customHeight="1" thickBot="1">
      <c r="A21" s="1191"/>
      <c r="B21" s="1192"/>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TSrécur1'!B22</f>
        <v/>
      </c>
      <c r="C22" s="538"/>
      <c r="D22" s="539"/>
      <c r="E22" s="539"/>
      <c r="F22" s="539"/>
      <c r="G22" s="539"/>
      <c r="H22" s="539"/>
      <c r="I22" s="539"/>
      <c r="J22" s="539"/>
      <c r="K22" s="539"/>
      <c r="L22" s="539"/>
      <c r="M22" s="539"/>
      <c r="N22" s="546"/>
      <c r="O22" s="167"/>
      <c r="S22" s="49"/>
    </row>
    <row r="23" spans="1:19" ht="18.75" customHeight="1">
      <c r="A23" s="328" t="str">
        <f>'1C TSsalarié1'!A18</f>
        <v>Action 2</v>
      </c>
      <c r="B23" s="654" t="str">
        <f>'1C TSrécur1'!B23</f>
        <v/>
      </c>
      <c r="C23" s="540"/>
      <c r="D23" s="541"/>
      <c r="E23" s="541"/>
      <c r="F23" s="541"/>
      <c r="G23" s="541"/>
      <c r="H23" s="541"/>
      <c r="I23" s="541"/>
      <c r="J23" s="541"/>
      <c r="K23" s="541"/>
      <c r="L23" s="541"/>
      <c r="M23" s="541"/>
      <c r="N23" s="547"/>
      <c r="S23" s="50"/>
    </row>
    <row r="24" spans="1:19" ht="18.75" customHeight="1">
      <c r="A24" s="328" t="str">
        <f>'1C TSsalarié1'!A19</f>
        <v>Action 3</v>
      </c>
      <c r="B24" s="654" t="str">
        <f>'1C TSrécur1'!B24</f>
        <v/>
      </c>
      <c r="C24" s="540"/>
      <c r="D24" s="541"/>
      <c r="E24" s="541"/>
      <c r="F24" s="541"/>
      <c r="G24" s="541"/>
      <c r="H24" s="541"/>
      <c r="I24" s="541"/>
      <c r="J24" s="541"/>
      <c r="K24" s="541"/>
      <c r="L24" s="541"/>
      <c r="M24" s="541"/>
      <c r="N24" s="547"/>
      <c r="S24" s="50"/>
    </row>
    <row r="25" spans="1:19" ht="18.75" customHeight="1">
      <c r="A25" s="328" t="str">
        <f>'1C TSsalarié1'!A20</f>
        <v>Action 4</v>
      </c>
      <c r="B25" s="654" t="str">
        <f>'1C TSrécur1'!B25</f>
        <v/>
      </c>
      <c r="C25" s="542"/>
      <c r="D25" s="541"/>
      <c r="E25" s="541"/>
      <c r="F25" s="541"/>
      <c r="G25" s="541"/>
      <c r="H25" s="541"/>
      <c r="I25" s="541"/>
      <c r="J25" s="541"/>
      <c r="K25" s="541"/>
      <c r="L25" s="541"/>
      <c r="M25" s="541"/>
      <c r="N25" s="547"/>
      <c r="S25" s="50"/>
    </row>
    <row r="26" spans="1:19" ht="18.75" customHeight="1">
      <c r="A26" s="328" t="str">
        <f>'1C TSsalarié1'!A21</f>
        <v>Action 5</v>
      </c>
      <c r="B26" s="329" t="str">
        <f>'1C TSrécur1'!B26</f>
        <v/>
      </c>
      <c r="C26" s="542"/>
      <c r="D26" s="541"/>
      <c r="E26" s="541"/>
      <c r="F26" s="541"/>
      <c r="G26" s="541"/>
      <c r="H26" s="541"/>
      <c r="I26" s="541"/>
      <c r="J26" s="541"/>
      <c r="K26" s="541"/>
      <c r="L26" s="541"/>
      <c r="M26" s="541"/>
      <c r="N26" s="547"/>
      <c r="S26" s="50"/>
    </row>
    <row r="27" spans="1:19" ht="18.75" customHeight="1">
      <c r="A27" s="328" t="str">
        <f>'1C TSsalarié1'!A22</f>
        <v>Action 6</v>
      </c>
      <c r="B27" s="329" t="str">
        <f>'1C TSrécur1'!B27</f>
        <v/>
      </c>
      <c r="C27" s="542"/>
      <c r="D27" s="541"/>
      <c r="E27" s="541"/>
      <c r="F27" s="541"/>
      <c r="G27" s="541"/>
      <c r="H27" s="541"/>
      <c r="I27" s="541"/>
      <c r="J27" s="541"/>
      <c r="K27" s="541"/>
      <c r="L27" s="541"/>
      <c r="M27" s="541"/>
      <c r="N27" s="547"/>
      <c r="S27" s="50"/>
    </row>
    <row r="28" spans="1:19" ht="18.75" customHeight="1">
      <c r="A28" s="328" t="str">
        <f>'1C TSsalarié1'!A23</f>
        <v>Action 7</v>
      </c>
      <c r="B28" s="329" t="str">
        <f>'1C TSrécur1'!B28</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TSrécur1'!B29</f>
        <v/>
      </c>
      <c r="C29" s="542"/>
      <c r="D29" s="549"/>
      <c r="E29" s="549"/>
      <c r="F29" s="549"/>
      <c r="G29" s="549"/>
      <c r="H29" s="549"/>
      <c r="I29" s="549"/>
      <c r="J29" s="549"/>
      <c r="K29" s="549"/>
      <c r="L29" s="549"/>
      <c r="M29" s="549"/>
      <c r="N29" s="550"/>
      <c r="S29" s="50"/>
    </row>
    <row r="30" spans="1:19" ht="19.5" customHeight="1" thickBot="1">
      <c r="A30" s="1184" t="s">
        <v>250</v>
      </c>
      <c r="B30" s="1185"/>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50" t="s">
        <v>251</v>
      </c>
      <c r="B31" s="1151"/>
      <c r="C31" s="334"/>
      <c r="D31" s="335"/>
      <c r="E31" s="335"/>
      <c r="F31" s="335"/>
      <c r="G31" s="335"/>
      <c r="H31" s="335"/>
      <c r="I31" s="335"/>
      <c r="J31" s="335"/>
      <c r="K31" s="335"/>
      <c r="L31" s="335"/>
      <c r="M31" s="335"/>
      <c r="N31" s="336"/>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48" t="s">
        <v>252</v>
      </c>
      <c r="B33" s="1149"/>
      <c r="C33" s="1162" t="s">
        <v>249</v>
      </c>
      <c r="D33" s="1163"/>
      <c r="E33" s="1163"/>
      <c r="F33" s="1163"/>
      <c r="G33" s="1163"/>
      <c r="H33" s="1163"/>
      <c r="I33" s="1163"/>
      <c r="J33" s="1163"/>
      <c r="K33" s="1163"/>
      <c r="L33" s="1163"/>
      <c r="M33" s="1163"/>
      <c r="N33" s="1164"/>
    </row>
    <row r="34" spans="1:19" s="48" customFormat="1" ht="18.75" customHeight="1">
      <c r="A34" s="1156" t="s">
        <v>191</v>
      </c>
      <c r="B34" s="1157"/>
      <c r="C34" s="228" t="s">
        <v>177</v>
      </c>
      <c r="D34" s="229" t="s">
        <v>178</v>
      </c>
      <c r="E34" s="229" t="s">
        <v>179</v>
      </c>
      <c r="F34" s="229" t="s">
        <v>180</v>
      </c>
      <c r="G34" s="229" t="s">
        <v>181</v>
      </c>
      <c r="H34" s="229" t="s">
        <v>182</v>
      </c>
      <c r="I34" s="230" t="s">
        <v>183</v>
      </c>
      <c r="J34" s="230" t="s">
        <v>184</v>
      </c>
      <c r="K34" s="230" t="s">
        <v>185</v>
      </c>
      <c r="L34" s="230" t="s">
        <v>186</v>
      </c>
      <c r="M34" s="230" t="s">
        <v>187</v>
      </c>
      <c r="N34" s="231" t="s">
        <v>188</v>
      </c>
      <c r="O34" s="167"/>
    </row>
    <row r="35" spans="1:19" s="48" customFormat="1" ht="18.75" customHeight="1" thickBot="1">
      <c r="A35" s="1158"/>
      <c r="B35" s="1159"/>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25.5">
      <c r="A36" s="232" t="s">
        <v>192</v>
      </c>
      <c r="B36" s="337" t="str">
        <f>'1C TSrécur1'!B36</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194</v>
      </c>
      <c r="B37" s="338" t="str">
        <f>'1C TSrécur1'!B37</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196</v>
      </c>
      <c r="B38" s="338" t="str">
        <f>'1C TSrécur1'!B38</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198</v>
      </c>
      <c r="B39" s="338" t="str">
        <f>'1C TSrécur1'!B39</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199</v>
      </c>
      <c r="B40" s="338" t="str">
        <f>'1C TSrécur1'!B40</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200</v>
      </c>
      <c r="B41" s="338" t="str">
        <f>'1C TSrécur1'!B41</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201</v>
      </c>
      <c r="B42" s="338" t="str">
        <f>'1C TSrécur1'!B42</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202</v>
      </c>
      <c r="B43" s="338" t="str">
        <f>'1C TSrécur1'!B43</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203</v>
      </c>
      <c r="B44" s="338" t="str">
        <f>'1C TSrécur1'!B44</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204</v>
      </c>
      <c r="B45" s="338" t="str">
        <f>'1C TSrécur1'!B45</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205</v>
      </c>
      <c r="B46" s="338" t="str">
        <f>'1C TSrécur1'!B46</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206</v>
      </c>
      <c r="B47" s="338" t="str">
        <f>'1C TSrécur1'!B47</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207</v>
      </c>
      <c r="B48" s="338" t="str">
        <f>'1C TSrécur1'!B48</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208</v>
      </c>
      <c r="B49" s="338" t="str">
        <f>'1C TSrécur1'!B49</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209</v>
      </c>
      <c r="B50" s="338" t="str">
        <f>'1C TSrécur1'!B50</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210</v>
      </c>
      <c r="B51" s="338" t="str">
        <f>'1C TSrécur1'!B51</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211</v>
      </c>
      <c r="B52" s="338" t="str">
        <f>'1C TSrécur1'!B52</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212</v>
      </c>
      <c r="B53" s="338" t="str">
        <f>'1C TSrécur1'!B53</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213</v>
      </c>
      <c r="B54" s="338" t="str">
        <f>'1C TSrécur1'!B54</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214</v>
      </c>
      <c r="B55" s="338" t="str">
        <f>'1C TSrécur1'!B55</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215</v>
      </c>
      <c r="B56" s="338" t="str">
        <f>'1C TSrécur1'!B56</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98</v>
      </c>
      <c r="B57" s="338" t="str">
        <f>'1C TSrécur1'!B57</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4" t="s">
        <v>253</v>
      </c>
      <c r="B58" s="1185"/>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ehsSAeYMjUz7oeiiSceDGl08KDioyykgRXNYj+Ns8l230vMxspiWcdQS5vR0qF+RFmArZP+5Hw9lRXCaND6MAA==" saltValue="6PK3oGzDFSLO9AB4N6tG0A=="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27" priority="2" operator="equal">
      <formula>0</formula>
    </cfRule>
  </conditionalFormatting>
  <conditionalFormatting sqref="C22:N29">
    <cfRule type="cellIs" dxfId="26" priority="1" operator="equal">
      <formula>0</formula>
    </cfRule>
  </conditionalFormatting>
  <dataValidations count="4">
    <dataValidation allowBlank="1" showErrorMessage="1" sqref="B36" xr:uid="{48BA28DB-CEEE-476A-B71F-A31A8E188571}"/>
    <dataValidation allowBlank="1" showInputMessage="1" showErrorMessage="1" promptTitle="ATTENTION" prompt="Si le salaire d'au moins un salarié est présenté présenté dans cette déclaration de créances, merci d'encoder d'abord l'onglet 1C Time sheet salarie" sqref="B37:B57" xr:uid="{42022D43-C741-4F9F-A70C-A0314D8E8B75}"/>
    <dataValidation type="list" showInputMessage="1" showErrorMessage="1" prompt="Si la facture ne reprend QUE les prestations liées à la subvention  dont question et mentionnée en E3, sélectionner &quot;NON&quot;" sqref="C12" xr:uid="{A8853F4D-E20A-4571-8F86-F94A4EACF867}">
      <formula1>$Q$12:$Q$13</formula1>
    </dataValidation>
    <dataValidation type="list" showInputMessage="1" showErrorMessage="1" sqref="B16" xr:uid="{362BE00A-6DDB-488C-B60E-5F90EAB298E2}">
      <formula1>$Q$1:$Q$2</formula1>
    </dataValidation>
  </dataValidations>
  <hyperlinks>
    <hyperlink ref="A12" location="'1B Tableau financier'!A294" display="'1B Tableau financier'!A294" xr:uid="{E5714CEA-1B05-4260-BD0F-950F34904D02}"/>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2478C-2A2E-44A6-AC34-BB738732369B}">
  <dimension ref="A1:AQ58"/>
  <sheetViews>
    <sheetView view="pageBreakPreview" zoomScale="98" zoomScaleNormal="80" zoomScaleSheetLayoutView="98" workbookViewId="0">
      <selection activeCell="A13" sqref="A13:B13"/>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233</v>
      </c>
    </row>
    <row r="2" spans="1:43" ht="18.75" customHeight="1">
      <c r="C2" s="84" t="str">
        <f>'1B Tableau financier'!G3</f>
        <v>N° BCE :</v>
      </c>
      <c r="D2" s="56"/>
      <c r="E2" s="97" t="str">
        <f>'1B Tableau financier'!K3</f>
        <v>BE0</v>
      </c>
      <c r="F2" s="84"/>
      <c r="G2" s="84"/>
      <c r="H2" s="84"/>
      <c r="I2" s="84"/>
      <c r="J2" s="84"/>
      <c r="K2" s="84"/>
      <c r="L2" s="84"/>
      <c r="M2" s="84"/>
      <c r="N2" s="84"/>
      <c r="Q2" s="385" t="s">
        <v>234</v>
      </c>
    </row>
    <row r="3" spans="1:43" ht="18.75" customHeight="1">
      <c r="B3" s="52" t="s">
        <v>235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74" t="s">
        <v>236</v>
      </c>
      <c r="B6" s="1175"/>
      <c r="C6" s="1175"/>
      <c r="D6" s="1175"/>
      <c r="E6" s="1175"/>
      <c r="F6" s="1175"/>
      <c r="G6" s="1175"/>
      <c r="H6" s="1175"/>
      <c r="I6" s="1175"/>
      <c r="J6" s="1175"/>
      <c r="K6" s="1175"/>
      <c r="L6" s="1175"/>
      <c r="M6" s="1175"/>
      <c r="N6" s="1176"/>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77" t="s">
        <v>237</v>
      </c>
      <c r="B7" s="1178"/>
      <c r="C7" s="1178"/>
      <c r="D7" s="1178"/>
      <c r="E7" s="1178"/>
      <c r="F7" s="1178"/>
      <c r="G7" s="1178"/>
      <c r="H7" s="1178"/>
      <c r="I7" s="1178"/>
      <c r="J7" s="1178"/>
      <c r="K7" s="1178"/>
      <c r="L7" s="1178"/>
      <c r="M7" s="1178"/>
      <c r="N7" s="1179"/>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45"/>
      <c r="B9" s="108" t="s">
        <v>220</v>
      </c>
      <c r="C9" s="23"/>
      <c r="D9" s="88"/>
      <c r="E9" s="18"/>
      <c r="F9" s="100"/>
      <c r="G9" s="18"/>
      <c r="H9" s="100"/>
      <c r="O9" s="225"/>
    </row>
    <row r="10" spans="1:43" s="42" customFormat="1" ht="18.75" customHeight="1">
      <c r="A10" s="1146"/>
      <c r="B10" s="101" t="s">
        <v>238</v>
      </c>
      <c r="C10" s="23"/>
      <c r="D10" s="88"/>
      <c r="E10" s="18"/>
      <c r="F10" s="100"/>
      <c r="G10" s="18"/>
      <c r="H10" s="100"/>
      <c r="O10" s="225"/>
    </row>
    <row r="11" spans="1:43" ht="8.4499999999999993" customHeight="1" thickBot="1">
      <c r="A11" s="1147"/>
    </row>
    <row r="12" spans="1:43" s="224" customFormat="1" ht="30.75" thickBot="1">
      <c r="A12" s="571" t="s">
        <v>264</v>
      </c>
      <c r="B12" s="248"/>
      <c r="C12" s="650" t="s">
        <v>240</v>
      </c>
      <c r="D12" s="1180" t="s">
        <v>241</v>
      </c>
      <c r="E12" s="1180"/>
      <c r="F12" s="1180"/>
      <c r="G12" s="1180"/>
      <c r="H12" s="1180"/>
      <c r="I12" s="1180"/>
      <c r="J12" s="1180"/>
      <c r="K12" s="1180"/>
      <c r="L12" s="1180"/>
      <c r="M12" s="1180"/>
      <c r="N12" s="160"/>
      <c r="O12" s="161"/>
      <c r="Q12" s="537" t="s">
        <v>240</v>
      </c>
    </row>
    <row r="13" spans="1:43" s="224" customFormat="1" ht="15">
      <c r="A13" s="218" t="s">
        <v>242</v>
      </c>
      <c r="B13" s="249"/>
      <c r="C13" s="161"/>
      <c r="D13" s="1181"/>
      <c r="E13" s="1181"/>
      <c r="F13" s="1181"/>
      <c r="G13" s="1181"/>
      <c r="H13" s="1181"/>
      <c r="I13" s="1181"/>
      <c r="J13" s="1181"/>
      <c r="K13" s="1181"/>
      <c r="L13" s="1181"/>
      <c r="M13" s="1181"/>
      <c r="N13" s="165"/>
      <c r="O13" s="161"/>
      <c r="Q13" s="537" t="s">
        <v>243</v>
      </c>
    </row>
    <row r="14" spans="1:43" s="224" customFormat="1" ht="15">
      <c r="A14" s="162" t="s">
        <v>171</v>
      </c>
      <c r="B14" s="249" t="s">
        <v>244</v>
      </c>
      <c r="C14" s="161"/>
      <c r="D14" s="163"/>
      <c r="E14" s="164"/>
      <c r="F14" s="164"/>
      <c r="G14" s="161"/>
      <c r="H14" s="161"/>
      <c r="I14" s="161"/>
      <c r="J14" s="161"/>
      <c r="K14" s="161"/>
      <c r="L14" s="161"/>
      <c r="M14" s="161"/>
      <c r="N14" s="165"/>
      <c r="O14" s="161"/>
    </row>
    <row r="15" spans="1:43" s="224" customFormat="1" ht="25.5">
      <c r="A15" s="162" t="s">
        <v>245</v>
      </c>
      <c r="B15" s="249" t="s">
        <v>246</v>
      </c>
      <c r="C15" s="161"/>
      <c r="D15" s="163"/>
      <c r="E15" s="164"/>
      <c r="F15" s="164"/>
      <c r="G15" s="161"/>
      <c r="H15" s="161"/>
      <c r="I15" s="161"/>
      <c r="J15" s="161"/>
      <c r="K15" s="161"/>
      <c r="L15" s="161"/>
      <c r="M15" s="161"/>
      <c r="N15" s="165"/>
      <c r="O15" s="161"/>
    </row>
    <row r="16" spans="1:43" s="224" customFormat="1" ht="15.75" thickBot="1">
      <c r="A16" s="166" t="s">
        <v>247</v>
      </c>
      <c r="B16" s="250" t="s">
        <v>233</v>
      </c>
      <c r="C16" s="161"/>
      <c r="D16" s="161"/>
      <c r="E16" s="161"/>
      <c r="F16" s="161"/>
      <c r="G16" s="161"/>
      <c r="H16" s="161"/>
      <c r="I16" s="161"/>
      <c r="J16" s="161"/>
      <c r="K16" s="161"/>
      <c r="L16" s="161"/>
      <c r="M16" s="161"/>
      <c r="N16" s="165"/>
      <c r="O16" s="161"/>
    </row>
    <row r="17" spans="1:19" ht="23.45" customHeight="1" thickBot="1">
      <c r="A17" s="1182" t="s">
        <v>319</v>
      </c>
      <c r="B17" s="1183"/>
      <c r="C17" s="557">
        <f t="shared" ref="C17:N17" si="0">IF($B12="",0,C30+C58)</f>
        <v>0</v>
      </c>
      <c r="D17" s="557">
        <f t="shared" si="0"/>
        <v>0</v>
      </c>
      <c r="E17" s="557">
        <f t="shared" si="0"/>
        <v>0</v>
      </c>
      <c r="F17" s="557">
        <f t="shared" si="0"/>
        <v>0</v>
      </c>
      <c r="G17" s="557">
        <f t="shared" si="0"/>
        <v>0</v>
      </c>
      <c r="H17" s="557">
        <f t="shared" si="0"/>
        <v>0</v>
      </c>
      <c r="I17" s="557">
        <f t="shared" si="0"/>
        <v>0</v>
      </c>
      <c r="J17" s="557">
        <f t="shared" si="0"/>
        <v>0</v>
      </c>
      <c r="K17" s="557">
        <f t="shared" si="0"/>
        <v>0</v>
      </c>
      <c r="L17" s="557">
        <f t="shared" si="0"/>
        <v>0</v>
      </c>
      <c r="M17" s="557">
        <f t="shared" si="0"/>
        <v>0</v>
      </c>
      <c r="N17" s="569">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4" t="s">
        <v>248</v>
      </c>
      <c r="B19" s="1185"/>
      <c r="C19" s="1186" t="s">
        <v>249</v>
      </c>
      <c r="D19" s="1187"/>
      <c r="E19" s="1187"/>
      <c r="F19" s="1187"/>
      <c r="G19" s="1187"/>
      <c r="H19" s="1187"/>
      <c r="I19" s="1187"/>
      <c r="J19" s="1187"/>
      <c r="K19" s="1187"/>
      <c r="L19" s="1187"/>
      <c r="M19" s="1187"/>
      <c r="N19" s="1188"/>
    </row>
    <row r="20" spans="1:19" s="48" customFormat="1" ht="18.75" customHeight="1">
      <c r="A20" s="1189" t="s">
        <v>176</v>
      </c>
      <c r="B20" s="1190"/>
      <c r="C20" s="330" t="s">
        <v>177</v>
      </c>
      <c r="D20" s="331" t="s">
        <v>178</v>
      </c>
      <c r="E20" s="331" t="s">
        <v>179</v>
      </c>
      <c r="F20" s="331" t="s">
        <v>180</v>
      </c>
      <c r="G20" s="331" t="s">
        <v>181</v>
      </c>
      <c r="H20" s="331" t="s">
        <v>182</v>
      </c>
      <c r="I20" s="332" t="s">
        <v>183</v>
      </c>
      <c r="J20" s="332" t="s">
        <v>184</v>
      </c>
      <c r="K20" s="332" t="s">
        <v>185</v>
      </c>
      <c r="L20" s="332" t="s">
        <v>186</v>
      </c>
      <c r="M20" s="332" t="s">
        <v>187</v>
      </c>
      <c r="N20" s="333" t="s">
        <v>188</v>
      </c>
      <c r="O20" s="167"/>
    </row>
    <row r="21" spans="1:19" s="48" customFormat="1" ht="18.75" customHeight="1" thickBot="1">
      <c r="A21" s="1191"/>
      <c r="B21" s="1192"/>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TSrécur1'!B22</f>
        <v/>
      </c>
      <c r="C22" s="538"/>
      <c r="D22" s="539"/>
      <c r="E22" s="539"/>
      <c r="F22" s="539"/>
      <c r="G22" s="539"/>
      <c r="H22" s="539"/>
      <c r="I22" s="539"/>
      <c r="J22" s="539"/>
      <c r="K22" s="539"/>
      <c r="L22" s="539"/>
      <c r="M22" s="539"/>
      <c r="N22" s="546"/>
      <c r="O22" s="167"/>
      <c r="S22" s="49"/>
    </row>
    <row r="23" spans="1:19" ht="18.75" customHeight="1">
      <c r="A23" s="328" t="str">
        <f>'1C TSsalarié1'!A18</f>
        <v>Action 2</v>
      </c>
      <c r="B23" s="654" t="str">
        <f>'1C TSrécur1'!B23</f>
        <v/>
      </c>
      <c r="C23" s="540"/>
      <c r="D23" s="541"/>
      <c r="E23" s="541"/>
      <c r="F23" s="541"/>
      <c r="G23" s="541"/>
      <c r="H23" s="541"/>
      <c r="I23" s="541"/>
      <c r="J23" s="541"/>
      <c r="K23" s="541"/>
      <c r="L23" s="541"/>
      <c r="M23" s="541"/>
      <c r="N23" s="547"/>
      <c r="S23" s="50"/>
    </row>
    <row r="24" spans="1:19" ht="18.75" customHeight="1">
      <c r="A24" s="328" t="str">
        <f>'1C TSsalarié1'!A19</f>
        <v>Action 3</v>
      </c>
      <c r="B24" s="654" t="str">
        <f>'1C TSrécur1'!B24</f>
        <v/>
      </c>
      <c r="C24" s="540"/>
      <c r="D24" s="541"/>
      <c r="E24" s="541"/>
      <c r="F24" s="541"/>
      <c r="G24" s="541"/>
      <c r="H24" s="541"/>
      <c r="I24" s="541"/>
      <c r="J24" s="541"/>
      <c r="K24" s="541"/>
      <c r="L24" s="541"/>
      <c r="M24" s="541"/>
      <c r="N24" s="547"/>
      <c r="S24" s="50"/>
    </row>
    <row r="25" spans="1:19" ht="18.75" customHeight="1">
      <c r="A25" s="328" t="str">
        <f>'1C TSsalarié1'!A20</f>
        <v>Action 4</v>
      </c>
      <c r="B25" s="654" t="str">
        <f>'1C TSrécur1'!B25</f>
        <v/>
      </c>
      <c r="C25" s="542"/>
      <c r="D25" s="541"/>
      <c r="E25" s="541"/>
      <c r="F25" s="541"/>
      <c r="G25" s="541"/>
      <c r="H25" s="541"/>
      <c r="I25" s="541"/>
      <c r="J25" s="541"/>
      <c r="K25" s="541"/>
      <c r="L25" s="541"/>
      <c r="M25" s="541"/>
      <c r="N25" s="547"/>
      <c r="S25" s="50"/>
    </row>
    <row r="26" spans="1:19" ht="18.75" customHeight="1">
      <c r="A26" s="328" t="str">
        <f>'1C TSsalarié1'!A21</f>
        <v>Action 5</v>
      </c>
      <c r="B26" s="329" t="str">
        <f>'1C TSrécur1'!B26</f>
        <v/>
      </c>
      <c r="C26" s="542"/>
      <c r="D26" s="541"/>
      <c r="E26" s="541"/>
      <c r="F26" s="541"/>
      <c r="G26" s="541"/>
      <c r="H26" s="541"/>
      <c r="I26" s="541"/>
      <c r="J26" s="541"/>
      <c r="K26" s="541"/>
      <c r="L26" s="541"/>
      <c r="M26" s="541"/>
      <c r="N26" s="547"/>
      <c r="S26" s="50"/>
    </row>
    <row r="27" spans="1:19" ht="18.75" customHeight="1">
      <c r="A27" s="328" t="str">
        <f>'1C TSsalarié1'!A22</f>
        <v>Action 6</v>
      </c>
      <c r="B27" s="329" t="str">
        <f>'1C TSrécur1'!B27</f>
        <v/>
      </c>
      <c r="C27" s="542"/>
      <c r="D27" s="541"/>
      <c r="E27" s="541"/>
      <c r="F27" s="541"/>
      <c r="G27" s="541"/>
      <c r="H27" s="541"/>
      <c r="I27" s="541"/>
      <c r="J27" s="541"/>
      <c r="K27" s="541"/>
      <c r="L27" s="541"/>
      <c r="M27" s="541"/>
      <c r="N27" s="547"/>
      <c r="S27" s="50"/>
    </row>
    <row r="28" spans="1:19" ht="18.75" customHeight="1">
      <c r="A28" s="328" t="str">
        <f>'1C TSsalarié1'!A23</f>
        <v>Action 7</v>
      </c>
      <c r="B28" s="329" t="str">
        <f>'1C TSrécur1'!B28</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TSrécur1'!B29</f>
        <v/>
      </c>
      <c r="C29" s="542"/>
      <c r="D29" s="549"/>
      <c r="E29" s="549"/>
      <c r="F29" s="549"/>
      <c r="G29" s="549"/>
      <c r="H29" s="549"/>
      <c r="I29" s="549"/>
      <c r="J29" s="549"/>
      <c r="K29" s="549"/>
      <c r="L29" s="549"/>
      <c r="M29" s="549"/>
      <c r="N29" s="550"/>
      <c r="S29" s="50"/>
    </row>
    <row r="30" spans="1:19" ht="19.5" customHeight="1" thickBot="1">
      <c r="A30" s="1184" t="s">
        <v>250</v>
      </c>
      <c r="B30" s="1185"/>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50" t="s">
        <v>251</v>
      </c>
      <c r="B31" s="1151"/>
      <c r="C31" s="334"/>
      <c r="D31" s="335"/>
      <c r="E31" s="335"/>
      <c r="F31" s="335"/>
      <c r="G31" s="335"/>
      <c r="H31" s="335"/>
      <c r="I31" s="335"/>
      <c r="J31" s="335"/>
      <c r="K31" s="335"/>
      <c r="L31" s="335"/>
      <c r="M31" s="335"/>
      <c r="N31" s="336"/>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48" t="s">
        <v>252</v>
      </c>
      <c r="B33" s="1149"/>
      <c r="C33" s="1162" t="s">
        <v>249</v>
      </c>
      <c r="D33" s="1163"/>
      <c r="E33" s="1163"/>
      <c r="F33" s="1163"/>
      <c r="G33" s="1163"/>
      <c r="H33" s="1163"/>
      <c r="I33" s="1163"/>
      <c r="J33" s="1163"/>
      <c r="K33" s="1163"/>
      <c r="L33" s="1163"/>
      <c r="M33" s="1163"/>
      <c r="N33" s="1164"/>
    </row>
    <row r="34" spans="1:19" s="48" customFormat="1" ht="18.75" customHeight="1">
      <c r="A34" s="1156" t="s">
        <v>191</v>
      </c>
      <c r="B34" s="1157"/>
      <c r="C34" s="228" t="s">
        <v>177</v>
      </c>
      <c r="D34" s="229" t="s">
        <v>178</v>
      </c>
      <c r="E34" s="229" t="s">
        <v>179</v>
      </c>
      <c r="F34" s="229" t="s">
        <v>180</v>
      </c>
      <c r="G34" s="229" t="s">
        <v>181</v>
      </c>
      <c r="H34" s="229" t="s">
        <v>182</v>
      </c>
      <c r="I34" s="230" t="s">
        <v>183</v>
      </c>
      <c r="J34" s="230" t="s">
        <v>184</v>
      </c>
      <c r="K34" s="230" t="s">
        <v>185</v>
      </c>
      <c r="L34" s="230" t="s">
        <v>186</v>
      </c>
      <c r="M34" s="230" t="s">
        <v>187</v>
      </c>
      <c r="N34" s="231" t="s">
        <v>188</v>
      </c>
      <c r="O34" s="167"/>
    </row>
    <row r="35" spans="1:19" s="48" customFormat="1" ht="18.75" customHeight="1" thickBot="1">
      <c r="A35" s="1158"/>
      <c r="B35" s="1159"/>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25.5">
      <c r="A36" s="232" t="s">
        <v>192</v>
      </c>
      <c r="B36" s="337" t="str">
        <f>'1C TSrécur1'!B36</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194</v>
      </c>
      <c r="B37" s="338" t="str">
        <f>'1C TSrécur1'!B37</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196</v>
      </c>
      <c r="B38" s="338" t="str">
        <f>'1C TSrécur1'!B38</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198</v>
      </c>
      <c r="B39" s="338" t="str">
        <f>'1C TSrécur1'!B39</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199</v>
      </c>
      <c r="B40" s="338" t="str">
        <f>'1C TSrécur1'!B40</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200</v>
      </c>
      <c r="B41" s="338" t="str">
        <f>'1C TSrécur1'!B41</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201</v>
      </c>
      <c r="B42" s="338" t="str">
        <f>'1C TSrécur1'!B42</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202</v>
      </c>
      <c r="B43" s="338" t="str">
        <f>'1C TSrécur1'!B43</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203</v>
      </c>
      <c r="B44" s="338" t="str">
        <f>'1C TSrécur1'!B44</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204</v>
      </c>
      <c r="B45" s="338" t="str">
        <f>'1C TSrécur1'!B45</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205</v>
      </c>
      <c r="B46" s="338" t="str">
        <f>'1C TSrécur1'!B46</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206</v>
      </c>
      <c r="B47" s="338" t="str">
        <f>'1C TSrécur1'!B47</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207</v>
      </c>
      <c r="B48" s="338" t="str">
        <f>'1C TSrécur1'!B48</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208</v>
      </c>
      <c r="B49" s="338" t="str">
        <f>'1C TSrécur1'!B49</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209</v>
      </c>
      <c r="B50" s="338" t="str">
        <f>'1C TSrécur1'!B50</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210</v>
      </c>
      <c r="B51" s="338" t="str">
        <f>'1C TSrécur1'!B51</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211</v>
      </c>
      <c r="B52" s="338" t="str">
        <f>'1C TSrécur1'!B52</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212</v>
      </c>
      <c r="B53" s="338" t="str">
        <f>'1C TSrécur1'!B53</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213</v>
      </c>
      <c r="B54" s="338" t="str">
        <f>'1C TSrécur1'!B54</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214</v>
      </c>
      <c r="B55" s="338" t="str">
        <f>'1C TSrécur1'!B55</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215</v>
      </c>
      <c r="B56" s="338" t="str">
        <f>'1C TSrécur1'!B56</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98</v>
      </c>
      <c r="B57" s="338" t="str">
        <f>'1C TSrécur1'!B57</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4" t="s">
        <v>253</v>
      </c>
      <c r="B58" s="1185"/>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e//1A+cac1YBqOQM7eZRoTuw6i0/l6mrf60iO7+fDBkvOh4uqvHv7ruKfRNvoyyvNPTQktPd2lwJ5TqrDoIm2w==" saltValue="kIrnR9D+oSS9Cgv/Jr6hIw=="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25" priority="2" operator="equal">
      <formula>0</formula>
    </cfRule>
  </conditionalFormatting>
  <conditionalFormatting sqref="C22:N29">
    <cfRule type="cellIs" dxfId="24" priority="1" operator="equal">
      <formula>0</formula>
    </cfRule>
  </conditionalFormatting>
  <dataValidations count="4">
    <dataValidation type="list" showInputMessage="1" showErrorMessage="1" sqref="B16" xr:uid="{1C1FD97D-E245-4474-A7CB-B28C6F0EAFB0}">
      <formula1>$Q$1:$Q$2</formula1>
    </dataValidation>
    <dataValidation type="list" showInputMessage="1" showErrorMessage="1" prompt="Si la facture ne reprend QUE les prestations liées à la subvention  dont question et mentionnée en E3, sélectionner &quot;NON&quot;" sqref="C12" xr:uid="{1037BCA2-96F3-4FF4-AC3C-DBDF3D0DF5F0}">
      <formula1>$Q$12:$Q$13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D9ABC772-C2D5-4952-8FEB-B397980E2035}"/>
    <dataValidation allowBlank="1" showErrorMessage="1" sqref="B36" xr:uid="{DD6192B6-6395-456D-836A-71BBFDAB2EBC}"/>
  </dataValidations>
  <hyperlinks>
    <hyperlink ref="A12" location="'1B Tableau financier'!A306" display="'1B Tableau financier'!A306" xr:uid="{15D57BE0-F0DC-4D5D-A164-3288632CDB8A}"/>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AF3C9-6F89-4449-908E-DF0BAC1527E5}">
  <dimension ref="A1:Q57"/>
  <sheetViews>
    <sheetView zoomScale="80" zoomScaleNormal="80" workbookViewId="0">
      <selection activeCell="B12" sqref="B12"/>
    </sheetView>
  </sheetViews>
  <sheetFormatPr baseColWidth="10" defaultColWidth="11.42578125" defaultRowHeight="15"/>
  <cols>
    <col min="1" max="1" width="15.140625" customWidth="1"/>
    <col min="2" max="2" width="88"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233</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234</v>
      </c>
    </row>
    <row r="3" spans="1:17" s="45" customFormat="1" ht="18.75" customHeight="1">
      <c r="B3" s="52" t="s">
        <v>265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42" customFormat="1" ht="18.75" customHeight="1">
      <c r="A5" s="837"/>
      <c r="B5" s="108" t="s">
        <v>220</v>
      </c>
      <c r="C5" s="23"/>
      <c r="D5" s="88"/>
      <c r="E5" s="18"/>
      <c r="F5" s="100"/>
      <c r="G5" s="18"/>
      <c r="H5" s="100"/>
    </row>
    <row r="6" spans="1:17" s="794" customFormat="1" ht="7.9" customHeight="1">
      <c r="A6" s="837"/>
      <c r="B6" s="108"/>
      <c r="C6" s="23"/>
      <c r="D6" s="88"/>
      <c r="E6" s="18"/>
      <c r="F6" s="100"/>
      <c r="G6" s="18"/>
      <c r="H6" s="100"/>
    </row>
    <row r="7" spans="1:17" s="794" customFormat="1" ht="7.9" customHeight="1">
      <c r="A7" s="837"/>
      <c r="B7" s="108"/>
      <c r="C7" s="23"/>
      <c r="D7" s="88"/>
      <c r="E7" s="18"/>
      <c r="F7" s="100"/>
      <c r="G7" s="18"/>
      <c r="H7" s="100"/>
    </row>
    <row r="8" spans="1:17" s="794" customFormat="1" ht="7.9" customHeight="1">
      <c r="A8" s="837"/>
      <c r="B8" s="108"/>
      <c r="C8" s="23"/>
      <c r="D8" s="88"/>
      <c r="E8" s="18"/>
      <c r="F8" s="100"/>
      <c r="G8" s="18"/>
      <c r="H8" s="100"/>
    </row>
    <row r="9" spans="1:17" s="794" customFormat="1" ht="7.9" customHeight="1">
      <c r="A9" s="837"/>
      <c r="B9" s="108"/>
      <c r="C9" s="23"/>
      <c r="D9" s="88"/>
      <c r="E9" s="18"/>
      <c r="F9" s="100"/>
      <c r="G9" s="18"/>
      <c r="H9" s="100"/>
    </row>
    <row r="10" spans="1:17" s="42" customFormat="1" ht="7.9" customHeight="1">
      <c r="A10" s="838"/>
      <c r="B10" s="101"/>
      <c r="C10" s="23"/>
      <c r="D10" s="88"/>
      <c r="E10" s="18"/>
      <c r="F10" s="100"/>
      <c r="G10" s="18"/>
      <c r="H10" s="100"/>
    </row>
    <row r="11" spans="1:17" s="45" customFormat="1" ht="7.9" customHeight="1" thickBot="1">
      <c r="A11" s="839"/>
      <c r="B11" s="46"/>
    </row>
    <row r="12" spans="1:17" ht="24.75" thickBot="1">
      <c r="A12" s="401" t="s">
        <v>266</v>
      </c>
      <c r="B12" s="248"/>
      <c r="C12" s="556" t="s">
        <v>240</v>
      </c>
      <c r="D12" s="1193" t="s">
        <v>267</v>
      </c>
      <c r="E12" s="1193"/>
      <c r="F12" s="1193"/>
      <c r="G12" s="1193"/>
      <c r="H12" s="1193"/>
      <c r="I12" s="1193"/>
      <c r="J12" s="1193"/>
      <c r="K12" s="1193"/>
      <c r="L12" s="1193"/>
      <c r="M12" s="1193"/>
      <c r="N12" s="404"/>
    </row>
    <row r="13" spans="1:17">
      <c r="A13" s="576" t="s">
        <v>242</v>
      </c>
      <c r="B13" s="249"/>
      <c r="C13" s="405"/>
      <c r="D13" s="1194"/>
      <c r="E13" s="1194"/>
      <c r="F13" s="1194"/>
      <c r="G13" s="1194"/>
      <c r="H13" s="1194"/>
      <c r="I13" s="1194"/>
      <c r="J13" s="1194"/>
      <c r="K13" s="1194"/>
      <c r="L13" s="1194"/>
      <c r="M13" s="1194"/>
      <c r="N13" s="406"/>
    </row>
    <row r="14" spans="1:17">
      <c r="A14" s="402" t="s">
        <v>171</v>
      </c>
      <c r="B14" s="249" t="s">
        <v>268</v>
      </c>
      <c r="C14" s="405"/>
      <c r="D14" s="407"/>
      <c r="E14" s="408"/>
      <c r="F14" s="408"/>
      <c r="G14" s="405"/>
      <c r="H14" s="405"/>
      <c r="I14" s="405"/>
      <c r="J14" s="405"/>
      <c r="K14" s="405"/>
      <c r="L14" s="405"/>
      <c r="M14" s="405"/>
      <c r="N14" s="406"/>
    </row>
    <row r="15" spans="1:17" ht="25.5">
      <c r="A15" s="403" t="s">
        <v>245</v>
      </c>
      <c r="B15" s="249" t="s">
        <v>269</v>
      </c>
      <c r="C15" s="405"/>
      <c r="D15" s="405"/>
      <c r="E15" s="405"/>
      <c r="F15" s="405"/>
      <c r="G15" s="405"/>
      <c r="H15" s="405"/>
      <c r="I15" s="405"/>
      <c r="J15" s="405"/>
      <c r="K15" s="405"/>
      <c r="L15" s="405"/>
      <c r="M15" s="405"/>
      <c r="N15" s="406"/>
      <c r="Q15" s="575" t="s">
        <v>240</v>
      </c>
    </row>
    <row r="16" spans="1:17" ht="31.5" customHeight="1" thickBot="1">
      <c r="A16" s="403" t="s">
        <v>247</v>
      </c>
      <c r="B16" s="250" t="s">
        <v>234</v>
      </c>
      <c r="C16" s="405"/>
      <c r="D16" s="405"/>
      <c r="E16" s="405"/>
      <c r="F16" s="405"/>
      <c r="G16" s="405"/>
      <c r="H16" s="405"/>
      <c r="I16" s="405"/>
      <c r="J16" s="405"/>
      <c r="K16" s="405"/>
      <c r="L16" s="405"/>
      <c r="M16" s="405"/>
      <c r="N16" s="406"/>
      <c r="Q16" s="575" t="s">
        <v>243</v>
      </c>
    </row>
    <row r="17" spans="1:14" ht="19.5" customHeight="1" thickBot="1">
      <c r="A17" s="1152" t="s">
        <v>320</v>
      </c>
      <c r="B17" s="1153"/>
      <c r="C17" s="572">
        <f>IF($B12="",0,C30+C57)</f>
        <v>0</v>
      </c>
      <c r="D17" s="572">
        <f t="shared" ref="D17:N17" si="0">IF($B12="",0,D30+D57)</f>
        <v>0</v>
      </c>
      <c r="E17" s="572">
        <f t="shared" si="0"/>
        <v>0</v>
      </c>
      <c r="F17" s="572">
        <f t="shared" si="0"/>
        <v>0</v>
      </c>
      <c r="G17" s="572">
        <f t="shared" si="0"/>
        <v>0</v>
      </c>
      <c r="H17" s="572">
        <f t="shared" si="0"/>
        <v>0</v>
      </c>
      <c r="I17" s="572">
        <f>IF($B12="",0,I30+I57)</f>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195" t="s">
        <v>248</v>
      </c>
      <c r="B19" s="1196"/>
      <c r="C19" s="1197" t="s">
        <v>249</v>
      </c>
      <c r="D19" s="1198"/>
      <c r="E19" s="1198"/>
      <c r="F19" s="1198"/>
      <c r="G19" s="1198"/>
      <c r="H19" s="1198"/>
      <c r="I19" s="1198"/>
      <c r="J19" s="1198"/>
      <c r="K19" s="1198"/>
      <c r="L19" s="1198"/>
      <c r="M19" s="1198"/>
      <c r="N19" s="1199"/>
    </row>
    <row r="20" spans="1:14">
      <c r="A20" s="1200" t="s">
        <v>176</v>
      </c>
      <c r="B20" s="1201"/>
      <c r="C20" s="411" t="s">
        <v>177</v>
      </c>
      <c r="D20" s="412" t="s">
        <v>178</v>
      </c>
      <c r="E20" s="412" t="s">
        <v>179</v>
      </c>
      <c r="F20" s="412" t="s">
        <v>180</v>
      </c>
      <c r="G20" s="412" t="s">
        <v>181</v>
      </c>
      <c r="H20" s="412" t="s">
        <v>182</v>
      </c>
      <c r="I20" s="413" t="s">
        <v>183</v>
      </c>
      <c r="J20" s="413" t="s">
        <v>184</v>
      </c>
      <c r="K20" s="413" t="s">
        <v>185</v>
      </c>
      <c r="L20" s="413" t="s">
        <v>186</v>
      </c>
      <c r="M20" s="413" t="s">
        <v>187</v>
      </c>
      <c r="N20" s="414" t="s">
        <v>188</v>
      </c>
    </row>
    <row r="21" spans="1:14" ht="15.75" thickBot="1">
      <c r="A21" s="1202"/>
      <c r="B21" s="1203"/>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195" t="s">
        <v>270</v>
      </c>
      <c r="B30" s="1196"/>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32.25" customHeight="1" thickBot="1">
      <c r="A31" s="408"/>
      <c r="B31" s="417"/>
      <c r="C31" s="418"/>
      <c r="D31" s="418"/>
      <c r="E31" s="418"/>
      <c r="F31" s="418"/>
      <c r="G31" s="418"/>
      <c r="H31" s="418"/>
      <c r="I31" s="418"/>
      <c r="J31" s="418"/>
      <c r="K31" s="418"/>
      <c r="L31" s="418"/>
      <c r="M31" s="418"/>
      <c r="N31" s="418"/>
    </row>
    <row r="32" spans="1:14" ht="19.5" customHeight="1" thickBot="1">
      <c r="A32" s="1148" t="s">
        <v>252</v>
      </c>
      <c r="B32" s="1149"/>
      <c r="C32" s="1162" t="s">
        <v>249</v>
      </c>
      <c r="D32" s="1163"/>
      <c r="E32" s="1163"/>
      <c r="F32" s="1163"/>
      <c r="G32" s="1163"/>
      <c r="H32" s="1163"/>
      <c r="I32" s="1163"/>
      <c r="J32" s="1163"/>
      <c r="K32" s="1163"/>
      <c r="L32" s="1163"/>
      <c r="M32" s="1163"/>
      <c r="N32" s="1164"/>
    </row>
    <row r="33" spans="1:14">
      <c r="A33" s="1156" t="s">
        <v>191</v>
      </c>
      <c r="B33" s="1157"/>
      <c r="C33" s="228" t="s">
        <v>177</v>
      </c>
      <c r="D33" s="229" t="s">
        <v>178</v>
      </c>
      <c r="E33" s="229" t="s">
        <v>179</v>
      </c>
      <c r="F33" s="229" t="s">
        <v>180</v>
      </c>
      <c r="G33" s="229" t="s">
        <v>181</v>
      </c>
      <c r="H33" s="229" t="s">
        <v>182</v>
      </c>
      <c r="I33" s="230" t="s">
        <v>183</v>
      </c>
      <c r="J33" s="230" t="s">
        <v>184</v>
      </c>
      <c r="K33" s="230" t="s">
        <v>185</v>
      </c>
      <c r="L33" s="230" t="s">
        <v>186</v>
      </c>
      <c r="M33" s="230" t="s">
        <v>187</v>
      </c>
      <c r="N33" s="231" t="s">
        <v>188</v>
      </c>
    </row>
    <row r="34" spans="1:14" ht="15.75" thickBot="1">
      <c r="A34" s="1158"/>
      <c r="B34" s="1159"/>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192</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194</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196</v>
      </c>
      <c r="B37" s="338" t="str">
        <f>'1C TSrécur1'!B38</f>
        <v>Exemple - SPW EER - DPE - Dossier 675432 - NOM projet - 01/10/2019-30/09/2022 - M. EEEE Fff</v>
      </c>
      <c r="C37" s="542"/>
      <c r="D37" s="541"/>
      <c r="E37" s="541"/>
      <c r="F37" s="541"/>
      <c r="G37" s="541"/>
      <c r="H37" s="541"/>
      <c r="I37" s="541"/>
      <c r="J37" s="541"/>
      <c r="K37" s="541"/>
      <c r="L37" s="541"/>
      <c r="M37" s="541"/>
      <c r="N37" s="547"/>
    </row>
    <row r="38" spans="1:14">
      <c r="A38" s="233" t="s">
        <v>198</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199</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200</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201</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202</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203</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204</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205</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206</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207</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208</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209</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210</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211</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212</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213</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214</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215</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98</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195" t="s">
        <v>271</v>
      </c>
      <c r="B57" s="1196"/>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7dVjiwu1f2hQMK1lMJJ883kcbknhKMwkeZK+ubyvEkx6KtsS7oKvAP/2kAoMczh9kQuvXOx7fNKvz0NNarCSqQ==" saltValue="0OOL38mJa2p11cg8kx5yig==" spinCount="100000" sheet="1" objects="1" scenarios="1" formatColumns="0" formatRows="0"/>
  <mergeCells count="10">
    <mergeCell ref="D12:M13"/>
    <mergeCell ref="C32:N32"/>
    <mergeCell ref="A33:B34"/>
    <mergeCell ref="A57:B57"/>
    <mergeCell ref="A17:B17"/>
    <mergeCell ref="A19:B19"/>
    <mergeCell ref="C19:N19"/>
    <mergeCell ref="A20:B21"/>
    <mergeCell ref="A30:B30"/>
    <mergeCell ref="A32:B32"/>
  </mergeCells>
  <conditionalFormatting sqref="C35:N56">
    <cfRule type="cellIs" dxfId="23" priority="32" operator="equal">
      <formula>0</formula>
    </cfRule>
  </conditionalFormatting>
  <conditionalFormatting sqref="C22:N29">
    <cfRule type="cellIs" dxfId="22" priority="31" operator="equal">
      <formula>0</formula>
    </cfRule>
  </conditionalFormatting>
  <dataValidations count="3">
    <dataValidation type="list" showInputMessage="1" showErrorMessage="1" sqref="B16" xr:uid="{6A081AA5-FC0C-4001-B884-777EEEA61ACF}">
      <formula1>$Q$1:$Q$2</formula1>
    </dataValidation>
    <dataValidation type="list" showInputMessage="1" showErrorMessage="1" prompt="Si la facture ne reprend QUE les prestations liées à la subvention  dont question et mentionnée en E3, sélectionner &quot;NON&quot;" sqref="C12" xr:uid="{47E1C339-3CCF-4FB2-968A-6240E7DE5057}">
      <formula1>$Q$15:$Q$16</formula1>
    </dataValidation>
    <dataValidation allowBlank="1" showErrorMessage="1" promptTitle="ATTENTION" prompt="Si le salaire d'au moins un salarié est présenté présenté dans cette déclaration de créances, merci d'encoder d'abord l'onglet 1C Time sheet salarie" sqref="B35:B56" xr:uid="{CB5B8AD2-64A7-42AC-B2CE-4C3A6792BA10}"/>
  </dataValidations>
  <hyperlinks>
    <hyperlink ref="A13" location="'1B Tableau financier'!A298" display="NOM Prénom" xr:uid="{44253529-B8EB-490C-82D4-ED4D30AD331F}"/>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70CBF-31E5-4722-862C-F922EC916BA3}">
  <dimension ref="A1:Q57"/>
  <sheetViews>
    <sheetView workbookViewId="0">
      <selection activeCell="B12" sqref="B12"/>
    </sheetView>
  </sheetViews>
  <sheetFormatPr baseColWidth="10" defaultColWidth="11.42578125" defaultRowHeight="15"/>
  <cols>
    <col min="1" max="1" width="15.140625" customWidth="1"/>
    <col min="2" max="2" width="85.140625"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233</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234</v>
      </c>
    </row>
    <row r="3" spans="1:17" s="45" customFormat="1" ht="18.75" customHeight="1">
      <c r="B3" s="52" t="s">
        <v>265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837" customFormat="1" ht="18.75" customHeight="1">
      <c r="B5" s="108" t="s">
        <v>220</v>
      </c>
      <c r="C5" s="23"/>
      <c r="D5" s="88"/>
      <c r="E5" s="18"/>
      <c r="F5" s="100"/>
      <c r="G5" s="18"/>
      <c r="H5" s="100"/>
    </row>
    <row r="6" spans="1:17" s="837" customFormat="1" ht="7.9" customHeight="1">
      <c r="B6" s="108"/>
      <c r="C6" s="23"/>
      <c r="D6" s="88"/>
      <c r="E6" s="18"/>
      <c r="F6" s="100"/>
      <c r="G6" s="18"/>
      <c r="H6" s="100"/>
    </row>
    <row r="7" spans="1:17" s="837" customFormat="1" ht="7.9" customHeight="1">
      <c r="B7" s="108"/>
      <c r="C7" s="23"/>
      <c r="D7" s="88"/>
      <c r="E7" s="18"/>
      <c r="F7" s="100"/>
      <c r="G7" s="18"/>
      <c r="H7" s="100"/>
    </row>
    <row r="8" spans="1:17" s="837" customFormat="1" ht="7.9" customHeight="1">
      <c r="B8" s="108"/>
      <c r="C8" s="23"/>
      <c r="D8" s="88"/>
      <c r="E8" s="18"/>
      <c r="F8" s="100"/>
      <c r="G8" s="18"/>
      <c r="H8" s="100"/>
    </row>
    <row r="9" spans="1:17" s="837" customFormat="1" ht="7.9" customHeight="1">
      <c r="B9" s="108"/>
      <c r="C9" s="23"/>
      <c r="D9" s="88"/>
      <c r="E9" s="18"/>
      <c r="F9" s="100"/>
      <c r="G9" s="18"/>
      <c r="H9" s="100"/>
    </row>
    <row r="10" spans="1:17" s="837" customFormat="1" ht="7.9" customHeight="1">
      <c r="A10" s="838"/>
      <c r="B10" s="101"/>
      <c r="C10" s="23"/>
      <c r="D10" s="88"/>
      <c r="E10" s="18"/>
      <c r="F10" s="100"/>
      <c r="G10" s="18"/>
      <c r="H10" s="100"/>
    </row>
    <row r="11" spans="1:17" s="838" customFormat="1" ht="7.9" customHeight="1" thickBot="1">
      <c r="A11" s="839"/>
      <c r="B11" s="46"/>
    </row>
    <row r="12" spans="1:17" ht="30.75" thickBot="1">
      <c r="A12" s="677" t="s">
        <v>254</v>
      </c>
      <c r="B12" s="248"/>
      <c r="C12" s="556" t="s">
        <v>240</v>
      </c>
      <c r="D12" s="1193" t="s">
        <v>267</v>
      </c>
      <c r="E12" s="1193"/>
      <c r="F12" s="1193"/>
      <c r="G12" s="1193"/>
      <c r="H12" s="1193"/>
      <c r="I12" s="1193"/>
      <c r="J12" s="1193"/>
      <c r="K12" s="1193"/>
      <c r="L12" s="1193"/>
      <c r="M12" s="1193"/>
      <c r="N12" s="404"/>
    </row>
    <row r="13" spans="1:17">
      <c r="A13" s="576" t="s">
        <v>242</v>
      </c>
      <c r="B13" s="249"/>
      <c r="C13" s="405"/>
      <c r="D13" s="1194"/>
      <c r="E13" s="1194"/>
      <c r="F13" s="1194"/>
      <c r="G13" s="1194"/>
      <c r="H13" s="1194"/>
      <c r="I13" s="1194"/>
      <c r="J13" s="1194"/>
      <c r="K13" s="1194"/>
      <c r="L13" s="1194"/>
      <c r="M13" s="1194"/>
      <c r="N13" s="406"/>
    </row>
    <row r="14" spans="1:17">
      <c r="A14" s="402" t="s">
        <v>171</v>
      </c>
      <c r="B14" s="249" t="s">
        <v>268</v>
      </c>
      <c r="C14" s="405"/>
      <c r="D14" s="407"/>
      <c r="E14" s="408"/>
      <c r="F14" s="408"/>
      <c r="G14" s="405"/>
      <c r="H14" s="405"/>
      <c r="I14" s="405"/>
      <c r="J14" s="405"/>
      <c r="K14" s="405"/>
      <c r="L14" s="405"/>
      <c r="M14" s="405"/>
      <c r="N14" s="406"/>
    </row>
    <row r="15" spans="1:17" ht="25.5">
      <c r="A15" s="403" t="s">
        <v>245</v>
      </c>
      <c r="B15" s="249" t="s">
        <v>269</v>
      </c>
      <c r="C15" s="405"/>
      <c r="D15" s="405"/>
      <c r="E15" s="405"/>
      <c r="F15" s="405"/>
      <c r="G15" s="405"/>
      <c r="H15" s="405"/>
      <c r="I15" s="405"/>
      <c r="J15" s="405"/>
      <c r="K15" s="405"/>
      <c r="L15" s="405"/>
      <c r="M15" s="405"/>
      <c r="N15" s="406"/>
    </row>
    <row r="16" spans="1:17" ht="15.75" thickBot="1">
      <c r="A16" s="403" t="s">
        <v>247</v>
      </c>
      <c r="B16" s="250" t="s">
        <v>234</v>
      </c>
      <c r="C16" s="405"/>
      <c r="D16" s="405"/>
      <c r="E16" s="405"/>
      <c r="F16" s="405"/>
      <c r="G16" s="405"/>
      <c r="H16" s="405"/>
      <c r="I16" s="405"/>
      <c r="J16" s="405"/>
      <c r="K16" s="405"/>
      <c r="L16" s="405"/>
      <c r="M16" s="405"/>
      <c r="N16" s="406"/>
    </row>
    <row r="17" spans="1:14" ht="15" customHeight="1" thickBot="1">
      <c r="A17" s="1152" t="s">
        <v>320</v>
      </c>
      <c r="B17" s="1153"/>
      <c r="C17" s="572">
        <f>IF($B12="",0,C30+C57)</f>
        <v>0</v>
      </c>
      <c r="D17" s="572">
        <f t="shared" ref="D17:N17" si="0">IF($B12="",0,D30+D57)</f>
        <v>0</v>
      </c>
      <c r="E17" s="572">
        <f t="shared" si="0"/>
        <v>0</v>
      </c>
      <c r="F17" s="572">
        <f t="shared" si="0"/>
        <v>0</v>
      </c>
      <c r="G17" s="572">
        <f t="shared" si="0"/>
        <v>0</v>
      </c>
      <c r="H17" s="572">
        <f t="shared" si="0"/>
        <v>0</v>
      </c>
      <c r="I17" s="572">
        <f t="shared" si="0"/>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195" t="s">
        <v>248</v>
      </c>
      <c r="B19" s="1196"/>
      <c r="C19" s="1197" t="s">
        <v>249</v>
      </c>
      <c r="D19" s="1198"/>
      <c r="E19" s="1198"/>
      <c r="F19" s="1198"/>
      <c r="G19" s="1198"/>
      <c r="H19" s="1198"/>
      <c r="I19" s="1198"/>
      <c r="J19" s="1198"/>
      <c r="K19" s="1198"/>
      <c r="L19" s="1198"/>
      <c r="M19" s="1198"/>
      <c r="N19" s="1199"/>
    </row>
    <row r="20" spans="1:14">
      <c r="A20" s="1200" t="s">
        <v>176</v>
      </c>
      <c r="B20" s="1201"/>
      <c r="C20" s="411" t="s">
        <v>177</v>
      </c>
      <c r="D20" s="412" t="s">
        <v>178</v>
      </c>
      <c r="E20" s="412" t="s">
        <v>179</v>
      </c>
      <c r="F20" s="412" t="s">
        <v>180</v>
      </c>
      <c r="G20" s="412" t="s">
        <v>181</v>
      </c>
      <c r="H20" s="412" t="s">
        <v>182</v>
      </c>
      <c r="I20" s="413" t="s">
        <v>183</v>
      </c>
      <c r="J20" s="413" t="s">
        <v>184</v>
      </c>
      <c r="K20" s="413" t="s">
        <v>185</v>
      </c>
      <c r="L20" s="413" t="s">
        <v>186</v>
      </c>
      <c r="M20" s="413" t="s">
        <v>187</v>
      </c>
      <c r="N20" s="414" t="s">
        <v>188</v>
      </c>
    </row>
    <row r="21" spans="1:14" ht="15.75" thickBot="1">
      <c r="A21" s="1202"/>
      <c r="B21" s="1203"/>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195" t="s">
        <v>270</v>
      </c>
      <c r="B30" s="1196"/>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15.75" customHeight="1" thickBot="1">
      <c r="A31" s="408"/>
      <c r="B31" s="417"/>
      <c r="C31" s="418"/>
      <c r="D31" s="418"/>
      <c r="E31" s="418"/>
      <c r="F31" s="418"/>
      <c r="G31" s="418"/>
      <c r="H31" s="418"/>
      <c r="I31" s="418"/>
      <c r="J31" s="418"/>
      <c r="K31" s="418"/>
      <c r="L31" s="418"/>
      <c r="M31" s="418"/>
      <c r="N31" s="418"/>
    </row>
    <row r="32" spans="1:14" ht="15.75" thickBot="1">
      <c r="A32" s="1148" t="s">
        <v>252</v>
      </c>
      <c r="B32" s="1149"/>
      <c r="C32" s="1162" t="s">
        <v>249</v>
      </c>
      <c r="D32" s="1163"/>
      <c r="E32" s="1163"/>
      <c r="F32" s="1163"/>
      <c r="G32" s="1163"/>
      <c r="H32" s="1163"/>
      <c r="I32" s="1163"/>
      <c r="J32" s="1163"/>
      <c r="K32" s="1163"/>
      <c r="L32" s="1163"/>
      <c r="M32" s="1163"/>
      <c r="N32" s="1164"/>
    </row>
    <row r="33" spans="1:14" ht="31.5" customHeight="1">
      <c r="A33" s="1156" t="s">
        <v>191</v>
      </c>
      <c r="B33" s="1157"/>
      <c r="C33" s="228" t="s">
        <v>177</v>
      </c>
      <c r="D33" s="229" t="s">
        <v>178</v>
      </c>
      <c r="E33" s="229" t="s">
        <v>179</v>
      </c>
      <c r="F33" s="229" t="s">
        <v>180</v>
      </c>
      <c r="G33" s="229" t="s">
        <v>181</v>
      </c>
      <c r="H33" s="229" t="s">
        <v>182</v>
      </c>
      <c r="I33" s="230" t="s">
        <v>183</v>
      </c>
      <c r="J33" s="230" t="s">
        <v>184</v>
      </c>
      <c r="K33" s="230" t="s">
        <v>185</v>
      </c>
      <c r="L33" s="230" t="s">
        <v>186</v>
      </c>
      <c r="M33" s="230" t="s">
        <v>187</v>
      </c>
      <c r="N33" s="231" t="s">
        <v>188</v>
      </c>
    </row>
    <row r="34" spans="1:14" ht="15" customHeight="1" thickBot="1">
      <c r="A34" s="1158"/>
      <c r="B34" s="1159"/>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192</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194</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196</v>
      </c>
      <c r="B37" s="338" t="str">
        <f>'1C TSrécur1'!B38</f>
        <v>Exemple - SPW EER - DPE - Dossier 675432 - NOM projet - 01/10/2019-30/09/2022 - M. EEEE Fff</v>
      </c>
      <c r="C37" s="542"/>
      <c r="D37" s="541"/>
      <c r="E37" s="541"/>
      <c r="F37" s="541"/>
      <c r="G37" s="541"/>
      <c r="H37" s="541"/>
      <c r="I37" s="541"/>
      <c r="J37" s="541"/>
      <c r="K37" s="541"/>
      <c r="L37" s="541"/>
      <c r="M37" s="541"/>
      <c r="N37" s="547"/>
    </row>
    <row r="38" spans="1:14">
      <c r="A38" s="233" t="s">
        <v>198</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199</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200</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201</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202</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203</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204</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205</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206</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207</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208</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209</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210</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211</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212</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213</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214</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215</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98</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195" t="s">
        <v>271</v>
      </c>
      <c r="B57" s="1196"/>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ENd0ZPVGoKKiKFLIrFIbd50IUMXCcAhR8brubmfF4ELc8iEV3HrgR5VbWMimpG2XKU7TBB5sCa9p6o1k9LmHTw==" saltValue="lTYSVtogFB4yOUPUuwUrjA==" spinCount="100000" sheet="1" objects="1" scenarios="1" formatColumns="0" formatRows="0"/>
  <mergeCells count="10">
    <mergeCell ref="D12:M13"/>
    <mergeCell ref="A33:B34"/>
    <mergeCell ref="A57:B57"/>
    <mergeCell ref="A17:B17"/>
    <mergeCell ref="A19:B19"/>
    <mergeCell ref="C19:N19"/>
    <mergeCell ref="A20:B21"/>
    <mergeCell ref="A30:B30"/>
    <mergeCell ref="A32:B32"/>
    <mergeCell ref="C32:N32"/>
  </mergeCells>
  <conditionalFormatting sqref="C35:N56">
    <cfRule type="cellIs" dxfId="21" priority="20" operator="equal">
      <formula>0</formula>
    </cfRule>
  </conditionalFormatting>
  <conditionalFormatting sqref="C22:N29">
    <cfRule type="cellIs" dxfId="20" priority="19" operator="equal">
      <formula>0</formula>
    </cfRule>
  </conditionalFormatting>
  <dataValidations count="3">
    <dataValidation type="list" showInputMessage="1" showErrorMessage="1" prompt="Si la facture ne reprend QUE les prestations liées à la subvention  dont question et mentionnée en E3, sélectionner &quot;NON&quot;" sqref="C12" xr:uid="{9777FDB2-E5E8-48B9-B5CD-BB34723508B2}">
      <formula1>#REF!</formula1>
    </dataValidation>
    <dataValidation type="list" showInputMessage="1" showErrorMessage="1" sqref="B16" xr:uid="{BA82BD27-93EB-4DA5-8C33-F32ACB7B4BFE}">
      <formula1>$Q$1:$Q$2</formula1>
    </dataValidation>
    <dataValidation allowBlank="1" showErrorMessage="1" promptTitle="ATTENTION" prompt="Si le salaire d'au moins un salarié est présenté présenté dans cette déclaration de créances, merci d'encoder d'abord l'onglet 1C Time sheet salarie" sqref="B35:B56" xr:uid="{47D6B8D6-1229-4A08-9FE3-651CB30E84BD}"/>
  </dataValidations>
  <hyperlinks>
    <hyperlink ref="A13" location="'1B Tableau financier'!A310" display="NOM Prénom" xr:uid="{89BE68C2-11E9-48E6-8377-735C9FD07D5F}"/>
    <hyperlink ref="A12" location="'1B Tableau financier'!A337" display="'1B Tableau financier'!A337" xr:uid="{9C6354AF-3E62-4B9B-9494-6F87881A09DA}"/>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1B8A9-A7FA-447C-A63C-ED182BE23721}">
  <dimension ref="A1:Q57"/>
  <sheetViews>
    <sheetView workbookViewId="0">
      <selection activeCell="B12" sqref="B12"/>
    </sheetView>
  </sheetViews>
  <sheetFormatPr baseColWidth="10" defaultColWidth="11.42578125" defaultRowHeight="15"/>
  <cols>
    <col min="1" max="1" width="15.140625" customWidth="1"/>
    <col min="2" max="2" width="85.140625"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233</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234</v>
      </c>
    </row>
    <row r="3" spans="1:17" s="45" customFormat="1" ht="18.75" customHeight="1">
      <c r="B3" s="52" t="s">
        <v>265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837" customFormat="1" ht="18.75" customHeight="1">
      <c r="B5" s="108" t="s">
        <v>220</v>
      </c>
      <c r="C5" s="23"/>
      <c r="D5" s="88"/>
      <c r="E5" s="18"/>
      <c r="F5" s="100"/>
      <c r="G5" s="18"/>
      <c r="H5" s="100"/>
    </row>
    <row r="6" spans="1:17" s="837" customFormat="1" ht="7.9" customHeight="1">
      <c r="B6" s="108"/>
      <c r="C6" s="23"/>
      <c r="D6" s="88"/>
      <c r="E6" s="18"/>
      <c r="F6" s="100"/>
      <c r="G6" s="18"/>
      <c r="H6" s="100"/>
    </row>
    <row r="7" spans="1:17" s="837" customFormat="1" ht="7.9" customHeight="1">
      <c r="B7" s="108"/>
      <c r="C7" s="23"/>
      <c r="D7" s="88"/>
      <c r="E7" s="18"/>
      <c r="F7" s="100"/>
      <c r="G7" s="18"/>
      <c r="H7" s="100"/>
    </row>
    <row r="8" spans="1:17" s="837" customFormat="1" ht="7.9" customHeight="1">
      <c r="B8" s="108"/>
      <c r="C8" s="23"/>
      <c r="D8" s="88"/>
      <c r="E8" s="18"/>
      <c r="F8" s="100"/>
      <c r="G8" s="18"/>
      <c r="H8" s="100"/>
    </row>
    <row r="9" spans="1:17" s="837" customFormat="1" ht="7.9" customHeight="1">
      <c r="B9" s="108"/>
      <c r="C9" s="23"/>
      <c r="D9" s="88"/>
      <c r="E9" s="18"/>
      <c r="F9" s="100"/>
      <c r="G9" s="18"/>
      <c r="H9" s="100"/>
    </row>
    <row r="10" spans="1:17" s="837" customFormat="1" ht="7.9" customHeight="1">
      <c r="A10" s="838"/>
      <c r="B10" s="101"/>
      <c r="C10" s="23"/>
      <c r="D10" s="88"/>
      <c r="E10" s="18"/>
      <c r="F10" s="100"/>
      <c r="G10" s="18"/>
      <c r="H10" s="100"/>
    </row>
    <row r="11" spans="1:17" s="838" customFormat="1" ht="7.9" customHeight="1" thickBot="1">
      <c r="A11" s="839"/>
      <c r="B11" s="46"/>
    </row>
    <row r="12" spans="1:17" ht="30.75" thickBot="1">
      <c r="A12" s="677" t="s">
        <v>255</v>
      </c>
      <c r="B12" s="248"/>
      <c r="C12" s="556" t="s">
        <v>240</v>
      </c>
      <c r="D12" s="1193" t="s">
        <v>267</v>
      </c>
      <c r="E12" s="1193"/>
      <c r="F12" s="1193"/>
      <c r="G12" s="1193"/>
      <c r="H12" s="1193"/>
      <c r="I12" s="1193"/>
      <c r="J12" s="1193"/>
      <c r="K12" s="1193"/>
      <c r="L12" s="1193"/>
      <c r="M12" s="1193"/>
      <c r="N12" s="404"/>
    </row>
    <row r="13" spans="1:17">
      <c r="A13" s="576" t="s">
        <v>242</v>
      </c>
      <c r="B13" s="249"/>
      <c r="C13" s="405"/>
      <c r="D13" s="1194"/>
      <c r="E13" s="1194"/>
      <c r="F13" s="1194"/>
      <c r="G13" s="1194"/>
      <c r="H13" s="1194"/>
      <c r="I13" s="1194"/>
      <c r="J13" s="1194"/>
      <c r="K13" s="1194"/>
      <c r="L13" s="1194"/>
      <c r="M13" s="1194"/>
      <c r="N13" s="406"/>
    </row>
    <row r="14" spans="1:17">
      <c r="A14" s="402" t="s">
        <v>171</v>
      </c>
      <c r="B14" s="249" t="s">
        <v>268</v>
      </c>
      <c r="C14" s="405"/>
      <c r="D14" s="407"/>
      <c r="E14" s="408"/>
      <c r="F14" s="408"/>
      <c r="G14" s="405"/>
      <c r="H14" s="405"/>
      <c r="I14" s="405"/>
      <c r="J14" s="405"/>
      <c r="K14" s="405"/>
      <c r="L14" s="405"/>
      <c r="M14" s="405"/>
      <c r="N14" s="406"/>
    </row>
    <row r="15" spans="1:17" ht="25.5">
      <c r="A15" s="403" t="s">
        <v>245</v>
      </c>
      <c r="B15" s="249" t="s">
        <v>269</v>
      </c>
      <c r="C15" s="405"/>
      <c r="D15" s="405"/>
      <c r="E15" s="405"/>
      <c r="F15" s="405"/>
      <c r="G15" s="405"/>
      <c r="H15" s="405"/>
      <c r="I15" s="405"/>
      <c r="J15" s="405"/>
      <c r="K15" s="405"/>
      <c r="L15" s="405"/>
      <c r="M15" s="405"/>
      <c r="N15" s="406"/>
    </row>
    <row r="16" spans="1:17" ht="15.75" thickBot="1">
      <c r="A16" s="403" t="s">
        <v>247</v>
      </c>
      <c r="B16" s="250" t="s">
        <v>234</v>
      </c>
      <c r="C16" s="405"/>
      <c r="D16" s="405"/>
      <c r="E16" s="405"/>
      <c r="F16" s="405"/>
      <c r="G16" s="405"/>
      <c r="H16" s="405"/>
      <c r="I16" s="405"/>
      <c r="J16" s="405"/>
      <c r="K16" s="405"/>
      <c r="L16" s="405"/>
      <c r="M16" s="405"/>
      <c r="N16" s="406"/>
    </row>
    <row r="17" spans="1:14" ht="15" customHeight="1" thickBot="1">
      <c r="A17" s="1152" t="s">
        <v>320</v>
      </c>
      <c r="B17" s="1153"/>
      <c r="C17" s="572">
        <f>IF($B12="",0,C30+C57)</f>
        <v>0</v>
      </c>
      <c r="D17" s="572">
        <f t="shared" ref="D17:N17" si="0">IF($B12="",0,D30+D57)</f>
        <v>0</v>
      </c>
      <c r="E17" s="572">
        <f t="shared" si="0"/>
        <v>0</v>
      </c>
      <c r="F17" s="572">
        <f t="shared" si="0"/>
        <v>0</v>
      </c>
      <c r="G17" s="572">
        <f t="shared" si="0"/>
        <v>0</v>
      </c>
      <c r="H17" s="572">
        <f t="shared" si="0"/>
        <v>0</v>
      </c>
      <c r="I17" s="572">
        <f t="shared" si="0"/>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195" t="s">
        <v>248</v>
      </c>
      <c r="B19" s="1196"/>
      <c r="C19" s="1197" t="s">
        <v>249</v>
      </c>
      <c r="D19" s="1198"/>
      <c r="E19" s="1198"/>
      <c r="F19" s="1198"/>
      <c r="G19" s="1198"/>
      <c r="H19" s="1198"/>
      <c r="I19" s="1198"/>
      <c r="J19" s="1198"/>
      <c r="K19" s="1198"/>
      <c r="L19" s="1198"/>
      <c r="M19" s="1198"/>
      <c r="N19" s="1199"/>
    </row>
    <row r="20" spans="1:14">
      <c r="A20" s="1200" t="s">
        <v>176</v>
      </c>
      <c r="B20" s="1201"/>
      <c r="C20" s="411" t="s">
        <v>177</v>
      </c>
      <c r="D20" s="412" t="s">
        <v>178</v>
      </c>
      <c r="E20" s="412" t="s">
        <v>179</v>
      </c>
      <c r="F20" s="412" t="s">
        <v>180</v>
      </c>
      <c r="G20" s="412" t="s">
        <v>181</v>
      </c>
      <c r="H20" s="412" t="s">
        <v>182</v>
      </c>
      <c r="I20" s="413" t="s">
        <v>183</v>
      </c>
      <c r="J20" s="413" t="s">
        <v>184</v>
      </c>
      <c r="K20" s="413" t="s">
        <v>185</v>
      </c>
      <c r="L20" s="413" t="s">
        <v>186</v>
      </c>
      <c r="M20" s="413" t="s">
        <v>187</v>
      </c>
      <c r="N20" s="414" t="s">
        <v>188</v>
      </c>
    </row>
    <row r="21" spans="1:14" ht="15.75" thickBot="1">
      <c r="A21" s="1202"/>
      <c r="B21" s="1203"/>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195" t="s">
        <v>270</v>
      </c>
      <c r="B30" s="1196"/>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15.75" customHeight="1" thickBot="1">
      <c r="A31" s="408"/>
      <c r="B31" s="417"/>
      <c r="C31" s="418"/>
      <c r="D31" s="418"/>
      <c r="E31" s="418"/>
      <c r="F31" s="418"/>
      <c r="G31" s="418"/>
      <c r="H31" s="418"/>
      <c r="I31" s="418"/>
      <c r="J31" s="418"/>
      <c r="K31" s="418"/>
      <c r="L31" s="418"/>
      <c r="M31" s="418"/>
      <c r="N31" s="418"/>
    </row>
    <row r="32" spans="1:14" ht="15.75" thickBot="1">
      <c r="A32" s="1148" t="s">
        <v>252</v>
      </c>
      <c r="B32" s="1149"/>
      <c r="C32" s="1162" t="s">
        <v>249</v>
      </c>
      <c r="D32" s="1163"/>
      <c r="E32" s="1163"/>
      <c r="F32" s="1163"/>
      <c r="G32" s="1163"/>
      <c r="H32" s="1163"/>
      <c r="I32" s="1163"/>
      <c r="J32" s="1163"/>
      <c r="K32" s="1163"/>
      <c r="L32" s="1163"/>
      <c r="M32" s="1163"/>
      <c r="N32" s="1164"/>
    </row>
    <row r="33" spans="1:14" ht="31.5" customHeight="1">
      <c r="A33" s="1156" t="s">
        <v>191</v>
      </c>
      <c r="B33" s="1157"/>
      <c r="C33" s="228" t="s">
        <v>177</v>
      </c>
      <c r="D33" s="229" t="s">
        <v>178</v>
      </c>
      <c r="E33" s="229" t="s">
        <v>179</v>
      </c>
      <c r="F33" s="229" t="s">
        <v>180</v>
      </c>
      <c r="G33" s="229" t="s">
        <v>181</v>
      </c>
      <c r="H33" s="229" t="s">
        <v>182</v>
      </c>
      <c r="I33" s="230" t="s">
        <v>183</v>
      </c>
      <c r="J33" s="230" t="s">
        <v>184</v>
      </c>
      <c r="K33" s="230" t="s">
        <v>185</v>
      </c>
      <c r="L33" s="230" t="s">
        <v>186</v>
      </c>
      <c r="M33" s="230" t="s">
        <v>187</v>
      </c>
      <c r="N33" s="231" t="s">
        <v>188</v>
      </c>
    </row>
    <row r="34" spans="1:14" ht="15" customHeight="1" thickBot="1">
      <c r="A34" s="1158"/>
      <c r="B34" s="1159"/>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192</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194</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196</v>
      </c>
      <c r="B37" s="338" t="str">
        <f>'1C TSrécur1'!B38</f>
        <v>Exemple - SPW EER - DPE - Dossier 675432 - NOM projet - 01/10/2019-30/09/2022 - M. EEEE Fff</v>
      </c>
      <c r="C37" s="542">
        <v>0</v>
      </c>
      <c r="D37" s="541"/>
      <c r="E37" s="541"/>
      <c r="F37" s="541"/>
      <c r="G37" s="541"/>
      <c r="H37" s="541"/>
      <c r="I37" s="541"/>
      <c r="J37" s="541"/>
      <c r="K37" s="541"/>
      <c r="L37" s="541"/>
      <c r="M37" s="541"/>
      <c r="N37" s="547"/>
    </row>
    <row r="38" spans="1:14">
      <c r="A38" s="233" t="s">
        <v>198</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199</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200</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201</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202</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203</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204</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205</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206</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207</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208</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209</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210</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211</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212</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213</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214</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215</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98</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195" t="s">
        <v>271</v>
      </c>
      <c r="B57" s="1196"/>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vFBrcDaYsKG3Iw/Acyzo99KzdFFDwYZ+KRLr2Td222ApLplJ0J2WocayxBALH6ePvmzrTpsuVOGWLrAs2jGzJg==" saltValue="h2hQqHUYY1kokGsJ6ELh/A=="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35:N56">
    <cfRule type="cellIs" dxfId="19" priority="2" operator="equal">
      <formula>0</formula>
    </cfRule>
  </conditionalFormatting>
  <conditionalFormatting sqref="C22:N29">
    <cfRule type="cellIs" dxfId="18"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41663C79-68D9-4040-A96F-C966430813FF}"/>
    <dataValidation type="list" showInputMessage="1" showErrorMessage="1" sqref="B16" xr:uid="{D40936D6-18E3-4894-96CA-F63875829AAD}">
      <formula1>$Q$1:$Q$2</formula1>
    </dataValidation>
    <dataValidation type="list" showInputMessage="1" showErrorMessage="1" prompt="Si la facture ne reprend QUE les prestations liées à la subvention  dont question et mentionnée en E3, sélectionner &quot;NON&quot;" sqref="C12" xr:uid="{6AD677C5-0D66-4FE4-AD0C-CF4A3C6A85FF}">
      <formula1>#REF!</formula1>
    </dataValidation>
  </dataValidations>
  <hyperlinks>
    <hyperlink ref="A13" location="'1B Tableau financier'!A310" display="NOM Prénom" xr:uid="{3B12F79D-6136-45D4-B011-47BF3AD379AC}"/>
    <hyperlink ref="A12" location="'1B Tableau financier'!A349" display="'1B Tableau financier'!A349" xr:uid="{D44539F3-22D6-46EA-A5D7-1A1DB9A16A84}"/>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8614-7F13-40D0-9642-A9F67431C611}">
  <dimension ref="A1:Q57"/>
  <sheetViews>
    <sheetView workbookViewId="0">
      <selection activeCell="B12" sqref="B12"/>
    </sheetView>
  </sheetViews>
  <sheetFormatPr baseColWidth="10" defaultColWidth="11.42578125" defaultRowHeight="15"/>
  <cols>
    <col min="1" max="1" width="15.140625" customWidth="1"/>
    <col min="2" max="2" width="85.140625"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233</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234</v>
      </c>
    </row>
    <row r="3" spans="1:17" s="45" customFormat="1" ht="18.75" customHeight="1">
      <c r="B3" s="52" t="s">
        <v>265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837" customFormat="1" ht="18.75" customHeight="1">
      <c r="B5" s="108" t="s">
        <v>220</v>
      </c>
      <c r="C5" s="23"/>
      <c r="D5" s="88"/>
      <c r="E5" s="18"/>
      <c r="F5" s="100"/>
      <c r="G5" s="18"/>
      <c r="H5" s="100"/>
    </row>
    <row r="6" spans="1:17" s="837" customFormat="1" ht="7.9" customHeight="1">
      <c r="B6" s="108"/>
      <c r="C6" s="23"/>
      <c r="D6" s="88"/>
      <c r="E6" s="18"/>
      <c r="F6" s="100"/>
      <c r="G6" s="18"/>
      <c r="H6" s="100"/>
    </row>
    <row r="7" spans="1:17" s="837" customFormat="1" ht="7.9" customHeight="1">
      <c r="B7" s="108"/>
      <c r="C7" s="23"/>
      <c r="D7" s="88"/>
      <c r="E7" s="18"/>
      <c r="F7" s="100"/>
      <c r="G7" s="18"/>
      <c r="H7" s="100"/>
    </row>
    <row r="8" spans="1:17" s="837" customFormat="1" ht="7.9" customHeight="1">
      <c r="B8" s="108"/>
      <c r="C8" s="23"/>
      <c r="D8" s="88"/>
      <c r="E8" s="18"/>
      <c r="F8" s="100"/>
      <c r="G8" s="18"/>
      <c r="H8" s="100"/>
    </row>
    <row r="9" spans="1:17" s="837" customFormat="1" ht="7.9" customHeight="1">
      <c r="B9" s="108"/>
      <c r="C9" s="23"/>
      <c r="D9" s="88"/>
      <c r="E9" s="18"/>
      <c r="F9" s="100"/>
      <c r="G9" s="18"/>
      <c r="H9" s="100"/>
    </row>
    <row r="10" spans="1:17" s="837" customFormat="1" ht="7.9" customHeight="1">
      <c r="A10" s="838"/>
      <c r="B10" s="101"/>
      <c r="C10" s="23"/>
      <c r="D10" s="88"/>
      <c r="E10" s="18"/>
      <c r="F10" s="100"/>
      <c r="G10" s="18"/>
      <c r="H10" s="100"/>
    </row>
    <row r="11" spans="1:17" s="838" customFormat="1" ht="7.9" customHeight="1" thickBot="1">
      <c r="A11" s="839"/>
      <c r="B11" s="46"/>
    </row>
    <row r="12" spans="1:17" ht="30.75" thickBot="1">
      <c r="A12" s="677" t="s">
        <v>256</v>
      </c>
      <c r="B12" s="248"/>
      <c r="C12" s="556" t="s">
        <v>240</v>
      </c>
      <c r="D12" s="1193" t="s">
        <v>267</v>
      </c>
      <c r="E12" s="1193"/>
      <c r="F12" s="1193"/>
      <c r="G12" s="1193"/>
      <c r="H12" s="1193"/>
      <c r="I12" s="1193"/>
      <c r="J12" s="1193"/>
      <c r="K12" s="1193"/>
      <c r="L12" s="1193"/>
      <c r="M12" s="1193"/>
      <c r="N12" s="404"/>
    </row>
    <row r="13" spans="1:17">
      <c r="A13" s="576" t="s">
        <v>242</v>
      </c>
      <c r="B13" s="249"/>
      <c r="C13" s="405"/>
      <c r="D13" s="1194"/>
      <c r="E13" s="1194"/>
      <c r="F13" s="1194"/>
      <c r="G13" s="1194"/>
      <c r="H13" s="1194"/>
      <c r="I13" s="1194"/>
      <c r="J13" s="1194"/>
      <c r="K13" s="1194"/>
      <c r="L13" s="1194"/>
      <c r="M13" s="1194"/>
      <c r="N13" s="406"/>
    </row>
    <row r="14" spans="1:17">
      <c r="A14" s="402" t="s">
        <v>171</v>
      </c>
      <c r="B14" s="249" t="s">
        <v>268</v>
      </c>
      <c r="C14" s="405"/>
      <c r="D14" s="407"/>
      <c r="E14" s="408"/>
      <c r="F14" s="408"/>
      <c r="G14" s="405"/>
      <c r="H14" s="405"/>
      <c r="I14" s="405"/>
      <c r="J14" s="405"/>
      <c r="K14" s="405"/>
      <c r="L14" s="405"/>
      <c r="M14" s="405"/>
      <c r="N14" s="406"/>
    </row>
    <row r="15" spans="1:17" ht="25.5">
      <c r="A15" s="403" t="s">
        <v>245</v>
      </c>
      <c r="B15" s="249" t="s">
        <v>269</v>
      </c>
      <c r="C15" s="405"/>
      <c r="D15" s="405"/>
      <c r="E15" s="405"/>
      <c r="F15" s="405"/>
      <c r="G15" s="405"/>
      <c r="H15" s="405"/>
      <c r="I15" s="405"/>
      <c r="J15" s="405"/>
      <c r="K15" s="405"/>
      <c r="L15" s="405"/>
      <c r="M15" s="405"/>
      <c r="N15" s="406"/>
    </row>
    <row r="16" spans="1:17" ht="15.75" thickBot="1">
      <c r="A16" s="403" t="s">
        <v>247</v>
      </c>
      <c r="B16" s="250" t="s">
        <v>234</v>
      </c>
      <c r="C16" s="405"/>
      <c r="D16" s="405"/>
      <c r="E16" s="405"/>
      <c r="F16" s="405"/>
      <c r="G16" s="405"/>
      <c r="H16" s="405"/>
      <c r="I16" s="405"/>
      <c r="J16" s="405"/>
      <c r="K16" s="405"/>
      <c r="L16" s="405"/>
      <c r="M16" s="405"/>
      <c r="N16" s="406"/>
    </row>
    <row r="17" spans="1:14" ht="15" customHeight="1" thickBot="1">
      <c r="A17" s="1152" t="s">
        <v>320</v>
      </c>
      <c r="B17" s="1153"/>
      <c r="C17" s="572">
        <f>IF($B12="",0,C30+C57)</f>
        <v>0</v>
      </c>
      <c r="D17" s="572">
        <f t="shared" ref="D17:N17" si="0">IF($B12="",0,D30+D57)</f>
        <v>0</v>
      </c>
      <c r="E17" s="572">
        <f t="shared" si="0"/>
        <v>0</v>
      </c>
      <c r="F17" s="572">
        <f t="shared" si="0"/>
        <v>0</v>
      </c>
      <c r="G17" s="572">
        <f t="shared" si="0"/>
        <v>0</v>
      </c>
      <c r="H17" s="572">
        <f t="shared" si="0"/>
        <v>0</v>
      </c>
      <c r="I17" s="572">
        <f t="shared" si="0"/>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195" t="s">
        <v>248</v>
      </c>
      <c r="B19" s="1196"/>
      <c r="C19" s="1197" t="s">
        <v>249</v>
      </c>
      <c r="D19" s="1198"/>
      <c r="E19" s="1198"/>
      <c r="F19" s="1198"/>
      <c r="G19" s="1198"/>
      <c r="H19" s="1198"/>
      <c r="I19" s="1198"/>
      <c r="J19" s="1198"/>
      <c r="K19" s="1198"/>
      <c r="L19" s="1198"/>
      <c r="M19" s="1198"/>
      <c r="N19" s="1199"/>
    </row>
    <row r="20" spans="1:14">
      <c r="A20" s="1200" t="s">
        <v>176</v>
      </c>
      <c r="B20" s="1201"/>
      <c r="C20" s="411" t="s">
        <v>177</v>
      </c>
      <c r="D20" s="412" t="s">
        <v>178</v>
      </c>
      <c r="E20" s="412" t="s">
        <v>179</v>
      </c>
      <c r="F20" s="412" t="s">
        <v>180</v>
      </c>
      <c r="G20" s="412" t="s">
        <v>181</v>
      </c>
      <c r="H20" s="412" t="s">
        <v>182</v>
      </c>
      <c r="I20" s="413" t="s">
        <v>183</v>
      </c>
      <c r="J20" s="413" t="s">
        <v>184</v>
      </c>
      <c r="K20" s="413" t="s">
        <v>185</v>
      </c>
      <c r="L20" s="413" t="s">
        <v>186</v>
      </c>
      <c r="M20" s="413" t="s">
        <v>187</v>
      </c>
      <c r="N20" s="414" t="s">
        <v>188</v>
      </c>
    </row>
    <row r="21" spans="1:14" ht="15.75" thickBot="1">
      <c r="A21" s="1202"/>
      <c r="B21" s="1203"/>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195" t="s">
        <v>270</v>
      </c>
      <c r="B30" s="1196"/>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15.75" customHeight="1" thickBot="1">
      <c r="A31" s="408"/>
      <c r="B31" s="417"/>
      <c r="C31" s="418"/>
      <c r="D31" s="418"/>
      <c r="E31" s="418"/>
      <c r="F31" s="418"/>
      <c r="G31" s="418"/>
      <c r="H31" s="418"/>
      <c r="I31" s="418"/>
      <c r="J31" s="418"/>
      <c r="K31" s="418"/>
      <c r="L31" s="418"/>
      <c r="M31" s="418"/>
      <c r="N31" s="418"/>
    </row>
    <row r="32" spans="1:14" ht="15.75" thickBot="1">
      <c r="A32" s="1148" t="s">
        <v>252</v>
      </c>
      <c r="B32" s="1149"/>
      <c r="C32" s="1162" t="s">
        <v>249</v>
      </c>
      <c r="D32" s="1163"/>
      <c r="E32" s="1163"/>
      <c r="F32" s="1163"/>
      <c r="G32" s="1163"/>
      <c r="H32" s="1163"/>
      <c r="I32" s="1163"/>
      <c r="J32" s="1163"/>
      <c r="K32" s="1163"/>
      <c r="L32" s="1163"/>
      <c r="M32" s="1163"/>
      <c r="N32" s="1164"/>
    </row>
    <row r="33" spans="1:14" ht="31.5" customHeight="1">
      <c r="A33" s="1156" t="s">
        <v>191</v>
      </c>
      <c r="B33" s="1157"/>
      <c r="C33" s="228" t="s">
        <v>177</v>
      </c>
      <c r="D33" s="229" t="s">
        <v>178</v>
      </c>
      <c r="E33" s="229" t="s">
        <v>179</v>
      </c>
      <c r="F33" s="229" t="s">
        <v>180</v>
      </c>
      <c r="G33" s="229" t="s">
        <v>181</v>
      </c>
      <c r="H33" s="229" t="s">
        <v>182</v>
      </c>
      <c r="I33" s="230" t="s">
        <v>183</v>
      </c>
      <c r="J33" s="230" t="s">
        <v>184</v>
      </c>
      <c r="K33" s="230" t="s">
        <v>185</v>
      </c>
      <c r="L33" s="230" t="s">
        <v>186</v>
      </c>
      <c r="M33" s="230" t="s">
        <v>187</v>
      </c>
      <c r="N33" s="231" t="s">
        <v>188</v>
      </c>
    </row>
    <row r="34" spans="1:14" ht="15" customHeight="1" thickBot="1">
      <c r="A34" s="1158"/>
      <c r="B34" s="1159"/>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192</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194</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196</v>
      </c>
      <c r="B37" s="338" t="str">
        <f>'1C TSrécur1'!B38</f>
        <v>Exemple - SPW EER - DPE - Dossier 675432 - NOM projet - 01/10/2019-30/09/2022 - M. EEEE Fff</v>
      </c>
      <c r="C37" s="542">
        <v>0</v>
      </c>
      <c r="D37" s="541"/>
      <c r="E37" s="541"/>
      <c r="F37" s="541"/>
      <c r="G37" s="541"/>
      <c r="H37" s="541"/>
      <c r="I37" s="541"/>
      <c r="J37" s="541"/>
      <c r="K37" s="541"/>
      <c r="L37" s="541"/>
      <c r="M37" s="541"/>
      <c r="N37" s="547"/>
    </row>
    <row r="38" spans="1:14">
      <c r="A38" s="233" t="s">
        <v>198</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199</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200</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201</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202</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203</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204</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205</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206</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207</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208</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209</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210</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211</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212</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213</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214</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215</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98</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195" t="s">
        <v>271</v>
      </c>
      <c r="B57" s="1196"/>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pjE4J6SmoDbyr/fttSrDDT34UieV16mOiNEUcQlK+MHRu0BrGdKYMTd7ivPOPNJFkKR3y6FyUEbaMiCLKRkPYw==" saltValue="qrxoFNTvYxZ7n9JtI7aHUw=="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35:N56">
    <cfRule type="cellIs" dxfId="17" priority="2" operator="equal">
      <formula>0</formula>
    </cfRule>
  </conditionalFormatting>
  <conditionalFormatting sqref="C22:N29">
    <cfRule type="cellIs" dxfId="16" priority="1" operator="equal">
      <formula>0</formula>
    </cfRule>
  </conditionalFormatting>
  <dataValidations count="3">
    <dataValidation type="list" showInputMessage="1" showErrorMessage="1" prompt="Si la facture ne reprend QUE les prestations liées à la subvention  dont question et mentionnée en E3, sélectionner &quot;NON&quot;" sqref="C12" xr:uid="{6417FF0F-03C5-400E-802E-46028222C683}">
      <formula1>#REF!</formula1>
    </dataValidation>
    <dataValidation type="list" showInputMessage="1" showErrorMessage="1" sqref="B16" xr:uid="{CB11D6DA-4BE6-439F-AD06-84BBAB8C3404}">
      <formula1>$Q$1:$Q$2</formula1>
    </dataValidation>
    <dataValidation allowBlank="1" showErrorMessage="1" promptTitle="ATTENTION" prompt="Si le salaire d'au moins un salarié est présenté présenté dans cette déclaration de créances, merci d'encoder d'abord l'onglet 1C Time sheet salarie" sqref="B35:B56" xr:uid="{6F1C70E1-54CF-46AA-BDF4-2E9314002749}"/>
  </dataValidations>
  <hyperlinks>
    <hyperlink ref="A13" location="'1B Tableau financier'!A310" display="NOM Prénom" xr:uid="{5021CABF-B9FB-492C-96F7-EB25E39B03CB}"/>
    <hyperlink ref="A12" location="'1B Tableau financier'!A361" display="'1B Tableau financier'!A361" xr:uid="{1F724D8E-5B0A-49C2-BF7C-0A372F38F945}"/>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0CB00-1E61-4F3D-85BF-0C73E6B98DDF}">
  <dimension ref="A1:Q57"/>
  <sheetViews>
    <sheetView workbookViewId="0">
      <selection activeCell="B12" sqref="B12"/>
    </sheetView>
  </sheetViews>
  <sheetFormatPr baseColWidth="10" defaultColWidth="11.42578125" defaultRowHeight="15"/>
  <cols>
    <col min="1" max="1" width="15.140625" customWidth="1"/>
    <col min="2" max="2" width="85.140625"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233</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234</v>
      </c>
    </row>
    <row r="3" spans="1:17" s="45" customFormat="1" ht="18.75" customHeight="1">
      <c r="B3" s="52" t="s">
        <v>265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837" customFormat="1" ht="18.75" customHeight="1">
      <c r="B5" s="108" t="s">
        <v>220</v>
      </c>
      <c r="C5" s="23"/>
      <c r="D5" s="88"/>
      <c r="E5" s="18"/>
      <c r="F5" s="100"/>
      <c r="G5" s="18"/>
      <c r="H5" s="100"/>
    </row>
    <row r="6" spans="1:17" s="837" customFormat="1" ht="7.9" customHeight="1">
      <c r="B6" s="108"/>
      <c r="C6" s="23"/>
      <c r="D6" s="88"/>
      <c r="E6" s="18"/>
      <c r="F6" s="100"/>
      <c r="G6" s="18"/>
      <c r="H6" s="100"/>
    </row>
    <row r="7" spans="1:17" s="837" customFormat="1" ht="7.9" customHeight="1">
      <c r="B7" s="108"/>
      <c r="C7" s="23"/>
      <c r="D7" s="88"/>
      <c r="E7" s="18"/>
      <c r="F7" s="100"/>
      <c r="G7" s="18"/>
      <c r="H7" s="100"/>
    </row>
    <row r="8" spans="1:17" s="837" customFormat="1" ht="7.9" customHeight="1">
      <c r="B8" s="108"/>
      <c r="C8" s="23"/>
      <c r="D8" s="88"/>
      <c r="E8" s="18"/>
      <c r="F8" s="100"/>
      <c r="G8" s="18"/>
      <c r="H8" s="100"/>
    </row>
    <row r="9" spans="1:17" s="837" customFormat="1" ht="7.9" customHeight="1">
      <c r="B9" s="108"/>
      <c r="C9" s="23"/>
      <c r="D9" s="88"/>
      <c r="E9" s="18"/>
      <c r="F9" s="100"/>
      <c r="G9" s="18"/>
      <c r="H9" s="100"/>
    </row>
    <row r="10" spans="1:17" s="837" customFormat="1" ht="7.9" customHeight="1">
      <c r="A10" s="838"/>
      <c r="B10" s="101"/>
      <c r="C10" s="23"/>
      <c r="D10" s="88"/>
      <c r="E10" s="18"/>
      <c r="F10" s="100"/>
      <c r="G10" s="18"/>
      <c r="H10" s="100"/>
    </row>
    <row r="11" spans="1:17" s="838" customFormat="1" ht="7.9" customHeight="1" thickBot="1">
      <c r="A11" s="839"/>
      <c r="B11" s="46"/>
    </row>
    <row r="12" spans="1:17" ht="30.75" thickBot="1">
      <c r="A12" s="677" t="s">
        <v>257</v>
      </c>
      <c r="B12" s="248"/>
      <c r="C12" s="556" t="s">
        <v>240</v>
      </c>
      <c r="D12" s="1193" t="s">
        <v>267</v>
      </c>
      <c r="E12" s="1193"/>
      <c r="F12" s="1193"/>
      <c r="G12" s="1193"/>
      <c r="H12" s="1193"/>
      <c r="I12" s="1193"/>
      <c r="J12" s="1193"/>
      <c r="K12" s="1193"/>
      <c r="L12" s="1193"/>
      <c r="M12" s="1193"/>
      <c r="N12" s="404"/>
    </row>
    <row r="13" spans="1:17">
      <c r="A13" s="576" t="s">
        <v>242</v>
      </c>
      <c r="B13" s="249"/>
      <c r="C13" s="405"/>
      <c r="D13" s="1194"/>
      <c r="E13" s="1194"/>
      <c r="F13" s="1194"/>
      <c r="G13" s="1194"/>
      <c r="H13" s="1194"/>
      <c r="I13" s="1194"/>
      <c r="J13" s="1194"/>
      <c r="K13" s="1194"/>
      <c r="L13" s="1194"/>
      <c r="M13" s="1194"/>
      <c r="N13" s="406"/>
    </row>
    <row r="14" spans="1:17">
      <c r="A14" s="402" t="s">
        <v>171</v>
      </c>
      <c r="B14" s="249" t="s">
        <v>268</v>
      </c>
      <c r="C14" s="405"/>
      <c r="D14" s="407"/>
      <c r="E14" s="408"/>
      <c r="F14" s="408"/>
      <c r="G14" s="405"/>
      <c r="H14" s="405"/>
      <c r="I14" s="405"/>
      <c r="J14" s="405"/>
      <c r="K14" s="405"/>
      <c r="L14" s="405"/>
      <c r="M14" s="405"/>
      <c r="N14" s="406"/>
    </row>
    <row r="15" spans="1:17" ht="25.5">
      <c r="A15" s="403" t="s">
        <v>245</v>
      </c>
      <c r="B15" s="249" t="s">
        <v>269</v>
      </c>
      <c r="C15" s="405"/>
      <c r="D15" s="405"/>
      <c r="E15" s="405"/>
      <c r="F15" s="405"/>
      <c r="G15" s="405"/>
      <c r="H15" s="405"/>
      <c r="I15" s="405"/>
      <c r="J15" s="405"/>
      <c r="K15" s="405"/>
      <c r="L15" s="405"/>
      <c r="M15" s="405"/>
      <c r="N15" s="406"/>
    </row>
    <row r="16" spans="1:17" ht="15.75" thickBot="1">
      <c r="A16" s="403" t="s">
        <v>247</v>
      </c>
      <c r="B16" s="250" t="s">
        <v>234</v>
      </c>
      <c r="C16" s="405"/>
      <c r="D16" s="405"/>
      <c r="E16" s="405"/>
      <c r="F16" s="405"/>
      <c r="G16" s="405"/>
      <c r="H16" s="405"/>
      <c r="I16" s="405"/>
      <c r="J16" s="405"/>
      <c r="K16" s="405"/>
      <c r="L16" s="405"/>
      <c r="M16" s="405"/>
      <c r="N16" s="406"/>
    </row>
    <row r="17" spans="1:14" ht="15" customHeight="1" thickBot="1">
      <c r="A17" s="1152" t="s">
        <v>320</v>
      </c>
      <c r="B17" s="1153"/>
      <c r="C17" s="572">
        <f>IF($B12="",0,C30+C57)</f>
        <v>0</v>
      </c>
      <c r="D17" s="572">
        <f t="shared" ref="D17:N17" si="0">IF($B12="",0,D30+D57)</f>
        <v>0</v>
      </c>
      <c r="E17" s="572">
        <f t="shared" si="0"/>
        <v>0</v>
      </c>
      <c r="F17" s="572">
        <f t="shared" si="0"/>
        <v>0</v>
      </c>
      <c r="G17" s="572">
        <f t="shared" si="0"/>
        <v>0</v>
      </c>
      <c r="H17" s="572">
        <f t="shared" si="0"/>
        <v>0</v>
      </c>
      <c r="I17" s="572">
        <f t="shared" si="0"/>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195" t="s">
        <v>248</v>
      </c>
      <c r="B19" s="1196"/>
      <c r="C19" s="1197" t="s">
        <v>249</v>
      </c>
      <c r="D19" s="1198"/>
      <c r="E19" s="1198"/>
      <c r="F19" s="1198"/>
      <c r="G19" s="1198"/>
      <c r="H19" s="1198"/>
      <c r="I19" s="1198"/>
      <c r="J19" s="1198"/>
      <c r="K19" s="1198"/>
      <c r="L19" s="1198"/>
      <c r="M19" s="1198"/>
      <c r="N19" s="1199"/>
    </row>
    <row r="20" spans="1:14">
      <c r="A20" s="1200" t="s">
        <v>176</v>
      </c>
      <c r="B20" s="1201"/>
      <c r="C20" s="411" t="s">
        <v>177</v>
      </c>
      <c r="D20" s="412" t="s">
        <v>178</v>
      </c>
      <c r="E20" s="412" t="s">
        <v>179</v>
      </c>
      <c r="F20" s="412" t="s">
        <v>180</v>
      </c>
      <c r="G20" s="412" t="s">
        <v>181</v>
      </c>
      <c r="H20" s="412" t="s">
        <v>182</v>
      </c>
      <c r="I20" s="413" t="s">
        <v>183</v>
      </c>
      <c r="J20" s="413" t="s">
        <v>184</v>
      </c>
      <c r="K20" s="413" t="s">
        <v>185</v>
      </c>
      <c r="L20" s="413" t="s">
        <v>186</v>
      </c>
      <c r="M20" s="413" t="s">
        <v>187</v>
      </c>
      <c r="N20" s="414" t="s">
        <v>188</v>
      </c>
    </row>
    <row r="21" spans="1:14" ht="15.75" thickBot="1">
      <c r="A21" s="1202"/>
      <c r="B21" s="1203"/>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195" t="s">
        <v>270</v>
      </c>
      <c r="B30" s="1196"/>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15.75" customHeight="1" thickBot="1">
      <c r="A31" s="408"/>
      <c r="B31" s="417"/>
      <c r="C31" s="418"/>
      <c r="D31" s="418"/>
      <c r="E31" s="418"/>
      <c r="F31" s="418"/>
      <c r="G31" s="418"/>
      <c r="H31" s="418"/>
      <c r="I31" s="418"/>
      <c r="J31" s="418"/>
      <c r="K31" s="418"/>
      <c r="L31" s="418"/>
      <c r="M31" s="418"/>
      <c r="N31" s="418"/>
    </row>
    <row r="32" spans="1:14" ht="15.75" thickBot="1">
      <c r="A32" s="1148" t="s">
        <v>252</v>
      </c>
      <c r="B32" s="1149"/>
      <c r="C32" s="1162" t="s">
        <v>249</v>
      </c>
      <c r="D32" s="1163"/>
      <c r="E32" s="1163"/>
      <c r="F32" s="1163"/>
      <c r="G32" s="1163"/>
      <c r="H32" s="1163"/>
      <c r="I32" s="1163"/>
      <c r="J32" s="1163"/>
      <c r="K32" s="1163"/>
      <c r="L32" s="1163"/>
      <c r="M32" s="1163"/>
      <c r="N32" s="1164"/>
    </row>
    <row r="33" spans="1:14" ht="31.5" customHeight="1">
      <c r="A33" s="1156" t="s">
        <v>191</v>
      </c>
      <c r="B33" s="1157"/>
      <c r="C33" s="228" t="s">
        <v>177</v>
      </c>
      <c r="D33" s="229" t="s">
        <v>178</v>
      </c>
      <c r="E33" s="229" t="s">
        <v>179</v>
      </c>
      <c r="F33" s="229" t="s">
        <v>180</v>
      </c>
      <c r="G33" s="229" t="s">
        <v>181</v>
      </c>
      <c r="H33" s="229" t="s">
        <v>182</v>
      </c>
      <c r="I33" s="230" t="s">
        <v>183</v>
      </c>
      <c r="J33" s="230" t="s">
        <v>184</v>
      </c>
      <c r="K33" s="230" t="s">
        <v>185</v>
      </c>
      <c r="L33" s="230" t="s">
        <v>186</v>
      </c>
      <c r="M33" s="230" t="s">
        <v>187</v>
      </c>
      <c r="N33" s="231" t="s">
        <v>188</v>
      </c>
    </row>
    <row r="34" spans="1:14" ht="15" customHeight="1" thickBot="1">
      <c r="A34" s="1158"/>
      <c r="B34" s="1159"/>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192</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194</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196</v>
      </c>
      <c r="B37" s="338" t="str">
        <f>'1C TSrécur1'!B38</f>
        <v>Exemple - SPW EER - DPE - Dossier 675432 - NOM projet - 01/10/2019-30/09/2022 - M. EEEE Fff</v>
      </c>
      <c r="C37" s="542">
        <v>0</v>
      </c>
      <c r="D37" s="541"/>
      <c r="E37" s="541"/>
      <c r="F37" s="541"/>
      <c r="G37" s="541"/>
      <c r="H37" s="541"/>
      <c r="I37" s="541"/>
      <c r="J37" s="541"/>
      <c r="K37" s="541"/>
      <c r="L37" s="541"/>
      <c r="M37" s="541"/>
      <c r="N37" s="547"/>
    </row>
    <row r="38" spans="1:14">
      <c r="A38" s="233" t="s">
        <v>198</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199</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200</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201</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202</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203</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204</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205</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206</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207</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208</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209</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210</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211</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212</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213</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214</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215</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98</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195" t="s">
        <v>271</v>
      </c>
      <c r="B57" s="1196"/>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LlkpdwfrHaz3b/88irLPRtMZz1XGRElz/gOu7U3+ohley/KkgjifAm3NKwK1+NFswDvxxW/AzZPyGvcFQ/PB6Q==" saltValue="XZHO3CbrE/WTD15aKv+Oig=="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35:N56">
    <cfRule type="cellIs" dxfId="15" priority="2" operator="equal">
      <formula>0</formula>
    </cfRule>
  </conditionalFormatting>
  <conditionalFormatting sqref="C22:N29">
    <cfRule type="cellIs" dxfId="14" priority="1" operator="equal">
      <formula>0</formula>
    </cfRule>
  </conditionalFormatting>
  <dataValidations disablePrompts="1" count="3">
    <dataValidation allowBlank="1" showErrorMessage="1" promptTitle="ATTENTION" prompt="Si le salaire d'au moins un salarié est présenté présenté dans cette déclaration de créances, merci d'encoder d'abord l'onglet 1C Time sheet salarie" sqref="B35:B56" xr:uid="{B3EAA7AA-80DF-46F4-8480-6C8A7937B3AB}"/>
    <dataValidation type="list" showInputMessage="1" showErrorMessage="1" sqref="B16" xr:uid="{1B3E7BA1-2BBD-4C2F-B160-44D8EBB822F9}">
      <formula1>$Q$1:$Q$2</formula1>
    </dataValidation>
    <dataValidation type="list" showInputMessage="1" showErrorMessage="1" prompt="Si la facture ne reprend QUE les prestations liées à la subvention  dont question et mentionnée en E3, sélectionner &quot;NON&quot;" sqref="C12" xr:uid="{A931C20B-3AF5-4BAB-99AE-E9E336F62972}">
      <formula1>#REF!</formula1>
    </dataValidation>
  </dataValidations>
  <hyperlinks>
    <hyperlink ref="A13" location="'1B Tableau financier'!A310" display="NOM Prénom" xr:uid="{FD7BBB8A-BB04-404A-AED1-07EC26F00BB5}"/>
    <hyperlink ref="A12" location="'1B Tableau financier'!A373" display="'1B Tableau financier'!A373" xr:uid="{BDDEACEC-3043-4AB9-8F65-51B8CA7FE0F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BF661-D3EA-4CD5-9152-C6D7FFE74EF4}">
  <dimension ref="A1:Q57"/>
  <sheetViews>
    <sheetView workbookViewId="0">
      <selection activeCell="B12" sqref="B12"/>
    </sheetView>
  </sheetViews>
  <sheetFormatPr baseColWidth="10" defaultColWidth="11.42578125" defaultRowHeight="15"/>
  <cols>
    <col min="1" max="1" width="15.140625" customWidth="1"/>
    <col min="2" max="2" width="85.140625"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233</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234</v>
      </c>
    </row>
    <row r="3" spans="1:17" s="45" customFormat="1" ht="18.75" customHeight="1">
      <c r="B3" s="52" t="s">
        <v>265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837" customFormat="1" ht="18.75" customHeight="1">
      <c r="B5" s="108" t="s">
        <v>220</v>
      </c>
      <c r="C5" s="23"/>
      <c r="D5" s="88"/>
      <c r="E5" s="18"/>
      <c r="F5" s="100"/>
      <c r="G5" s="18"/>
      <c r="H5" s="100"/>
    </row>
    <row r="6" spans="1:17" s="837" customFormat="1" ht="7.9" customHeight="1">
      <c r="B6" s="108"/>
      <c r="C6" s="23"/>
      <c r="D6" s="88"/>
      <c r="E6" s="18"/>
      <c r="F6" s="100"/>
      <c r="G6" s="18"/>
      <c r="H6" s="100"/>
    </row>
    <row r="7" spans="1:17" s="837" customFormat="1" ht="7.9" customHeight="1">
      <c r="B7" s="108"/>
      <c r="C7" s="23"/>
      <c r="D7" s="88"/>
      <c r="E7" s="18"/>
      <c r="F7" s="100"/>
      <c r="G7" s="18"/>
      <c r="H7" s="100"/>
    </row>
    <row r="8" spans="1:17" s="837" customFormat="1" ht="7.9" customHeight="1">
      <c r="B8" s="108"/>
      <c r="C8" s="23"/>
      <c r="D8" s="88"/>
      <c r="E8" s="18"/>
      <c r="F8" s="100"/>
      <c r="G8" s="18"/>
      <c r="H8" s="100"/>
    </row>
    <row r="9" spans="1:17" s="837" customFormat="1" ht="7.9" customHeight="1">
      <c r="B9" s="108"/>
      <c r="C9" s="23"/>
      <c r="D9" s="88"/>
      <c r="E9" s="18"/>
      <c r="F9" s="100"/>
      <c r="G9" s="18"/>
      <c r="H9" s="100"/>
    </row>
    <row r="10" spans="1:17" s="837" customFormat="1" ht="7.9" customHeight="1">
      <c r="A10" s="838"/>
      <c r="B10" s="101"/>
      <c r="C10" s="23"/>
      <c r="D10" s="88"/>
      <c r="E10" s="18"/>
      <c r="F10" s="100"/>
      <c r="G10" s="18"/>
      <c r="H10" s="100"/>
    </row>
    <row r="11" spans="1:17" s="838" customFormat="1" ht="7.9" customHeight="1" thickBot="1">
      <c r="A11" s="839"/>
      <c r="B11" s="46"/>
    </row>
    <row r="12" spans="1:17" ht="30.75" thickBot="1">
      <c r="A12" s="677" t="s">
        <v>258</v>
      </c>
      <c r="B12" s="248"/>
      <c r="C12" s="556" t="s">
        <v>240</v>
      </c>
      <c r="D12" s="1193" t="s">
        <v>267</v>
      </c>
      <c r="E12" s="1193"/>
      <c r="F12" s="1193"/>
      <c r="G12" s="1193"/>
      <c r="H12" s="1193"/>
      <c r="I12" s="1193"/>
      <c r="J12" s="1193"/>
      <c r="K12" s="1193"/>
      <c r="L12" s="1193"/>
      <c r="M12" s="1193"/>
      <c r="N12" s="404"/>
    </row>
    <row r="13" spans="1:17">
      <c r="A13" s="576" t="s">
        <v>242</v>
      </c>
      <c r="B13" s="249"/>
      <c r="C13" s="405"/>
      <c r="D13" s="1194"/>
      <c r="E13" s="1194"/>
      <c r="F13" s="1194"/>
      <c r="G13" s="1194"/>
      <c r="H13" s="1194"/>
      <c r="I13" s="1194"/>
      <c r="J13" s="1194"/>
      <c r="K13" s="1194"/>
      <c r="L13" s="1194"/>
      <c r="M13" s="1194"/>
      <c r="N13" s="406"/>
    </row>
    <row r="14" spans="1:17">
      <c r="A14" s="402" t="s">
        <v>171</v>
      </c>
      <c r="B14" s="249" t="s">
        <v>268</v>
      </c>
      <c r="C14" s="405"/>
      <c r="D14" s="407"/>
      <c r="E14" s="408"/>
      <c r="F14" s="408"/>
      <c r="G14" s="405"/>
      <c r="H14" s="405"/>
      <c r="I14" s="405"/>
      <c r="J14" s="405"/>
      <c r="K14" s="405"/>
      <c r="L14" s="405"/>
      <c r="M14" s="405"/>
      <c r="N14" s="406"/>
    </row>
    <row r="15" spans="1:17" ht="25.5">
      <c r="A15" s="403" t="s">
        <v>245</v>
      </c>
      <c r="B15" s="249" t="s">
        <v>269</v>
      </c>
      <c r="C15" s="405"/>
      <c r="D15" s="405"/>
      <c r="E15" s="405"/>
      <c r="F15" s="405"/>
      <c r="G15" s="405"/>
      <c r="H15" s="405"/>
      <c r="I15" s="405"/>
      <c r="J15" s="405"/>
      <c r="K15" s="405"/>
      <c r="L15" s="405"/>
      <c r="M15" s="405"/>
      <c r="N15" s="406"/>
    </row>
    <row r="16" spans="1:17" ht="15.75" thickBot="1">
      <c r="A16" s="403" t="s">
        <v>247</v>
      </c>
      <c r="B16" s="250" t="s">
        <v>234</v>
      </c>
      <c r="C16" s="405"/>
      <c r="D16" s="405"/>
      <c r="E16" s="405"/>
      <c r="F16" s="405"/>
      <c r="G16" s="405"/>
      <c r="H16" s="405"/>
      <c r="I16" s="405"/>
      <c r="J16" s="405"/>
      <c r="K16" s="405"/>
      <c r="L16" s="405"/>
      <c r="M16" s="405"/>
      <c r="N16" s="406"/>
    </row>
    <row r="17" spans="1:14" ht="15" customHeight="1" thickBot="1">
      <c r="A17" s="1152" t="s">
        <v>320</v>
      </c>
      <c r="B17" s="1153"/>
      <c r="C17" s="572">
        <f>IF($B12="",0,C30+C57)</f>
        <v>0</v>
      </c>
      <c r="D17" s="572">
        <f t="shared" ref="D17:N17" si="0">IF($B12="",0,D30+D57)</f>
        <v>0</v>
      </c>
      <c r="E17" s="572">
        <f t="shared" si="0"/>
        <v>0</v>
      </c>
      <c r="F17" s="572">
        <f t="shared" si="0"/>
        <v>0</v>
      </c>
      <c r="G17" s="572">
        <f t="shared" si="0"/>
        <v>0</v>
      </c>
      <c r="H17" s="572">
        <f t="shared" si="0"/>
        <v>0</v>
      </c>
      <c r="I17" s="572">
        <f t="shared" si="0"/>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195" t="s">
        <v>248</v>
      </c>
      <c r="B19" s="1196"/>
      <c r="C19" s="1197" t="s">
        <v>249</v>
      </c>
      <c r="D19" s="1198"/>
      <c r="E19" s="1198"/>
      <c r="F19" s="1198"/>
      <c r="G19" s="1198"/>
      <c r="H19" s="1198"/>
      <c r="I19" s="1198"/>
      <c r="J19" s="1198"/>
      <c r="K19" s="1198"/>
      <c r="L19" s="1198"/>
      <c r="M19" s="1198"/>
      <c r="N19" s="1199"/>
    </row>
    <row r="20" spans="1:14">
      <c r="A20" s="1200" t="s">
        <v>176</v>
      </c>
      <c r="B20" s="1201"/>
      <c r="C20" s="411" t="s">
        <v>177</v>
      </c>
      <c r="D20" s="412" t="s">
        <v>178</v>
      </c>
      <c r="E20" s="412" t="s">
        <v>179</v>
      </c>
      <c r="F20" s="412" t="s">
        <v>180</v>
      </c>
      <c r="G20" s="412" t="s">
        <v>181</v>
      </c>
      <c r="H20" s="412" t="s">
        <v>182</v>
      </c>
      <c r="I20" s="413" t="s">
        <v>183</v>
      </c>
      <c r="J20" s="413" t="s">
        <v>184</v>
      </c>
      <c r="K20" s="413" t="s">
        <v>185</v>
      </c>
      <c r="L20" s="413" t="s">
        <v>186</v>
      </c>
      <c r="M20" s="413" t="s">
        <v>187</v>
      </c>
      <c r="N20" s="414" t="s">
        <v>188</v>
      </c>
    </row>
    <row r="21" spans="1:14" ht="15.75" thickBot="1">
      <c r="A21" s="1202"/>
      <c r="B21" s="1203"/>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195" t="s">
        <v>270</v>
      </c>
      <c r="B30" s="1196"/>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15.75" customHeight="1" thickBot="1">
      <c r="A31" s="408"/>
      <c r="B31" s="417"/>
      <c r="C31" s="418"/>
      <c r="D31" s="418"/>
      <c r="E31" s="418"/>
      <c r="F31" s="418"/>
      <c r="G31" s="418"/>
      <c r="H31" s="418"/>
      <c r="I31" s="418"/>
      <c r="J31" s="418"/>
      <c r="K31" s="418"/>
      <c r="L31" s="418"/>
      <c r="M31" s="418"/>
      <c r="N31" s="418"/>
    </row>
    <row r="32" spans="1:14" ht="15.75" thickBot="1">
      <c r="A32" s="1148" t="s">
        <v>252</v>
      </c>
      <c r="B32" s="1149"/>
      <c r="C32" s="1162" t="s">
        <v>249</v>
      </c>
      <c r="D32" s="1163"/>
      <c r="E32" s="1163"/>
      <c r="F32" s="1163"/>
      <c r="G32" s="1163"/>
      <c r="H32" s="1163"/>
      <c r="I32" s="1163"/>
      <c r="J32" s="1163"/>
      <c r="K32" s="1163"/>
      <c r="L32" s="1163"/>
      <c r="M32" s="1163"/>
      <c r="N32" s="1164"/>
    </row>
    <row r="33" spans="1:14" ht="31.5" customHeight="1">
      <c r="A33" s="1156" t="s">
        <v>191</v>
      </c>
      <c r="B33" s="1157"/>
      <c r="C33" s="228" t="s">
        <v>177</v>
      </c>
      <c r="D33" s="229" t="s">
        <v>178</v>
      </c>
      <c r="E33" s="229" t="s">
        <v>179</v>
      </c>
      <c r="F33" s="229" t="s">
        <v>180</v>
      </c>
      <c r="G33" s="229" t="s">
        <v>181</v>
      </c>
      <c r="H33" s="229" t="s">
        <v>182</v>
      </c>
      <c r="I33" s="230" t="s">
        <v>183</v>
      </c>
      <c r="J33" s="230" t="s">
        <v>184</v>
      </c>
      <c r="K33" s="230" t="s">
        <v>185</v>
      </c>
      <c r="L33" s="230" t="s">
        <v>186</v>
      </c>
      <c r="M33" s="230" t="s">
        <v>187</v>
      </c>
      <c r="N33" s="231" t="s">
        <v>188</v>
      </c>
    </row>
    <row r="34" spans="1:14" ht="15" customHeight="1" thickBot="1">
      <c r="A34" s="1158"/>
      <c r="B34" s="1159"/>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192</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194</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196</v>
      </c>
      <c r="B37" s="338" t="str">
        <f>'1C TSrécur1'!B38</f>
        <v>Exemple - SPW EER - DPE - Dossier 675432 - NOM projet - 01/10/2019-30/09/2022 - M. EEEE Fff</v>
      </c>
      <c r="C37" s="542">
        <v>0</v>
      </c>
      <c r="D37" s="541"/>
      <c r="E37" s="541"/>
      <c r="F37" s="541"/>
      <c r="G37" s="541"/>
      <c r="H37" s="541"/>
      <c r="I37" s="541"/>
      <c r="J37" s="541"/>
      <c r="K37" s="541"/>
      <c r="L37" s="541"/>
      <c r="M37" s="541"/>
      <c r="N37" s="547"/>
    </row>
    <row r="38" spans="1:14">
      <c r="A38" s="233" t="s">
        <v>198</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199</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200</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201</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202</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203</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204</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205</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206</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207</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208</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209</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210</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211</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212</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213</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214</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215</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98</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195" t="s">
        <v>271</v>
      </c>
      <c r="B57" s="1196"/>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iHUidlii/UNL7Ot/7IJcYDw9hRG9vRy8lRGCHXLPAefPIoZAtrRfZ7NWp1ErRPHpYU+9e7fICLWABLhvB9dgNA==" saltValue="SEVUbnkMlGl8nToXZDjIqA=="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35:N56">
    <cfRule type="cellIs" dxfId="13" priority="2" operator="equal">
      <formula>0</formula>
    </cfRule>
  </conditionalFormatting>
  <conditionalFormatting sqref="C22:N29">
    <cfRule type="cellIs" dxfId="12" priority="1" operator="equal">
      <formula>0</formula>
    </cfRule>
  </conditionalFormatting>
  <dataValidations count="3">
    <dataValidation type="list" showInputMessage="1" showErrorMessage="1" prompt="Si la facture ne reprend QUE les prestations liées à la subvention  dont question et mentionnée en E3, sélectionner &quot;NON&quot;" sqref="C12" xr:uid="{019BD0D8-8408-4BFE-A22E-4CE7FCC7801D}">
      <formula1>#REF!</formula1>
    </dataValidation>
    <dataValidation type="list" showInputMessage="1" showErrorMessage="1" sqref="B16" xr:uid="{CB44AC58-08BD-42B8-A749-8A2654BF7E24}">
      <formula1>$Q$1:$Q$2</formula1>
    </dataValidation>
    <dataValidation allowBlank="1" showErrorMessage="1" promptTitle="ATTENTION" prompt="Si le salaire d'au moins un salarié est présenté présenté dans cette déclaration de créances, merci d'encoder d'abord l'onglet 1C Time sheet salarie" sqref="B35:B56" xr:uid="{E50F5C4F-8167-4366-ACE9-52E1C1395357}"/>
  </dataValidations>
  <hyperlinks>
    <hyperlink ref="A13" location="'1B Tableau financier'!A310" display="NOM Prénom" xr:uid="{B414C379-79A2-4F00-ACC2-B2FCD6F5A7C7}"/>
    <hyperlink ref="A12" location="'1B Tableau financier'!A385" display="'1B Tableau financier'!A385" xr:uid="{1C170BC2-C548-4EC8-81B4-50235547ECAC}"/>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FBD56-D3F9-482F-846D-5F08D35F2206}">
  <dimension ref="A1:Q57"/>
  <sheetViews>
    <sheetView workbookViewId="0">
      <selection activeCell="B12" sqref="B12"/>
    </sheetView>
  </sheetViews>
  <sheetFormatPr baseColWidth="10" defaultColWidth="11.42578125" defaultRowHeight="15"/>
  <cols>
    <col min="1" max="1" width="15.140625" customWidth="1"/>
    <col min="2" max="2" width="85.140625"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233</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234</v>
      </c>
    </row>
    <row r="3" spans="1:17" s="45" customFormat="1" ht="18.75" customHeight="1">
      <c r="B3" s="52" t="s">
        <v>265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837" customFormat="1" ht="18.75" customHeight="1">
      <c r="B5" s="108" t="s">
        <v>220</v>
      </c>
      <c r="C5" s="23"/>
      <c r="D5" s="88"/>
      <c r="E5" s="18"/>
      <c r="F5" s="100"/>
      <c r="G5" s="18"/>
      <c r="H5" s="100"/>
    </row>
    <row r="6" spans="1:17" s="837" customFormat="1" ht="7.9" customHeight="1">
      <c r="B6" s="108"/>
      <c r="C6" s="23"/>
      <c r="D6" s="88"/>
      <c r="E6" s="18"/>
      <c r="F6" s="100"/>
      <c r="G6" s="18"/>
      <c r="H6" s="100"/>
    </row>
    <row r="7" spans="1:17" s="837" customFormat="1" ht="7.9" customHeight="1">
      <c r="B7" s="108"/>
      <c r="C7" s="23"/>
      <c r="D7" s="88"/>
      <c r="E7" s="18"/>
      <c r="F7" s="100"/>
      <c r="G7" s="18"/>
      <c r="H7" s="100"/>
    </row>
    <row r="8" spans="1:17" s="837" customFormat="1" ht="7.9" customHeight="1">
      <c r="B8" s="108"/>
      <c r="C8" s="23"/>
      <c r="D8" s="88"/>
      <c r="E8" s="18"/>
      <c r="F8" s="100"/>
      <c r="G8" s="18"/>
      <c r="H8" s="100"/>
    </row>
    <row r="9" spans="1:17" s="837" customFormat="1" ht="7.9" customHeight="1">
      <c r="B9" s="108"/>
      <c r="C9" s="23"/>
      <c r="D9" s="88"/>
      <c r="E9" s="18"/>
      <c r="F9" s="100"/>
      <c r="G9" s="18"/>
      <c r="H9" s="100"/>
    </row>
    <row r="10" spans="1:17" s="837" customFormat="1" ht="7.9" customHeight="1">
      <c r="A10" s="838"/>
      <c r="B10" s="101"/>
      <c r="C10" s="23"/>
      <c r="D10" s="88"/>
      <c r="E10" s="18"/>
      <c r="F10" s="100"/>
      <c r="G10" s="18"/>
      <c r="H10" s="100"/>
    </row>
    <row r="11" spans="1:17" s="838" customFormat="1" ht="7.9" customHeight="1" thickBot="1">
      <c r="A11" s="839"/>
      <c r="B11" s="46"/>
    </row>
    <row r="12" spans="1:17" ht="30.75" thickBot="1">
      <c r="A12" s="677" t="s">
        <v>259</v>
      </c>
      <c r="B12" s="248"/>
      <c r="C12" s="556" t="s">
        <v>240</v>
      </c>
      <c r="D12" s="1193" t="s">
        <v>267</v>
      </c>
      <c r="E12" s="1193"/>
      <c r="F12" s="1193"/>
      <c r="G12" s="1193"/>
      <c r="H12" s="1193"/>
      <c r="I12" s="1193"/>
      <c r="J12" s="1193"/>
      <c r="K12" s="1193"/>
      <c r="L12" s="1193"/>
      <c r="M12" s="1193"/>
      <c r="N12" s="404"/>
    </row>
    <row r="13" spans="1:17">
      <c r="A13" s="576" t="s">
        <v>242</v>
      </c>
      <c r="B13" s="249"/>
      <c r="C13" s="405"/>
      <c r="D13" s="1194"/>
      <c r="E13" s="1194"/>
      <c r="F13" s="1194"/>
      <c r="G13" s="1194"/>
      <c r="H13" s="1194"/>
      <c r="I13" s="1194"/>
      <c r="J13" s="1194"/>
      <c r="K13" s="1194"/>
      <c r="L13" s="1194"/>
      <c r="M13" s="1194"/>
      <c r="N13" s="406"/>
    </row>
    <row r="14" spans="1:17">
      <c r="A14" s="402" t="s">
        <v>171</v>
      </c>
      <c r="B14" s="249" t="s">
        <v>268</v>
      </c>
      <c r="C14" s="405"/>
      <c r="D14" s="407"/>
      <c r="E14" s="408"/>
      <c r="F14" s="408"/>
      <c r="G14" s="405"/>
      <c r="H14" s="405"/>
      <c r="I14" s="405"/>
      <c r="J14" s="405"/>
      <c r="K14" s="405"/>
      <c r="L14" s="405"/>
      <c r="M14" s="405"/>
      <c r="N14" s="406"/>
    </row>
    <row r="15" spans="1:17" ht="25.5">
      <c r="A15" s="403" t="s">
        <v>245</v>
      </c>
      <c r="B15" s="249" t="s">
        <v>269</v>
      </c>
      <c r="C15" s="405"/>
      <c r="D15" s="405"/>
      <c r="E15" s="405"/>
      <c r="F15" s="405"/>
      <c r="G15" s="405"/>
      <c r="H15" s="405"/>
      <c r="I15" s="405"/>
      <c r="J15" s="405"/>
      <c r="K15" s="405"/>
      <c r="L15" s="405"/>
      <c r="M15" s="405"/>
      <c r="N15" s="406"/>
    </row>
    <row r="16" spans="1:17" ht="15.75" thickBot="1">
      <c r="A16" s="403" t="s">
        <v>247</v>
      </c>
      <c r="B16" s="250" t="s">
        <v>234</v>
      </c>
      <c r="C16" s="405"/>
      <c r="D16" s="405"/>
      <c r="E16" s="405"/>
      <c r="F16" s="405"/>
      <c r="G16" s="405"/>
      <c r="H16" s="405"/>
      <c r="I16" s="405"/>
      <c r="J16" s="405"/>
      <c r="K16" s="405"/>
      <c r="L16" s="405"/>
      <c r="M16" s="405"/>
      <c r="N16" s="406"/>
    </row>
    <row r="17" spans="1:14" ht="15" customHeight="1" thickBot="1">
      <c r="A17" s="1152" t="s">
        <v>320</v>
      </c>
      <c r="B17" s="1153"/>
      <c r="C17" s="572">
        <f>IF($B12="",0,C30+C57)</f>
        <v>0</v>
      </c>
      <c r="D17" s="572">
        <f t="shared" ref="D17:N17" si="0">IF($B12="",0,D30+D57)</f>
        <v>0</v>
      </c>
      <c r="E17" s="572">
        <f t="shared" si="0"/>
        <v>0</v>
      </c>
      <c r="F17" s="572">
        <f t="shared" si="0"/>
        <v>0</v>
      </c>
      <c r="G17" s="572">
        <f t="shared" si="0"/>
        <v>0</v>
      </c>
      <c r="H17" s="572">
        <f t="shared" si="0"/>
        <v>0</v>
      </c>
      <c r="I17" s="572">
        <f t="shared" si="0"/>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195" t="s">
        <v>248</v>
      </c>
      <c r="B19" s="1196"/>
      <c r="C19" s="1197" t="s">
        <v>249</v>
      </c>
      <c r="D19" s="1198"/>
      <c r="E19" s="1198"/>
      <c r="F19" s="1198"/>
      <c r="G19" s="1198"/>
      <c r="H19" s="1198"/>
      <c r="I19" s="1198"/>
      <c r="J19" s="1198"/>
      <c r="K19" s="1198"/>
      <c r="L19" s="1198"/>
      <c r="M19" s="1198"/>
      <c r="N19" s="1199"/>
    </row>
    <row r="20" spans="1:14">
      <c r="A20" s="1200" t="s">
        <v>176</v>
      </c>
      <c r="B20" s="1201"/>
      <c r="C20" s="411" t="s">
        <v>177</v>
      </c>
      <c r="D20" s="412" t="s">
        <v>178</v>
      </c>
      <c r="E20" s="412" t="s">
        <v>179</v>
      </c>
      <c r="F20" s="412" t="s">
        <v>180</v>
      </c>
      <c r="G20" s="412" t="s">
        <v>181</v>
      </c>
      <c r="H20" s="412" t="s">
        <v>182</v>
      </c>
      <c r="I20" s="413" t="s">
        <v>183</v>
      </c>
      <c r="J20" s="413" t="s">
        <v>184</v>
      </c>
      <c r="K20" s="413" t="s">
        <v>185</v>
      </c>
      <c r="L20" s="413" t="s">
        <v>186</v>
      </c>
      <c r="M20" s="413" t="s">
        <v>187</v>
      </c>
      <c r="N20" s="414" t="s">
        <v>188</v>
      </c>
    </row>
    <row r="21" spans="1:14" ht="15.75" thickBot="1">
      <c r="A21" s="1202"/>
      <c r="B21" s="1203"/>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195" t="s">
        <v>270</v>
      </c>
      <c r="B30" s="1196"/>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15.75" customHeight="1" thickBot="1">
      <c r="A31" s="408"/>
      <c r="B31" s="417"/>
      <c r="C31" s="418"/>
      <c r="D31" s="418"/>
      <c r="E31" s="418"/>
      <c r="F31" s="418"/>
      <c r="G31" s="418"/>
      <c r="H31" s="418"/>
      <c r="I31" s="418"/>
      <c r="J31" s="418"/>
      <c r="K31" s="418"/>
      <c r="L31" s="418"/>
      <c r="M31" s="418"/>
      <c r="N31" s="418"/>
    </row>
    <row r="32" spans="1:14" ht="15.75" thickBot="1">
      <c r="A32" s="1148" t="s">
        <v>252</v>
      </c>
      <c r="B32" s="1149"/>
      <c r="C32" s="1162" t="s">
        <v>249</v>
      </c>
      <c r="D32" s="1163"/>
      <c r="E32" s="1163"/>
      <c r="F32" s="1163"/>
      <c r="G32" s="1163"/>
      <c r="H32" s="1163"/>
      <c r="I32" s="1163"/>
      <c r="J32" s="1163"/>
      <c r="K32" s="1163"/>
      <c r="L32" s="1163"/>
      <c r="M32" s="1163"/>
      <c r="N32" s="1164"/>
    </row>
    <row r="33" spans="1:14" ht="31.5" customHeight="1">
      <c r="A33" s="1156" t="s">
        <v>191</v>
      </c>
      <c r="B33" s="1157"/>
      <c r="C33" s="228" t="s">
        <v>177</v>
      </c>
      <c r="D33" s="229" t="s">
        <v>178</v>
      </c>
      <c r="E33" s="229" t="s">
        <v>179</v>
      </c>
      <c r="F33" s="229" t="s">
        <v>180</v>
      </c>
      <c r="G33" s="229" t="s">
        <v>181</v>
      </c>
      <c r="H33" s="229" t="s">
        <v>182</v>
      </c>
      <c r="I33" s="230" t="s">
        <v>183</v>
      </c>
      <c r="J33" s="230" t="s">
        <v>184</v>
      </c>
      <c r="K33" s="230" t="s">
        <v>185</v>
      </c>
      <c r="L33" s="230" t="s">
        <v>186</v>
      </c>
      <c r="M33" s="230" t="s">
        <v>187</v>
      </c>
      <c r="N33" s="231" t="s">
        <v>188</v>
      </c>
    </row>
    <row r="34" spans="1:14" ht="15" customHeight="1" thickBot="1">
      <c r="A34" s="1158"/>
      <c r="B34" s="1159"/>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192</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194</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196</v>
      </c>
      <c r="B37" s="338" t="str">
        <f>'1C TSrécur1'!B38</f>
        <v>Exemple - SPW EER - DPE - Dossier 675432 - NOM projet - 01/10/2019-30/09/2022 - M. EEEE Fff</v>
      </c>
      <c r="C37" s="542">
        <v>0</v>
      </c>
      <c r="D37" s="541"/>
      <c r="E37" s="541"/>
      <c r="F37" s="541"/>
      <c r="G37" s="541"/>
      <c r="H37" s="541"/>
      <c r="I37" s="541"/>
      <c r="J37" s="541"/>
      <c r="K37" s="541"/>
      <c r="L37" s="541"/>
      <c r="M37" s="541"/>
      <c r="N37" s="547"/>
    </row>
    <row r="38" spans="1:14">
      <c r="A38" s="233" t="s">
        <v>198</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199</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200</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201</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202</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203</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204</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205</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206</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207</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208</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209</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210</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211</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212</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213</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214</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215</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98</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195" t="s">
        <v>271</v>
      </c>
      <c r="B57" s="1196"/>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x5RCsvaWLig2AVgN0+7NHe6zHmeSU3C0DVmokjFaMY7Vl9wy+FOr0/qkNscDCnoh3w/E1XpD2AYcYZTeNko2fw==" saltValue="hjTnNq6hfDpfvKKr7nii3g=="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35:N56">
    <cfRule type="cellIs" dxfId="11" priority="2" operator="equal">
      <formula>0</formula>
    </cfRule>
  </conditionalFormatting>
  <conditionalFormatting sqref="C22:N29">
    <cfRule type="cellIs" dxfId="10"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05FC4312-A7D6-4C56-8240-58E7C7AB59A4}"/>
    <dataValidation type="list" showInputMessage="1" showErrorMessage="1" sqref="B16" xr:uid="{4AB8F5A6-CD79-4D16-8C64-F7A5AFD238D8}">
      <formula1>$Q$1:$Q$2</formula1>
    </dataValidation>
    <dataValidation type="list" showInputMessage="1" showErrorMessage="1" prompt="Si la facture ne reprend QUE les prestations liées à la subvention  dont question et mentionnée en E3, sélectionner &quot;NON&quot;" sqref="C12" xr:uid="{BB65EEC9-A7D8-4421-B7FD-AA57FCD1AE40}">
      <formula1>#REF!</formula1>
    </dataValidation>
  </dataValidations>
  <hyperlinks>
    <hyperlink ref="A13" location="'1B Tableau financier'!A310" display="NOM Prénom" xr:uid="{DCEA7184-F779-4BD9-9E89-9467D624E28E}"/>
    <hyperlink ref="A12" location="'1B Tableau financier'!A397" display="'1B Tableau financier'!A397" xr:uid="{CAD64C76-7058-4873-88D1-0A90613E9A89}"/>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30E12-E5B3-48A9-B571-907E2A1B677F}">
  <dimension ref="A1:Q57"/>
  <sheetViews>
    <sheetView workbookViewId="0">
      <selection activeCell="B12" sqref="B12"/>
    </sheetView>
  </sheetViews>
  <sheetFormatPr baseColWidth="10" defaultColWidth="11.42578125" defaultRowHeight="15"/>
  <cols>
    <col min="1" max="1" width="15.140625" customWidth="1"/>
    <col min="2" max="2" width="85.140625"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233</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234</v>
      </c>
    </row>
    <row r="3" spans="1:17" s="45" customFormat="1" ht="18.75" customHeight="1">
      <c r="B3" s="52" t="s">
        <v>265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837" customFormat="1" ht="18.75" customHeight="1">
      <c r="B5" s="108" t="s">
        <v>220</v>
      </c>
      <c r="C5" s="23"/>
      <c r="D5" s="88"/>
      <c r="E5" s="18"/>
      <c r="F5" s="100"/>
      <c r="G5" s="18"/>
      <c r="H5" s="100"/>
    </row>
    <row r="6" spans="1:17" s="837" customFormat="1" ht="7.9" customHeight="1">
      <c r="B6" s="108"/>
      <c r="C6" s="23"/>
      <c r="D6" s="88"/>
      <c r="E6" s="18"/>
      <c r="F6" s="100"/>
      <c r="G6" s="18"/>
      <c r="H6" s="100"/>
    </row>
    <row r="7" spans="1:17" s="837" customFormat="1" ht="7.9" customHeight="1">
      <c r="B7" s="108"/>
      <c r="C7" s="23"/>
      <c r="D7" s="88"/>
      <c r="E7" s="18"/>
      <c r="F7" s="100"/>
      <c r="G7" s="18"/>
      <c r="H7" s="100"/>
    </row>
    <row r="8" spans="1:17" s="837" customFormat="1" ht="7.9" customHeight="1">
      <c r="B8" s="108"/>
      <c r="C8" s="23"/>
      <c r="D8" s="88"/>
      <c r="E8" s="18"/>
      <c r="F8" s="100"/>
      <c r="G8" s="18"/>
      <c r="H8" s="100"/>
    </row>
    <row r="9" spans="1:17" s="837" customFormat="1" ht="7.9" customHeight="1">
      <c r="B9" s="108"/>
      <c r="C9" s="23"/>
      <c r="D9" s="88"/>
      <c r="E9" s="18"/>
      <c r="F9" s="100"/>
      <c r="G9" s="18"/>
      <c r="H9" s="100"/>
    </row>
    <row r="10" spans="1:17" s="837" customFormat="1" ht="7.9" customHeight="1">
      <c r="A10" s="838"/>
      <c r="B10" s="101"/>
      <c r="C10" s="23"/>
      <c r="D10" s="88"/>
      <c r="E10" s="18"/>
      <c r="F10" s="100"/>
      <c r="G10" s="18"/>
      <c r="H10" s="100"/>
    </row>
    <row r="11" spans="1:17" s="838" customFormat="1" ht="7.9" customHeight="1" thickBot="1">
      <c r="A11" s="839"/>
      <c r="B11" s="46"/>
    </row>
    <row r="12" spans="1:17" ht="30.75" thickBot="1">
      <c r="A12" s="677" t="s">
        <v>260</v>
      </c>
      <c r="B12" s="248"/>
      <c r="C12" s="556" t="s">
        <v>240</v>
      </c>
      <c r="D12" s="1193" t="s">
        <v>267</v>
      </c>
      <c r="E12" s="1193"/>
      <c r="F12" s="1193"/>
      <c r="G12" s="1193"/>
      <c r="H12" s="1193"/>
      <c r="I12" s="1193"/>
      <c r="J12" s="1193"/>
      <c r="K12" s="1193"/>
      <c r="L12" s="1193"/>
      <c r="M12" s="1193"/>
      <c r="N12" s="404"/>
    </row>
    <row r="13" spans="1:17">
      <c r="A13" s="576" t="s">
        <v>242</v>
      </c>
      <c r="B13" s="249"/>
      <c r="C13" s="405"/>
      <c r="D13" s="1194"/>
      <c r="E13" s="1194"/>
      <c r="F13" s="1194"/>
      <c r="G13" s="1194"/>
      <c r="H13" s="1194"/>
      <c r="I13" s="1194"/>
      <c r="J13" s="1194"/>
      <c r="K13" s="1194"/>
      <c r="L13" s="1194"/>
      <c r="M13" s="1194"/>
      <c r="N13" s="406"/>
    </row>
    <row r="14" spans="1:17">
      <c r="A14" s="402" t="s">
        <v>171</v>
      </c>
      <c r="B14" s="249" t="s">
        <v>268</v>
      </c>
      <c r="C14" s="405"/>
      <c r="D14" s="407"/>
      <c r="E14" s="408"/>
      <c r="F14" s="408"/>
      <c r="G14" s="405"/>
      <c r="H14" s="405"/>
      <c r="I14" s="405"/>
      <c r="J14" s="405"/>
      <c r="K14" s="405"/>
      <c r="L14" s="405"/>
      <c r="M14" s="405"/>
      <c r="N14" s="406"/>
    </row>
    <row r="15" spans="1:17" ht="25.5">
      <c r="A15" s="403" t="s">
        <v>245</v>
      </c>
      <c r="B15" s="249" t="s">
        <v>269</v>
      </c>
      <c r="C15" s="405"/>
      <c r="D15" s="405"/>
      <c r="E15" s="405"/>
      <c r="F15" s="405"/>
      <c r="G15" s="405"/>
      <c r="H15" s="405"/>
      <c r="I15" s="405"/>
      <c r="J15" s="405"/>
      <c r="K15" s="405"/>
      <c r="L15" s="405"/>
      <c r="M15" s="405"/>
      <c r="N15" s="406"/>
    </row>
    <row r="16" spans="1:17" ht="15.75" thickBot="1">
      <c r="A16" s="403" t="s">
        <v>247</v>
      </c>
      <c r="B16" s="250" t="s">
        <v>234</v>
      </c>
      <c r="C16" s="405"/>
      <c r="D16" s="405"/>
      <c r="E16" s="405"/>
      <c r="F16" s="405"/>
      <c r="G16" s="405"/>
      <c r="H16" s="405"/>
      <c r="I16" s="405"/>
      <c r="J16" s="405"/>
      <c r="K16" s="405"/>
      <c r="L16" s="405"/>
      <c r="M16" s="405"/>
      <c r="N16" s="406"/>
    </row>
    <row r="17" spans="1:14" ht="15" customHeight="1" thickBot="1">
      <c r="A17" s="1152" t="s">
        <v>320</v>
      </c>
      <c r="B17" s="1153"/>
      <c r="C17" s="572">
        <f>IF($B12="",0,C30+C57)</f>
        <v>0</v>
      </c>
      <c r="D17" s="572">
        <f t="shared" ref="D17:N17" si="0">IF($B12="",0,D30+D57)</f>
        <v>0</v>
      </c>
      <c r="E17" s="572">
        <f t="shared" si="0"/>
        <v>0</v>
      </c>
      <c r="F17" s="572">
        <f t="shared" si="0"/>
        <v>0</v>
      </c>
      <c r="G17" s="572">
        <f t="shared" si="0"/>
        <v>0</v>
      </c>
      <c r="H17" s="572">
        <f t="shared" si="0"/>
        <v>0</v>
      </c>
      <c r="I17" s="572">
        <f t="shared" si="0"/>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195" t="s">
        <v>248</v>
      </c>
      <c r="B19" s="1196"/>
      <c r="C19" s="1197" t="s">
        <v>249</v>
      </c>
      <c r="D19" s="1198"/>
      <c r="E19" s="1198"/>
      <c r="F19" s="1198"/>
      <c r="G19" s="1198"/>
      <c r="H19" s="1198"/>
      <c r="I19" s="1198"/>
      <c r="J19" s="1198"/>
      <c r="K19" s="1198"/>
      <c r="L19" s="1198"/>
      <c r="M19" s="1198"/>
      <c r="N19" s="1199"/>
    </row>
    <row r="20" spans="1:14">
      <c r="A20" s="1200" t="s">
        <v>176</v>
      </c>
      <c r="B20" s="1201"/>
      <c r="C20" s="411" t="s">
        <v>177</v>
      </c>
      <c r="D20" s="412" t="s">
        <v>178</v>
      </c>
      <c r="E20" s="412" t="s">
        <v>179</v>
      </c>
      <c r="F20" s="412" t="s">
        <v>180</v>
      </c>
      <c r="G20" s="412" t="s">
        <v>181</v>
      </c>
      <c r="H20" s="412" t="s">
        <v>182</v>
      </c>
      <c r="I20" s="413" t="s">
        <v>183</v>
      </c>
      <c r="J20" s="413" t="s">
        <v>184</v>
      </c>
      <c r="K20" s="413" t="s">
        <v>185</v>
      </c>
      <c r="L20" s="413" t="s">
        <v>186</v>
      </c>
      <c r="M20" s="413" t="s">
        <v>187</v>
      </c>
      <c r="N20" s="414" t="s">
        <v>188</v>
      </c>
    </row>
    <row r="21" spans="1:14" ht="15.75" thickBot="1">
      <c r="A21" s="1202"/>
      <c r="B21" s="1203"/>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195" t="s">
        <v>270</v>
      </c>
      <c r="B30" s="1196"/>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15.75" customHeight="1" thickBot="1">
      <c r="A31" s="408"/>
      <c r="B31" s="417"/>
      <c r="C31" s="418"/>
      <c r="D31" s="418"/>
      <c r="E31" s="418"/>
      <c r="F31" s="418"/>
      <c r="G31" s="418"/>
      <c r="H31" s="418"/>
      <c r="I31" s="418"/>
      <c r="J31" s="418"/>
      <c r="K31" s="418"/>
      <c r="L31" s="418"/>
      <c r="M31" s="418"/>
      <c r="N31" s="418"/>
    </row>
    <row r="32" spans="1:14" ht="15.75" thickBot="1">
      <c r="A32" s="1148" t="s">
        <v>252</v>
      </c>
      <c r="B32" s="1149"/>
      <c r="C32" s="1162" t="s">
        <v>249</v>
      </c>
      <c r="D32" s="1163"/>
      <c r="E32" s="1163"/>
      <c r="F32" s="1163"/>
      <c r="G32" s="1163"/>
      <c r="H32" s="1163"/>
      <c r="I32" s="1163"/>
      <c r="J32" s="1163"/>
      <c r="K32" s="1163"/>
      <c r="L32" s="1163"/>
      <c r="M32" s="1163"/>
      <c r="N32" s="1164"/>
    </row>
    <row r="33" spans="1:14" ht="31.5" customHeight="1">
      <c r="A33" s="1156" t="s">
        <v>191</v>
      </c>
      <c r="B33" s="1157"/>
      <c r="C33" s="228" t="s">
        <v>177</v>
      </c>
      <c r="D33" s="229" t="s">
        <v>178</v>
      </c>
      <c r="E33" s="229" t="s">
        <v>179</v>
      </c>
      <c r="F33" s="229" t="s">
        <v>180</v>
      </c>
      <c r="G33" s="229" t="s">
        <v>181</v>
      </c>
      <c r="H33" s="229" t="s">
        <v>182</v>
      </c>
      <c r="I33" s="230" t="s">
        <v>183</v>
      </c>
      <c r="J33" s="230" t="s">
        <v>184</v>
      </c>
      <c r="K33" s="230" t="s">
        <v>185</v>
      </c>
      <c r="L33" s="230" t="s">
        <v>186</v>
      </c>
      <c r="M33" s="230" t="s">
        <v>187</v>
      </c>
      <c r="N33" s="231" t="s">
        <v>188</v>
      </c>
    </row>
    <row r="34" spans="1:14" ht="15" customHeight="1" thickBot="1">
      <c r="A34" s="1158"/>
      <c r="B34" s="1159"/>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192</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194</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196</v>
      </c>
      <c r="B37" s="338" t="str">
        <f>'1C TSrécur1'!B38</f>
        <v>Exemple - SPW EER - DPE - Dossier 675432 - NOM projet - 01/10/2019-30/09/2022 - M. EEEE Fff</v>
      </c>
      <c r="C37" s="542">
        <v>0</v>
      </c>
      <c r="D37" s="541"/>
      <c r="E37" s="541"/>
      <c r="F37" s="541"/>
      <c r="G37" s="541"/>
      <c r="H37" s="541"/>
      <c r="I37" s="541"/>
      <c r="J37" s="541"/>
      <c r="K37" s="541"/>
      <c r="L37" s="541"/>
      <c r="M37" s="541"/>
      <c r="N37" s="547"/>
    </row>
    <row r="38" spans="1:14">
      <c r="A38" s="233" t="s">
        <v>198</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199</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200</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201</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202</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203</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204</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205</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206</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207</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208</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209</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210</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211</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212</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213</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214</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215</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98</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195" t="s">
        <v>271</v>
      </c>
      <c r="B57" s="1196"/>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BzVTk08ZGi6H6m6XgAinziA36za9k8KhXeqIGWjQqwtKTcTdBm6ea4SOa02QTj+UfM3HWylG8tcvzG4Hgxn63w==" saltValue="CdmZyrr5MeaoqGrD/zcPpw=="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35:N56">
    <cfRule type="cellIs" dxfId="9" priority="2" operator="equal">
      <formula>0</formula>
    </cfRule>
  </conditionalFormatting>
  <conditionalFormatting sqref="C22:N29">
    <cfRule type="cellIs" dxfId="8" priority="1" operator="equal">
      <formula>0</formula>
    </cfRule>
  </conditionalFormatting>
  <dataValidations count="3">
    <dataValidation type="list" showInputMessage="1" showErrorMessage="1" prompt="Si la facture ne reprend QUE les prestations liées à la subvention  dont question et mentionnée en E3, sélectionner &quot;NON&quot;" sqref="C12" xr:uid="{C88CAF12-30B3-4F94-8068-8BCA8FBB9CC7}">
      <formula1>#REF!</formula1>
    </dataValidation>
    <dataValidation type="list" showInputMessage="1" showErrorMessage="1" sqref="B16" xr:uid="{FB640B04-900C-4743-B7CF-5FD622337FF6}">
      <formula1>$Q$1:$Q$2</formula1>
    </dataValidation>
    <dataValidation allowBlank="1" showErrorMessage="1" promptTitle="ATTENTION" prompt="Si le salaire d'au moins un salarié est présenté présenté dans cette déclaration de créances, merci d'encoder d'abord l'onglet 1C Time sheet salarie" sqref="B35:B56" xr:uid="{815EC6C3-D40A-40B3-9342-9940C48A1EEC}"/>
  </dataValidations>
  <hyperlinks>
    <hyperlink ref="A13" location="'1B Tableau financier'!A310" display="NOM Prénom" xr:uid="{746C9A79-5C47-4CDB-BB0A-270AAF010DA9}"/>
    <hyperlink ref="A12" location="'1B Tableau financier'!A409" display="'1B Tableau financier'!A409" xr:uid="{079081FB-EF0C-48EE-8213-799C6C71B9BE}"/>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FD514-2C9C-424E-816C-19E6246022B7}">
  <dimension ref="A1:Q57"/>
  <sheetViews>
    <sheetView workbookViewId="0">
      <selection activeCell="B12" sqref="B12"/>
    </sheetView>
  </sheetViews>
  <sheetFormatPr baseColWidth="10" defaultColWidth="11.42578125" defaultRowHeight="15"/>
  <cols>
    <col min="1" max="1" width="15.140625" customWidth="1"/>
    <col min="2" max="2" width="85.140625"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233</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234</v>
      </c>
    </row>
    <row r="3" spans="1:17" s="45" customFormat="1" ht="18.75" customHeight="1">
      <c r="B3" s="52" t="s">
        <v>265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837" customFormat="1" ht="18.75" customHeight="1">
      <c r="B5" s="108" t="s">
        <v>220</v>
      </c>
      <c r="C5" s="23"/>
      <c r="D5" s="88"/>
      <c r="E5" s="18"/>
      <c r="F5" s="100"/>
      <c r="G5" s="18"/>
      <c r="H5" s="100"/>
    </row>
    <row r="6" spans="1:17" s="837" customFormat="1" ht="7.9" customHeight="1">
      <c r="B6" s="108"/>
      <c r="C6" s="23"/>
      <c r="D6" s="88"/>
      <c r="E6" s="18"/>
      <c r="F6" s="100"/>
      <c r="G6" s="18"/>
      <c r="H6" s="100"/>
    </row>
    <row r="7" spans="1:17" s="837" customFormat="1" ht="7.9" customHeight="1">
      <c r="B7" s="108"/>
      <c r="C7" s="23"/>
      <c r="D7" s="88"/>
      <c r="E7" s="18"/>
      <c r="F7" s="100"/>
      <c r="G7" s="18"/>
      <c r="H7" s="100"/>
    </row>
    <row r="8" spans="1:17" s="837" customFormat="1" ht="7.9" customHeight="1">
      <c r="B8" s="108"/>
      <c r="C8" s="23"/>
      <c r="D8" s="88"/>
      <c r="E8" s="18"/>
      <c r="F8" s="100"/>
      <c r="G8" s="18"/>
      <c r="H8" s="100"/>
    </row>
    <row r="9" spans="1:17" s="837" customFormat="1" ht="7.9" customHeight="1">
      <c r="B9" s="108"/>
      <c r="C9" s="23"/>
      <c r="D9" s="88"/>
      <c r="E9" s="18"/>
      <c r="F9" s="100"/>
      <c r="G9" s="18"/>
      <c r="H9" s="100"/>
    </row>
    <row r="10" spans="1:17" s="837" customFormat="1" ht="7.9" customHeight="1">
      <c r="A10" s="838"/>
      <c r="B10" s="101"/>
      <c r="C10" s="23"/>
      <c r="D10" s="88"/>
      <c r="E10" s="18"/>
      <c r="F10" s="100"/>
      <c r="G10" s="18"/>
      <c r="H10" s="100"/>
    </row>
    <row r="11" spans="1:17" s="838" customFormat="1" ht="7.9" customHeight="1" thickBot="1">
      <c r="A11" s="839"/>
      <c r="B11" s="46"/>
    </row>
    <row r="12" spans="1:17" ht="30.75" thickBot="1">
      <c r="A12" s="677" t="s">
        <v>261</v>
      </c>
      <c r="B12" s="248"/>
      <c r="C12" s="556" t="s">
        <v>240</v>
      </c>
      <c r="D12" s="1193" t="s">
        <v>267</v>
      </c>
      <c r="E12" s="1193"/>
      <c r="F12" s="1193"/>
      <c r="G12" s="1193"/>
      <c r="H12" s="1193"/>
      <c r="I12" s="1193"/>
      <c r="J12" s="1193"/>
      <c r="K12" s="1193"/>
      <c r="L12" s="1193"/>
      <c r="M12" s="1193"/>
      <c r="N12" s="404"/>
    </row>
    <row r="13" spans="1:17">
      <c r="A13" s="576" t="s">
        <v>242</v>
      </c>
      <c r="B13" s="249"/>
      <c r="C13" s="405"/>
      <c r="D13" s="1194"/>
      <c r="E13" s="1194"/>
      <c r="F13" s="1194"/>
      <c r="G13" s="1194"/>
      <c r="H13" s="1194"/>
      <c r="I13" s="1194"/>
      <c r="J13" s="1194"/>
      <c r="K13" s="1194"/>
      <c r="L13" s="1194"/>
      <c r="M13" s="1194"/>
      <c r="N13" s="406"/>
    </row>
    <row r="14" spans="1:17">
      <c r="A14" s="402" t="s">
        <v>171</v>
      </c>
      <c r="B14" s="249" t="s">
        <v>268</v>
      </c>
      <c r="C14" s="405"/>
      <c r="D14" s="407"/>
      <c r="E14" s="408"/>
      <c r="F14" s="408"/>
      <c r="G14" s="405"/>
      <c r="H14" s="405"/>
      <c r="I14" s="405"/>
      <c r="J14" s="405"/>
      <c r="K14" s="405"/>
      <c r="L14" s="405"/>
      <c r="M14" s="405"/>
      <c r="N14" s="406"/>
    </row>
    <row r="15" spans="1:17" ht="25.5">
      <c r="A15" s="403" t="s">
        <v>245</v>
      </c>
      <c r="B15" s="249" t="s">
        <v>269</v>
      </c>
      <c r="C15" s="405"/>
      <c r="D15" s="405"/>
      <c r="E15" s="405"/>
      <c r="F15" s="405"/>
      <c r="G15" s="405"/>
      <c r="H15" s="405"/>
      <c r="I15" s="405"/>
      <c r="J15" s="405"/>
      <c r="K15" s="405"/>
      <c r="L15" s="405"/>
      <c r="M15" s="405"/>
      <c r="N15" s="406"/>
    </row>
    <row r="16" spans="1:17" ht="15.75" thickBot="1">
      <c r="A16" s="403" t="s">
        <v>247</v>
      </c>
      <c r="B16" s="250" t="s">
        <v>234</v>
      </c>
      <c r="C16" s="405"/>
      <c r="D16" s="405"/>
      <c r="E16" s="405"/>
      <c r="F16" s="405"/>
      <c r="G16" s="405"/>
      <c r="H16" s="405"/>
      <c r="I16" s="405"/>
      <c r="J16" s="405"/>
      <c r="K16" s="405"/>
      <c r="L16" s="405"/>
      <c r="M16" s="405"/>
      <c r="N16" s="406"/>
    </row>
    <row r="17" spans="1:14" ht="15" customHeight="1" thickBot="1">
      <c r="A17" s="1152" t="s">
        <v>320</v>
      </c>
      <c r="B17" s="1153"/>
      <c r="C17" s="572">
        <f>IF($B12="",0,C30+C57)</f>
        <v>0</v>
      </c>
      <c r="D17" s="572">
        <f t="shared" ref="D17:N17" si="0">IF($B12="",0,D30+D57)</f>
        <v>0</v>
      </c>
      <c r="E17" s="572">
        <f t="shared" si="0"/>
        <v>0</v>
      </c>
      <c r="F17" s="572">
        <f t="shared" si="0"/>
        <v>0</v>
      </c>
      <c r="G17" s="572">
        <f t="shared" si="0"/>
        <v>0</v>
      </c>
      <c r="H17" s="572">
        <f t="shared" si="0"/>
        <v>0</v>
      </c>
      <c r="I17" s="572">
        <f t="shared" si="0"/>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195" t="s">
        <v>248</v>
      </c>
      <c r="B19" s="1196"/>
      <c r="C19" s="1197" t="s">
        <v>249</v>
      </c>
      <c r="D19" s="1198"/>
      <c r="E19" s="1198"/>
      <c r="F19" s="1198"/>
      <c r="G19" s="1198"/>
      <c r="H19" s="1198"/>
      <c r="I19" s="1198"/>
      <c r="J19" s="1198"/>
      <c r="K19" s="1198"/>
      <c r="L19" s="1198"/>
      <c r="M19" s="1198"/>
      <c r="N19" s="1199"/>
    </row>
    <row r="20" spans="1:14">
      <c r="A20" s="1200" t="s">
        <v>176</v>
      </c>
      <c r="B20" s="1201"/>
      <c r="C20" s="411" t="s">
        <v>177</v>
      </c>
      <c r="D20" s="412" t="s">
        <v>178</v>
      </c>
      <c r="E20" s="412" t="s">
        <v>179</v>
      </c>
      <c r="F20" s="412" t="s">
        <v>180</v>
      </c>
      <c r="G20" s="412" t="s">
        <v>181</v>
      </c>
      <c r="H20" s="412" t="s">
        <v>182</v>
      </c>
      <c r="I20" s="413" t="s">
        <v>183</v>
      </c>
      <c r="J20" s="413" t="s">
        <v>184</v>
      </c>
      <c r="K20" s="413" t="s">
        <v>185</v>
      </c>
      <c r="L20" s="413" t="s">
        <v>186</v>
      </c>
      <c r="M20" s="413" t="s">
        <v>187</v>
      </c>
      <c r="N20" s="414" t="s">
        <v>188</v>
      </c>
    </row>
    <row r="21" spans="1:14" ht="15.75" thickBot="1">
      <c r="A21" s="1202"/>
      <c r="B21" s="1203"/>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195" t="s">
        <v>270</v>
      </c>
      <c r="B30" s="1196"/>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15.75" customHeight="1" thickBot="1">
      <c r="A31" s="408"/>
      <c r="B31" s="417"/>
      <c r="C31" s="418"/>
      <c r="D31" s="418"/>
      <c r="E31" s="418"/>
      <c r="F31" s="418"/>
      <c r="G31" s="418"/>
      <c r="H31" s="418"/>
      <c r="I31" s="418"/>
      <c r="J31" s="418"/>
      <c r="K31" s="418"/>
      <c r="L31" s="418"/>
      <c r="M31" s="418"/>
      <c r="N31" s="418"/>
    </row>
    <row r="32" spans="1:14" ht="15.75" thickBot="1">
      <c r="A32" s="1148" t="s">
        <v>252</v>
      </c>
      <c r="B32" s="1149"/>
      <c r="C32" s="1162" t="s">
        <v>249</v>
      </c>
      <c r="D32" s="1163"/>
      <c r="E32" s="1163"/>
      <c r="F32" s="1163"/>
      <c r="G32" s="1163"/>
      <c r="H32" s="1163"/>
      <c r="I32" s="1163"/>
      <c r="J32" s="1163"/>
      <c r="K32" s="1163"/>
      <c r="L32" s="1163"/>
      <c r="M32" s="1163"/>
      <c r="N32" s="1164"/>
    </row>
    <row r="33" spans="1:14" ht="31.5" customHeight="1">
      <c r="A33" s="1156" t="s">
        <v>191</v>
      </c>
      <c r="B33" s="1157"/>
      <c r="C33" s="228" t="s">
        <v>177</v>
      </c>
      <c r="D33" s="229" t="s">
        <v>178</v>
      </c>
      <c r="E33" s="229" t="s">
        <v>179</v>
      </c>
      <c r="F33" s="229" t="s">
        <v>180</v>
      </c>
      <c r="G33" s="229" t="s">
        <v>181</v>
      </c>
      <c r="H33" s="229" t="s">
        <v>182</v>
      </c>
      <c r="I33" s="230" t="s">
        <v>183</v>
      </c>
      <c r="J33" s="230" t="s">
        <v>184</v>
      </c>
      <c r="K33" s="230" t="s">
        <v>185</v>
      </c>
      <c r="L33" s="230" t="s">
        <v>186</v>
      </c>
      <c r="M33" s="230" t="s">
        <v>187</v>
      </c>
      <c r="N33" s="231" t="s">
        <v>188</v>
      </c>
    </row>
    <row r="34" spans="1:14" ht="15" customHeight="1" thickBot="1">
      <c r="A34" s="1158"/>
      <c r="B34" s="1159"/>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192</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194</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196</v>
      </c>
      <c r="B37" s="338" t="str">
        <f>'1C TSrécur1'!B38</f>
        <v>Exemple - SPW EER - DPE - Dossier 675432 - NOM projet - 01/10/2019-30/09/2022 - M. EEEE Fff</v>
      </c>
      <c r="C37" s="542">
        <v>0</v>
      </c>
      <c r="D37" s="541"/>
      <c r="E37" s="541"/>
      <c r="F37" s="541"/>
      <c r="G37" s="541"/>
      <c r="H37" s="541"/>
      <c r="I37" s="541"/>
      <c r="J37" s="541"/>
      <c r="K37" s="541"/>
      <c r="L37" s="541"/>
      <c r="M37" s="541"/>
      <c r="N37" s="547"/>
    </row>
    <row r="38" spans="1:14">
      <c r="A38" s="233" t="s">
        <v>198</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199</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200</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201</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202</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203</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204</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205</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206</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207</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208</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209</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210</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211</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212</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213</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214</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215</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98</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195" t="s">
        <v>271</v>
      </c>
      <c r="B57" s="1196"/>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2vSJvgg/um32MdDvBS5zFcXwZaMnfvv9NYnYfBZ5dCXZKN60kf/q/GsNdwBhTkeAEhP5rp5QWqj/J1n9TtTVKw==" saltValue="WedeEBTPMB4J150Q/qpoOA=="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35:N56">
    <cfRule type="cellIs" dxfId="7" priority="2" operator="equal">
      <formula>0</formula>
    </cfRule>
  </conditionalFormatting>
  <conditionalFormatting sqref="C22:N29">
    <cfRule type="cellIs" dxfId="6"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69A2058B-3DB6-4FE7-94E7-67F0A6F1B693}"/>
    <dataValidation type="list" showInputMessage="1" showErrorMessage="1" sqref="B16" xr:uid="{D5A4F3DC-1B22-48A0-8BE3-77879C3E21E8}">
      <formula1>$Q$1:$Q$2</formula1>
    </dataValidation>
    <dataValidation type="list" showInputMessage="1" showErrorMessage="1" prompt="Si la facture ne reprend QUE les prestations liées à la subvention  dont question et mentionnée en E3, sélectionner &quot;NON&quot;" sqref="C12" xr:uid="{14EFC445-D858-413A-9F21-AF97327401D2}">
      <formula1>#REF!</formula1>
    </dataValidation>
  </dataValidations>
  <hyperlinks>
    <hyperlink ref="A13" location="'1B Tableau financier'!A310" display="NOM Prénom" xr:uid="{77386E4C-D1BA-48FD-B078-09D7753E72F1}"/>
    <hyperlink ref="A12" location="'1B Tableau financier'!A409" display="'1B Tableau financier'!A409" xr:uid="{33FFF5B7-1035-49CD-BA27-5AA9CA61AE24}"/>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01EEC-032A-4150-A37A-86DC412B347C}">
  <dimension ref="A1:Q57"/>
  <sheetViews>
    <sheetView workbookViewId="0">
      <selection activeCell="B12" sqref="B12"/>
    </sheetView>
  </sheetViews>
  <sheetFormatPr baseColWidth="10" defaultColWidth="11.42578125" defaultRowHeight="15"/>
  <cols>
    <col min="1" max="1" width="15.140625" customWidth="1"/>
    <col min="2" max="2" width="85.140625"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233</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234</v>
      </c>
    </row>
    <row r="3" spans="1:17" s="45" customFormat="1" ht="18.75" customHeight="1">
      <c r="B3" s="52" t="s">
        <v>265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837" customFormat="1" ht="18.75" customHeight="1">
      <c r="B5" s="108" t="s">
        <v>220</v>
      </c>
      <c r="C5" s="23"/>
      <c r="D5" s="88"/>
      <c r="E5" s="18"/>
      <c r="F5" s="100"/>
      <c r="G5" s="18"/>
      <c r="H5" s="100"/>
    </row>
    <row r="6" spans="1:17" s="837" customFormat="1" ht="7.9" customHeight="1">
      <c r="B6" s="108"/>
      <c r="C6" s="23"/>
      <c r="D6" s="88"/>
      <c r="E6" s="18"/>
      <c r="F6" s="100"/>
      <c r="G6" s="18"/>
      <c r="H6" s="100"/>
    </row>
    <row r="7" spans="1:17" s="837" customFormat="1" ht="7.9" customHeight="1">
      <c r="B7" s="108"/>
      <c r="C7" s="23"/>
      <c r="D7" s="88"/>
      <c r="E7" s="18"/>
      <c r="F7" s="100"/>
      <c r="G7" s="18"/>
      <c r="H7" s="100"/>
    </row>
    <row r="8" spans="1:17" s="837" customFormat="1" ht="7.9" customHeight="1">
      <c r="B8" s="108"/>
      <c r="C8" s="23"/>
      <c r="D8" s="88"/>
      <c r="E8" s="18"/>
      <c r="F8" s="100"/>
      <c r="G8" s="18"/>
      <c r="H8" s="100"/>
    </row>
    <row r="9" spans="1:17" s="837" customFormat="1" ht="7.9" customHeight="1">
      <c r="B9" s="108"/>
      <c r="C9" s="23"/>
      <c r="D9" s="88"/>
      <c r="E9" s="18"/>
      <c r="F9" s="100"/>
      <c r="G9" s="18"/>
      <c r="H9" s="100"/>
    </row>
    <row r="10" spans="1:17" s="837" customFormat="1" ht="7.9" customHeight="1">
      <c r="A10" s="838"/>
      <c r="B10" s="101"/>
      <c r="C10" s="23"/>
      <c r="D10" s="88"/>
      <c r="E10" s="18"/>
      <c r="F10" s="100"/>
      <c r="G10" s="18"/>
      <c r="H10" s="100"/>
    </row>
    <row r="11" spans="1:17" s="838" customFormat="1" ht="7.9" customHeight="1" thickBot="1">
      <c r="A11" s="839"/>
      <c r="B11" s="46"/>
    </row>
    <row r="12" spans="1:17" ht="30.75" thickBot="1">
      <c r="A12" s="677" t="s">
        <v>262</v>
      </c>
      <c r="B12" s="248"/>
      <c r="C12" s="556" t="s">
        <v>240</v>
      </c>
      <c r="D12" s="1193" t="s">
        <v>267</v>
      </c>
      <c r="E12" s="1193"/>
      <c r="F12" s="1193"/>
      <c r="G12" s="1193"/>
      <c r="H12" s="1193"/>
      <c r="I12" s="1193"/>
      <c r="J12" s="1193"/>
      <c r="K12" s="1193"/>
      <c r="L12" s="1193"/>
      <c r="M12" s="1193"/>
      <c r="N12" s="404"/>
    </row>
    <row r="13" spans="1:17">
      <c r="A13" s="576" t="s">
        <v>242</v>
      </c>
      <c r="B13" s="249"/>
      <c r="C13" s="405"/>
      <c r="D13" s="1194"/>
      <c r="E13" s="1194"/>
      <c r="F13" s="1194"/>
      <c r="G13" s="1194"/>
      <c r="H13" s="1194"/>
      <c r="I13" s="1194"/>
      <c r="J13" s="1194"/>
      <c r="K13" s="1194"/>
      <c r="L13" s="1194"/>
      <c r="M13" s="1194"/>
      <c r="N13" s="406"/>
    </row>
    <row r="14" spans="1:17">
      <c r="A14" s="402" t="s">
        <v>171</v>
      </c>
      <c r="B14" s="249" t="s">
        <v>268</v>
      </c>
      <c r="C14" s="405"/>
      <c r="D14" s="407"/>
      <c r="E14" s="408"/>
      <c r="F14" s="408"/>
      <c r="G14" s="405"/>
      <c r="H14" s="405"/>
      <c r="I14" s="405"/>
      <c r="J14" s="405"/>
      <c r="K14" s="405"/>
      <c r="L14" s="405"/>
      <c r="M14" s="405"/>
      <c r="N14" s="406"/>
    </row>
    <row r="15" spans="1:17" ht="25.5">
      <c r="A15" s="403" t="s">
        <v>245</v>
      </c>
      <c r="B15" s="249" t="s">
        <v>269</v>
      </c>
      <c r="C15" s="405"/>
      <c r="D15" s="405"/>
      <c r="E15" s="405"/>
      <c r="F15" s="405"/>
      <c r="G15" s="405"/>
      <c r="H15" s="405"/>
      <c r="I15" s="405"/>
      <c r="J15" s="405"/>
      <c r="K15" s="405"/>
      <c r="L15" s="405"/>
      <c r="M15" s="405"/>
      <c r="N15" s="406"/>
    </row>
    <row r="16" spans="1:17" ht="15.75" thickBot="1">
      <c r="A16" s="403" t="s">
        <v>247</v>
      </c>
      <c r="B16" s="250" t="s">
        <v>234</v>
      </c>
      <c r="C16" s="405"/>
      <c r="D16" s="405"/>
      <c r="E16" s="405"/>
      <c r="F16" s="405"/>
      <c r="G16" s="405"/>
      <c r="H16" s="405"/>
      <c r="I16" s="405"/>
      <c r="J16" s="405"/>
      <c r="K16" s="405"/>
      <c r="L16" s="405"/>
      <c r="M16" s="405"/>
      <c r="N16" s="406"/>
    </row>
    <row r="17" spans="1:14" ht="15" customHeight="1" thickBot="1">
      <c r="A17" s="1152" t="s">
        <v>320</v>
      </c>
      <c r="B17" s="1153"/>
      <c r="C17" s="572">
        <f>IF($B12="",0,C30+C57)</f>
        <v>0</v>
      </c>
      <c r="D17" s="572">
        <f t="shared" ref="D17:N17" si="0">IF($B12="",0,D30+D57)</f>
        <v>0</v>
      </c>
      <c r="E17" s="572">
        <f t="shared" si="0"/>
        <v>0</v>
      </c>
      <c r="F17" s="572">
        <f t="shared" si="0"/>
        <v>0</v>
      </c>
      <c r="G17" s="572">
        <f t="shared" si="0"/>
        <v>0</v>
      </c>
      <c r="H17" s="572">
        <f t="shared" si="0"/>
        <v>0</v>
      </c>
      <c r="I17" s="572">
        <f t="shared" si="0"/>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195" t="s">
        <v>248</v>
      </c>
      <c r="B19" s="1196"/>
      <c r="C19" s="1197" t="s">
        <v>249</v>
      </c>
      <c r="D19" s="1198"/>
      <c r="E19" s="1198"/>
      <c r="F19" s="1198"/>
      <c r="G19" s="1198"/>
      <c r="H19" s="1198"/>
      <c r="I19" s="1198"/>
      <c r="J19" s="1198"/>
      <c r="K19" s="1198"/>
      <c r="L19" s="1198"/>
      <c r="M19" s="1198"/>
      <c r="N19" s="1199"/>
    </row>
    <row r="20" spans="1:14">
      <c r="A20" s="1200" t="s">
        <v>176</v>
      </c>
      <c r="B20" s="1201"/>
      <c r="C20" s="411" t="s">
        <v>177</v>
      </c>
      <c r="D20" s="412" t="s">
        <v>178</v>
      </c>
      <c r="E20" s="412" t="s">
        <v>179</v>
      </c>
      <c r="F20" s="412" t="s">
        <v>180</v>
      </c>
      <c r="G20" s="412" t="s">
        <v>181</v>
      </c>
      <c r="H20" s="412" t="s">
        <v>182</v>
      </c>
      <c r="I20" s="413" t="s">
        <v>183</v>
      </c>
      <c r="J20" s="413" t="s">
        <v>184</v>
      </c>
      <c r="K20" s="413" t="s">
        <v>185</v>
      </c>
      <c r="L20" s="413" t="s">
        <v>186</v>
      </c>
      <c r="M20" s="413" t="s">
        <v>187</v>
      </c>
      <c r="N20" s="414" t="s">
        <v>188</v>
      </c>
    </row>
    <row r="21" spans="1:14" ht="15.75" thickBot="1">
      <c r="A21" s="1202"/>
      <c r="B21" s="1203"/>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195" t="s">
        <v>270</v>
      </c>
      <c r="B30" s="1196"/>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15.75" customHeight="1" thickBot="1">
      <c r="A31" s="408"/>
      <c r="B31" s="417"/>
      <c r="C31" s="418"/>
      <c r="D31" s="418"/>
      <c r="E31" s="418"/>
      <c r="F31" s="418"/>
      <c r="G31" s="418"/>
      <c r="H31" s="418"/>
      <c r="I31" s="418"/>
      <c r="J31" s="418"/>
      <c r="K31" s="418"/>
      <c r="L31" s="418"/>
      <c r="M31" s="418"/>
      <c r="N31" s="418"/>
    </row>
    <row r="32" spans="1:14" ht="15.75" thickBot="1">
      <c r="A32" s="1148" t="s">
        <v>252</v>
      </c>
      <c r="B32" s="1149"/>
      <c r="C32" s="1162" t="s">
        <v>249</v>
      </c>
      <c r="D32" s="1163"/>
      <c r="E32" s="1163"/>
      <c r="F32" s="1163"/>
      <c r="G32" s="1163"/>
      <c r="H32" s="1163"/>
      <c r="I32" s="1163"/>
      <c r="J32" s="1163"/>
      <c r="K32" s="1163"/>
      <c r="L32" s="1163"/>
      <c r="M32" s="1163"/>
      <c r="N32" s="1164"/>
    </row>
    <row r="33" spans="1:14" ht="31.5" customHeight="1">
      <c r="A33" s="1156" t="s">
        <v>191</v>
      </c>
      <c r="B33" s="1157"/>
      <c r="C33" s="228" t="s">
        <v>177</v>
      </c>
      <c r="D33" s="229" t="s">
        <v>178</v>
      </c>
      <c r="E33" s="229" t="s">
        <v>179</v>
      </c>
      <c r="F33" s="229" t="s">
        <v>180</v>
      </c>
      <c r="G33" s="229" t="s">
        <v>181</v>
      </c>
      <c r="H33" s="229" t="s">
        <v>182</v>
      </c>
      <c r="I33" s="230" t="s">
        <v>183</v>
      </c>
      <c r="J33" s="230" t="s">
        <v>184</v>
      </c>
      <c r="K33" s="230" t="s">
        <v>185</v>
      </c>
      <c r="L33" s="230" t="s">
        <v>186</v>
      </c>
      <c r="M33" s="230" t="s">
        <v>187</v>
      </c>
      <c r="N33" s="231" t="s">
        <v>188</v>
      </c>
    </row>
    <row r="34" spans="1:14" ht="15" customHeight="1" thickBot="1">
      <c r="A34" s="1158"/>
      <c r="B34" s="1159"/>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192</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194</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196</v>
      </c>
      <c r="B37" s="338" t="str">
        <f>'1C TSrécur1'!B38</f>
        <v>Exemple - SPW EER - DPE - Dossier 675432 - NOM projet - 01/10/2019-30/09/2022 - M. EEEE Fff</v>
      </c>
      <c r="C37" s="542">
        <v>0</v>
      </c>
      <c r="D37" s="541"/>
      <c r="E37" s="541"/>
      <c r="F37" s="541"/>
      <c r="G37" s="541"/>
      <c r="H37" s="541"/>
      <c r="I37" s="541"/>
      <c r="J37" s="541"/>
      <c r="K37" s="541"/>
      <c r="L37" s="541"/>
      <c r="M37" s="541"/>
      <c r="N37" s="547"/>
    </row>
    <row r="38" spans="1:14">
      <c r="A38" s="233" t="s">
        <v>198</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199</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200</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201</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202</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203</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204</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205</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206</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207</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208</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209</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210</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211</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212</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213</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214</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215</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98</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195" t="s">
        <v>271</v>
      </c>
      <c r="B57" s="1196"/>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Qu8Q7z/QaJzI87uWoz2BaXtwvpMLchzBMoEnTjVnB0FOFFh91pZ+TepF6xFdM7dcYu6W6s2B8IN0dFprhro1fw==" saltValue="PJx/EUKPZT60EbKfC24qag=="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35:N56">
    <cfRule type="cellIs" dxfId="5" priority="2" operator="equal">
      <formula>0</formula>
    </cfRule>
  </conditionalFormatting>
  <conditionalFormatting sqref="C22:N29">
    <cfRule type="cellIs" dxfId="4" priority="1" operator="equal">
      <formula>0</formula>
    </cfRule>
  </conditionalFormatting>
  <dataValidations count="3">
    <dataValidation type="list" showInputMessage="1" showErrorMessage="1" prompt="Si la facture ne reprend QUE les prestations liées à la subvention  dont question et mentionnée en E3, sélectionner &quot;NON&quot;" sqref="C12" xr:uid="{5E5B05F1-50BB-49CE-A720-FFA41F33843F}">
      <formula1>#REF!</formula1>
    </dataValidation>
    <dataValidation type="list" showInputMessage="1" showErrorMessage="1" sqref="B16" xr:uid="{3D38378D-A51F-4A53-BE4D-DF1A5EB583D0}">
      <formula1>$Q$1:$Q$2</formula1>
    </dataValidation>
    <dataValidation allowBlank="1" showErrorMessage="1" promptTitle="ATTENTION" prompt="Si le salaire d'au moins un salarié est présenté présenté dans cette déclaration de créances, merci d'encoder d'abord l'onglet 1C Time sheet salarie" sqref="B35:B56" xr:uid="{9056A8F6-AE62-42EF-B9DB-D8637256A6C6}"/>
  </dataValidations>
  <hyperlinks>
    <hyperlink ref="A13" location="'1B Tableau financier'!A310" display="NOM Prénom" xr:uid="{F1A068ED-5B60-4BEE-A027-211085725230}"/>
    <hyperlink ref="A12" location="'1B Tableau financier'!A409" display="'1B Tableau financier'!A409" xr:uid="{2B959E83-3E12-4031-AAA3-724A3C16FEF6}"/>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4340-25AA-43A2-818F-612758C78891}">
  <dimension ref="A1:Q57"/>
  <sheetViews>
    <sheetView workbookViewId="0">
      <selection activeCell="B12" sqref="B12"/>
    </sheetView>
  </sheetViews>
  <sheetFormatPr baseColWidth="10" defaultColWidth="11.42578125" defaultRowHeight="15"/>
  <cols>
    <col min="1" max="1" width="15.140625" customWidth="1"/>
    <col min="2" max="2" width="85.140625"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233</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234</v>
      </c>
    </row>
    <row r="3" spans="1:17" s="45" customFormat="1" ht="18.75" customHeight="1">
      <c r="B3" s="52" t="s">
        <v>265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837" customFormat="1" ht="18.75" customHeight="1">
      <c r="B5" s="108" t="s">
        <v>220</v>
      </c>
      <c r="C5" s="23"/>
      <c r="D5" s="88"/>
      <c r="E5" s="18"/>
      <c r="F5" s="100"/>
      <c r="G5" s="18"/>
      <c r="H5" s="100"/>
    </row>
    <row r="6" spans="1:17" s="837" customFormat="1" ht="7.9" customHeight="1">
      <c r="B6" s="108"/>
      <c r="C6" s="23"/>
      <c r="D6" s="88"/>
      <c r="E6" s="18"/>
      <c r="F6" s="100"/>
      <c r="G6" s="18"/>
      <c r="H6" s="100"/>
    </row>
    <row r="7" spans="1:17" s="837" customFormat="1" ht="7.9" customHeight="1">
      <c r="B7" s="108"/>
      <c r="C7" s="23"/>
      <c r="D7" s="88"/>
      <c r="E7" s="18"/>
      <c r="F7" s="100"/>
      <c r="G7" s="18"/>
      <c r="H7" s="100"/>
    </row>
    <row r="8" spans="1:17" s="837" customFormat="1" ht="7.9" customHeight="1">
      <c r="B8" s="108"/>
      <c r="C8" s="23"/>
      <c r="D8" s="88"/>
      <c r="E8" s="18"/>
      <c r="F8" s="100"/>
      <c r="G8" s="18"/>
      <c r="H8" s="100"/>
    </row>
    <row r="9" spans="1:17" s="837" customFormat="1" ht="7.9" customHeight="1">
      <c r="B9" s="108"/>
      <c r="C9" s="23"/>
      <c r="D9" s="88"/>
      <c r="E9" s="18"/>
      <c r="F9" s="100"/>
      <c r="G9" s="18"/>
      <c r="H9" s="100"/>
    </row>
    <row r="10" spans="1:17" s="837" customFormat="1" ht="7.9" customHeight="1">
      <c r="A10" s="838"/>
      <c r="B10" s="101"/>
      <c r="C10" s="23"/>
      <c r="D10" s="88"/>
      <c r="E10" s="18"/>
      <c r="F10" s="100"/>
      <c r="G10" s="18"/>
      <c r="H10" s="100"/>
    </row>
    <row r="11" spans="1:17" s="838" customFormat="1" ht="7.9" customHeight="1" thickBot="1">
      <c r="A11" s="839"/>
      <c r="B11" s="46"/>
    </row>
    <row r="12" spans="1:17" ht="30.75" thickBot="1">
      <c r="A12" s="677" t="s">
        <v>263</v>
      </c>
      <c r="B12" s="248"/>
      <c r="C12" s="556" t="s">
        <v>240</v>
      </c>
      <c r="D12" s="1193" t="s">
        <v>267</v>
      </c>
      <c r="E12" s="1193"/>
      <c r="F12" s="1193"/>
      <c r="G12" s="1193"/>
      <c r="H12" s="1193"/>
      <c r="I12" s="1193"/>
      <c r="J12" s="1193"/>
      <c r="K12" s="1193"/>
      <c r="L12" s="1193"/>
      <c r="M12" s="1193"/>
      <c r="N12" s="404"/>
    </row>
    <row r="13" spans="1:17">
      <c r="A13" s="576" t="s">
        <v>242</v>
      </c>
      <c r="B13" s="249"/>
      <c r="C13" s="405"/>
      <c r="D13" s="1194"/>
      <c r="E13" s="1194"/>
      <c r="F13" s="1194"/>
      <c r="G13" s="1194"/>
      <c r="H13" s="1194"/>
      <c r="I13" s="1194"/>
      <c r="J13" s="1194"/>
      <c r="K13" s="1194"/>
      <c r="L13" s="1194"/>
      <c r="M13" s="1194"/>
      <c r="N13" s="406"/>
    </row>
    <row r="14" spans="1:17">
      <c r="A14" s="402" t="s">
        <v>171</v>
      </c>
      <c r="B14" s="249" t="s">
        <v>268</v>
      </c>
      <c r="C14" s="405"/>
      <c r="D14" s="407"/>
      <c r="E14" s="408"/>
      <c r="F14" s="408"/>
      <c r="G14" s="405"/>
      <c r="H14" s="405"/>
      <c r="I14" s="405"/>
      <c r="J14" s="405"/>
      <c r="K14" s="405"/>
      <c r="L14" s="405"/>
      <c r="M14" s="405"/>
      <c r="N14" s="406"/>
    </row>
    <row r="15" spans="1:17" ht="25.5">
      <c r="A15" s="403" t="s">
        <v>245</v>
      </c>
      <c r="B15" s="249" t="s">
        <v>269</v>
      </c>
      <c r="C15" s="405"/>
      <c r="D15" s="405"/>
      <c r="E15" s="405"/>
      <c r="F15" s="405"/>
      <c r="G15" s="405"/>
      <c r="H15" s="405"/>
      <c r="I15" s="405"/>
      <c r="J15" s="405"/>
      <c r="K15" s="405"/>
      <c r="L15" s="405"/>
      <c r="M15" s="405"/>
      <c r="N15" s="406"/>
    </row>
    <row r="16" spans="1:17" ht="15.75" thickBot="1">
      <c r="A16" s="403" t="s">
        <v>247</v>
      </c>
      <c r="B16" s="250" t="s">
        <v>234</v>
      </c>
      <c r="C16" s="405"/>
      <c r="D16" s="405"/>
      <c r="E16" s="405"/>
      <c r="F16" s="405"/>
      <c r="G16" s="405"/>
      <c r="H16" s="405"/>
      <c r="I16" s="405"/>
      <c r="J16" s="405"/>
      <c r="K16" s="405"/>
      <c r="L16" s="405"/>
      <c r="M16" s="405"/>
      <c r="N16" s="406"/>
    </row>
    <row r="17" spans="1:14" ht="15" customHeight="1" thickBot="1">
      <c r="A17" s="1152" t="s">
        <v>320</v>
      </c>
      <c r="B17" s="1153"/>
      <c r="C17" s="572">
        <f>IF($B12="",0,C30+C57)</f>
        <v>0</v>
      </c>
      <c r="D17" s="572">
        <f t="shared" ref="D17:N17" si="0">IF($B12="",0,D30+D57)</f>
        <v>0</v>
      </c>
      <c r="E17" s="572">
        <f t="shared" si="0"/>
        <v>0</v>
      </c>
      <c r="F17" s="572">
        <f t="shared" si="0"/>
        <v>0</v>
      </c>
      <c r="G17" s="572">
        <f t="shared" si="0"/>
        <v>0</v>
      </c>
      <c r="H17" s="572">
        <f t="shared" si="0"/>
        <v>0</v>
      </c>
      <c r="I17" s="572">
        <f t="shared" si="0"/>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195" t="s">
        <v>248</v>
      </c>
      <c r="B19" s="1196"/>
      <c r="C19" s="1197" t="s">
        <v>249</v>
      </c>
      <c r="D19" s="1198"/>
      <c r="E19" s="1198"/>
      <c r="F19" s="1198"/>
      <c r="G19" s="1198"/>
      <c r="H19" s="1198"/>
      <c r="I19" s="1198"/>
      <c r="J19" s="1198"/>
      <c r="K19" s="1198"/>
      <c r="L19" s="1198"/>
      <c r="M19" s="1198"/>
      <c r="N19" s="1199"/>
    </row>
    <row r="20" spans="1:14">
      <c r="A20" s="1200" t="s">
        <v>176</v>
      </c>
      <c r="B20" s="1201"/>
      <c r="C20" s="411" t="s">
        <v>177</v>
      </c>
      <c r="D20" s="412" t="s">
        <v>178</v>
      </c>
      <c r="E20" s="412" t="s">
        <v>179</v>
      </c>
      <c r="F20" s="412" t="s">
        <v>180</v>
      </c>
      <c r="G20" s="412" t="s">
        <v>181</v>
      </c>
      <c r="H20" s="412" t="s">
        <v>182</v>
      </c>
      <c r="I20" s="413" t="s">
        <v>183</v>
      </c>
      <c r="J20" s="413" t="s">
        <v>184</v>
      </c>
      <c r="K20" s="413" t="s">
        <v>185</v>
      </c>
      <c r="L20" s="413" t="s">
        <v>186</v>
      </c>
      <c r="M20" s="413" t="s">
        <v>187</v>
      </c>
      <c r="N20" s="414" t="s">
        <v>188</v>
      </c>
    </row>
    <row r="21" spans="1:14" ht="15.75" thickBot="1">
      <c r="A21" s="1202"/>
      <c r="B21" s="1203"/>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195" t="s">
        <v>270</v>
      </c>
      <c r="B30" s="1196"/>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15.75" customHeight="1" thickBot="1">
      <c r="A31" s="408"/>
      <c r="B31" s="417"/>
      <c r="C31" s="418"/>
      <c r="D31" s="418"/>
      <c r="E31" s="418"/>
      <c r="F31" s="418"/>
      <c r="G31" s="418"/>
      <c r="H31" s="418"/>
      <c r="I31" s="418"/>
      <c r="J31" s="418"/>
      <c r="K31" s="418"/>
      <c r="L31" s="418"/>
      <c r="M31" s="418"/>
      <c r="N31" s="418"/>
    </row>
    <row r="32" spans="1:14" ht="15.75" thickBot="1">
      <c r="A32" s="1148" t="s">
        <v>252</v>
      </c>
      <c r="B32" s="1149"/>
      <c r="C32" s="1162" t="s">
        <v>249</v>
      </c>
      <c r="D32" s="1163"/>
      <c r="E32" s="1163"/>
      <c r="F32" s="1163"/>
      <c r="G32" s="1163"/>
      <c r="H32" s="1163"/>
      <c r="I32" s="1163"/>
      <c r="J32" s="1163"/>
      <c r="K32" s="1163"/>
      <c r="L32" s="1163"/>
      <c r="M32" s="1163"/>
      <c r="N32" s="1164"/>
    </row>
    <row r="33" spans="1:14" ht="31.5" customHeight="1">
      <c r="A33" s="1156" t="s">
        <v>191</v>
      </c>
      <c r="B33" s="1157"/>
      <c r="C33" s="228" t="s">
        <v>177</v>
      </c>
      <c r="D33" s="229" t="s">
        <v>178</v>
      </c>
      <c r="E33" s="229" t="s">
        <v>179</v>
      </c>
      <c r="F33" s="229" t="s">
        <v>180</v>
      </c>
      <c r="G33" s="229" t="s">
        <v>181</v>
      </c>
      <c r="H33" s="229" t="s">
        <v>182</v>
      </c>
      <c r="I33" s="230" t="s">
        <v>183</v>
      </c>
      <c r="J33" s="230" t="s">
        <v>184</v>
      </c>
      <c r="K33" s="230" t="s">
        <v>185</v>
      </c>
      <c r="L33" s="230" t="s">
        <v>186</v>
      </c>
      <c r="M33" s="230" t="s">
        <v>187</v>
      </c>
      <c r="N33" s="231" t="s">
        <v>188</v>
      </c>
    </row>
    <row r="34" spans="1:14" ht="15" customHeight="1" thickBot="1">
      <c r="A34" s="1158"/>
      <c r="B34" s="1159"/>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192</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194</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196</v>
      </c>
      <c r="B37" s="338" t="str">
        <f>'1C TSrécur1'!B38</f>
        <v>Exemple - SPW EER - DPE - Dossier 675432 - NOM projet - 01/10/2019-30/09/2022 - M. EEEE Fff</v>
      </c>
      <c r="C37" s="542">
        <v>0</v>
      </c>
      <c r="D37" s="541"/>
      <c r="E37" s="541"/>
      <c r="F37" s="541"/>
      <c r="G37" s="541"/>
      <c r="H37" s="541"/>
      <c r="I37" s="541"/>
      <c r="J37" s="541"/>
      <c r="K37" s="541"/>
      <c r="L37" s="541"/>
      <c r="M37" s="541"/>
      <c r="N37" s="547"/>
    </row>
    <row r="38" spans="1:14">
      <c r="A38" s="233" t="s">
        <v>198</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199</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200</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201</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202</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203</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204</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205</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206</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207</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208</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209</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210</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211</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212</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213</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214</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215</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98</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195" t="s">
        <v>271</v>
      </c>
      <c r="B57" s="1196"/>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m2DDqhlgFcFC80vZVJNCox/HsAhPNYMf3Uuy5Tr5Pg6J2yJkkd0ZN/FWix1UqyEUomNMJvQ2pOutZgKfED2kmQ==" saltValue="Q5SnYg1Y0gQvYa690hgpQA==" spinCount="100000" sheet="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35:N56">
    <cfRule type="cellIs" dxfId="3" priority="2" operator="equal">
      <formula>0</formula>
    </cfRule>
  </conditionalFormatting>
  <conditionalFormatting sqref="C22:N29">
    <cfRule type="cellIs" dxfId="2"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A486532A-A263-42A9-9791-421A519E9709}"/>
    <dataValidation type="list" showInputMessage="1" showErrorMessage="1" sqref="B16" xr:uid="{F5480F97-E44E-4359-8D09-B9048F699EFE}">
      <formula1>$Q$1:$Q$2</formula1>
    </dataValidation>
    <dataValidation type="list" showInputMessage="1" showErrorMessage="1" prompt="Si la facture ne reprend QUE les prestations liées à la subvention  dont question et mentionnée en E3, sélectionner &quot;NON&quot;" sqref="C12" xr:uid="{79DA0AF2-AAD1-4BD8-B4E6-A3DF4394C4DD}">
      <formula1>#REF!</formula1>
    </dataValidation>
  </dataValidations>
  <hyperlinks>
    <hyperlink ref="A13" location="'1B Tableau financier'!A310" display="NOM Prénom" xr:uid="{0395A472-578E-43F0-B761-62CCA4D12859}"/>
    <hyperlink ref="A12" location="'1B Tableau financier'!A445" display="'1B Tableau financier'!A445" xr:uid="{89C135BF-4DA8-4D1F-BB4C-027005C94A2A}"/>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82BA1-EB7F-46D7-8CD9-443F83AC4AF1}">
  <dimension ref="A1:Q57"/>
  <sheetViews>
    <sheetView workbookViewId="0">
      <selection activeCell="B12" sqref="B12"/>
    </sheetView>
  </sheetViews>
  <sheetFormatPr baseColWidth="10" defaultColWidth="11.42578125" defaultRowHeight="15"/>
  <cols>
    <col min="1" max="1" width="15.140625" customWidth="1"/>
    <col min="2" max="2" width="85.140625"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233</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234</v>
      </c>
    </row>
    <row r="3" spans="1:17" s="45" customFormat="1" ht="18.75" customHeight="1">
      <c r="B3" s="52" t="s">
        <v>265</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837" customFormat="1" ht="18.75" customHeight="1">
      <c r="B5" s="108" t="s">
        <v>220</v>
      </c>
      <c r="C5" s="23"/>
      <c r="D5" s="88"/>
      <c r="E5" s="18"/>
      <c r="F5" s="100"/>
      <c r="G5" s="18"/>
      <c r="H5" s="100"/>
    </row>
    <row r="6" spans="1:17" s="837" customFormat="1" ht="7.9" customHeight="1">
      <c r="B6" s="108"/>
      <c r="C6" s="23"/>
      <c r="D6" s="88"/>
      <c r="E6" s="18"/>
      <c r="F6" s="100"/>
      <c r="G6" s="18"/>
      <c r="H6" s="100"/>
    </row>
    <row r="7" spans="1:17" s="837" customFormat="1" ht="7.9" customHeight="1">
      <c r="B7" s="108"/>
      <c r="C7" s="23"/>
      <c r="D7" s="88"/>
      <c r="E7" s="18"/>
      <c r="F7" s="100"/>
      <c r="G7" s="18"/>
      <c r="H7" s="100"/>
    </row>
    <row r="8" spans="1:17" s="837" customFormat="1" ht="7.9" customHeight="1">
      <c r="B8" s="108"/>
      <c r="C8" s="23"/>
      <c r="D8" s="88"/>
      <c r="E8" s="18"/>
      <c r="F8" s="100"/>
      <c r="G8" s="18"/>
      <c r="H8" s="100"/>
    </row>
    <row r="9" spans="1:17" s="837" customFormat="1" ht="7.9" customHeight="1">
      <c r="B9" s="108"/>
      <c r="C9" s="23"/>
      <c r="D9" s="88"/>
      <c r="E9" s="18"/>
      <c r="F9" s="100"/>
      <c r="G9" s="18"/>
      <c r="H9" s="100"/>
    </row>
    <row r="10" spans="1:17" s="837" customFormat="1" ht="7.9" customHeight="1">
      <c r="A10" s="838"/>
      <c r="B10" s="101"/>
      <c r="C10" s="23"/>
      <c r="D10" s="88"/>
      <c r="E10" s="18"/>
      <c r="F10" s="100"/>
      <c r="G10" s="18"/>
      <c r="H10" s="100"/>
    </row>
    <row r="11" spans="1:17" s="838" customFormat="1" ht="7.9" customHeight="1" thickBot="1">
      <c r="A11" s="839"/>
      <c r="B11" s="46"/>
    </row>
    <row r="12" spans="1:17" ht="30.75" thickBot="1">
      <c r="A12" s="677" t="s">
        <v>264</v>
      </c>
      <c r="B12" s="248"/>
      <c r="C12" s="556" t="s">
        <v>240</v>
      </c>
      <c r="D12" s="1193" t="s">
        <v>267</v>
      </c>
      <c r="E12" s="1193"/>
      <c r="F12" s="1193"/>
      <c r="G12" s="1193"/>
      <c r="H12" s="1193"/>
      <c r="I12" s="1193"/>
      <c r="J12" s="1193"/>
      <c r="K12" s="1193"/>
      <c r="L12" s="1193"/>
      <c r="M12" s="1193"/>
      <c r="N12" s="404"/>
    </row>
    <row r="13" spans="1:17">
      <c r="A13" s="576" t="s">
        <v>242</v>
      </c>
      <c r="B13" s="249"/>
      <c r="C13" s="405"/>
      <c r="D13" s="1194"/>
      <c r="E13" s="1194"/>
      <c r="F13" s="1194"/>
      <c r="G13" s="1194"/>
      <c r="H13" s="1194"/>
      <c r="I13" s="1194"/>
      <c r="J13" s="1194"/>
      <c r="K13" s="1194"/>
      <c r="L13" s="1194"/>
      <c r="M13" s="1194"/>
      <c r="N13" s="406"/>
    </row>
    <row r="14" spans="1:17">
      <c r="A14" s="402" t="s">
        <v>171</v>
      </c>
      <c r="B14" s="249" t="s">
        <v>268</v>
      </c>
      <c r="C14" s="405"/>
      <c r="D14" s="407"/>
      <c r="E14" s="408"/>
      <c r="F14" s="408"/>
      <c r="G14" s="405"/>
      <c r="H14" s="405"/>
      <c r="I14" s="405"/>
      <c r="J14" s="405"/>
      <c r="K14" s="405"/>
      <c r="L14" s="405"/>
      <c r="M14" s="405"/>
      <c r="N14" s="406"/>
    </row>
    <row r="15" spans="1:17" ht="25.5">
      <c r="A15" s="403" t="s">
        <v>245</v>
      </c>
      <c r="B15" s="249" t="s">
        <v>269</v>
      </c>
      <c r="C15" s="405"/>
      <c r="D15" s="405"/>
      <c r="E15" s="405"/>
      <c r="F15" s="405"/>
      <c r="G15" s="405"/>
      <c r="H15" s="405"/>
      <c r="I15" s="405"/>
      <c r="J15" s="405"/>
      <c r="K15" s="405"/>
      <c r="L15" s="405"/>
      <c r="M15" s="405"/>
      <c r="N15" s="406"/>
    </row>
    <row r="16" spans="1:17" ht="15.75" thickBot="1">
      <c r="A16" s="403" t="s">
        <v>247</v>
      </c>
      <c r="B16" s="250" t="s">
        <v>234</v>
      </c>
      <c r="C16" s="405"/>
      <c r="D16" s="405"/>
      <c r="E16" s="405"/>
      <c r="F16" s="405"/>
      <c r="G16" s="405"/>
      <c r="H16" s="405"/>
      <c r="I16" s="405"/>
      <c r="J16" s="405"/>
      <c r="K16" s="405"/>
      <c r="L16" s="405"/>
      <c r="M16" s="405"/>
      <c r="N16" s="406"/>
    </row>
    <row r="17" spans="1:14" ht="15" customHeight="1" thickBot="1">
      <c r="A17" s="1152" t="s">
        <v>320</v>
      </c>
      <c r="B17" s="1153"/>
      <c r="C17" s="572">
        <f>IF($B12="",0,C30+C57)</f>
        <v>0</v>
      </c>
      <c r="D17" s="572">
        <f t="shared" ref="D17:N17" si="0">IF($B12="",0,D30+D57)</f>
        <v>0</v>
      </c>
      <c r="E17" s="572">
        <f t="shared" si="0"/>
        <v>0</v>
      </c>
      <c r="F17" s="572">
        <f t="shared" si="0"/>
        <v>0</v>
      </c>
      <c r="G17" s="572">
        <f t="shared" si="0"/>
        <v>0</v>
      </c>
      <c r="H17" s="572">
        <f t="shared" si="0"/>
        <v>0</v>
      </c>
      <c r="I17" s="572">
        <f t="shared" si="0"/>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195" t="s">
        <v>248</v>
      </c>
      <c r="B19" s="1196"/>
      <c r="C19" s="1197" t="s">
        <v>249</v>
      </c>
      <c r="D19" s="1198"/>
      <c r="E19" s="1198"/>
      <c r="F19" s="1198"/>
      <c r="G19" s="1198"/>
      <c r="H19" s="1198"/>
      <c r="I19" s="1198"/>
      <c r="J19" s="1198"/>
      <c r="K19" s="1198"/>
      <c r="L19" s="1198"/>
      <c r="M19" s="1198"/>
      <c r="N19" s="1199"/>
    </row>
    <row r="20" spans="1:14">
      <c r="A20" s="1200" t="s">
        <v>176</v>
      </c>
      <c r="B20" s="1201"/>
      <c r="C20" s="411" t="s">
        <v>177</v>
      </c>
      <c r="D20" s="412" t="s">
        <v>178</v>
      </c>
      <c r="E20" s="412" t="s">
        <v>179</v>
      </c>
      <c r="F20" s="412" t="s">
        <v>180</v>
      </c>
      <c r="G20" s="412" t="s">
        <v>181</v>
      </c>
      <c r="H20" s="412" t="s">
        <v>182</v>
      </c>
      <c r="I20" s="413" t="s">
        <v>183</v>
      </c>
      <c r="J20" s="413" t="s">
        <v>184</v>
      </c>
      <c r="K20" s="413" t="s">
        <v>185</v>
      </c>
      <c r="L20" s="413" t="s">
        <v>186</v>
      </c>
      <c r="M20" s="413" t="s">
        <v>187</v>
      </c>
      <c r="N20" s="414" t="s">
        <v>188</v>
      </c>
    </row>
    <row r="21" spans="1:14" ht="15.75" thickBot="1">
      <c r="A21" s="1202"/>
      <c r="B21" s="1203"/>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195" t="s">
        <v>270</v>
      </c>
      <c r="B30" s="1196"/>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15.75" customHeight="1" thickBot="1">
      <c r="A31" s="408"/>
      <c r="B31" s="417"/>
      <c r="C31" s="418"/>
      <c r="D31" s="418"/>
      <c r="E31" s="418"/>
      <c r="F31" s="418"/>
      <c r="G31" s="418"/>
      <c r="H31" s="418"/>
      <c r="I31" s="418"/>
      <c r="J31" s="418"/>
      <c r="K31" s="418"/>
      <c r="L31" s="418"/>
      <c r="M31" s="418"/>
      <c r="N31" s="418"/>
    </row>
    <row r="32" spans="1:14" ht="15.75" thickBot="1">
      <c r="A32" s="1148" t="s">
        <v>252</v>
      </c>
      <c r="B32" s="1149"/>
      <c r="C32" s="1162" t="s">
        <v>249</v>
      </c>
      <c r="D32" s="1163"/>
      <c r="E32" s="1163"/>
      <c r="F32" s="1163"/>
      <c r="G32" s="1163"/>
      <c r="H32" s="1163"/>
      <c r="I32" s="1163"/>
      <c r="J32" s="1163"/>
      <c r="K32" s="1163"/>
      <c r="L32" s="1163"/>
      <c r="M32" s="1163"/>
      <c r="N32" s="1164"/>
    </row>
    <row r="33" spans="1:14" ht="31.5" customHeight="1">
      <c r="A33" s="1156" t="s">
        <v>191</v>
      </c>
      <c r="B33" s="1157"/>
      <c r="C33" s="228" t="s">
        <v>177</v>
      </c>
      <c r="D33" s="229" t="s">
        <v>178</v>
      </c>
      <c r="E33" s="229" t="s">
        <v>179</v>
      </c>
      <c r="F33" s="229" t="s">
        <v>180</v>
      </c>
      <c r="G33" s="229" t="s">
        <v>181</v>
      </c>
      <c r="H33" s="229" t="s">
        <v>182</v>
      </c>
      <c r="I33" s="230" t="s">
        <v>183</v>
      </c>
      <c r="J33" s="230" t="s">
        <v>184</v>
      </c>
      <c r="K33" s="230" t="s">
        <v>185</v>
      </c>
      <c r="L33" s="230" t="s">
        <v>186</v>
      </c>
      <c r="M33" s="230" t="s">
        <v>187</v>
      </c>
      <c r="N33" s="231" t="s">
        <v>188</v>
      </c>
    </row>
    <row r="34" spans="1:14" ht="15" customHeight="1" thickBot="1">
      <c r="A34" s="1158"/>
      <c r="B34" s="1159"/>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192</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194</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196</v>
      </c>
      <c r="B37" s="338" t="str">
        <f>'1C TSrécur1'!B38</f>
        <v>Exemple - SPW EER - DPE - Dossier 675432 - NOM projet - 01/10/2019-30/09/2022 - M. EEEE Fff</v>
      </c>
      <c r="C37" s="542">
        <v>0</v>
      </c>
      <c r="D37" s="541"/>
      <c r="E37" s="541"/>
      <c r="F37" s="541"/>
      <c r="G37" s="541"/>
      <c r="H37" s="541"/>
      <c r="I37" s="541"/>
      <c r="J37" s="541"/>
      <c r="K37" s="541"/>
      <c r="L37" s="541"/>
      <c r="M37" s="541"/>
      <c r="N37" s="547"/>
    </row>
    <row r="38" spans="1:14">
      <c r="A38" s="233" t="s">
        <v>198</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199</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200</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201</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202</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203</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204</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205</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206</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207</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208</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209</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210</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211</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212</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213</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214</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215</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98</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195" t="s">
        <v>271</v>
      </c>
      <c r="B57" s="1196"/>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M1BZCtGwCkloNf/2RH2BmItBzxbY+1+EieJtnLPqfJTzZy75IoOvoKSrV2AX55qwIxlk5t6o+45NUj3YG3FvUw==" saltValue="mvuBhCtdUbbDw4JBqDiKqw=="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35:N56">
    <cfRule type="cellIs" dxfId="1" priority="2" operator="equal">
      <formula>0</formula>
    </cfRule>
  </conditionalFormatting>
  <conditionalFormatting sqref="C22:N29">
    <cfRule type="cellIs" dxfId="0" priority="1" operator="equal">
      <formula>0</formula>
    </cfRule>
  </conditionalFormatting>
  <dataValidations count="3">
    <dataValidation type="list" showInputMessage="1" showErrorMessage="1" prompt="Si la facture ne reprend QUE les prestations liées à la subvention  dont question et mentionnée en E3, sélectionner &quot;NON&quot;" sqref="C12" xr:uid="{D701981F-D9D5-4C68-9FE7-3F01B48A520A}">
      <formula1>#REF!</formula1>
    </dataValidation>
    <dataValidation type="list" showInputMessage="1" showErrorMessage="1" sqref="B16" xr:uid="{880536F3-928A-4C78-93B9-8B2DFA596103}">
      <formula1>$Q$1:$Q$2</formula1>
    </dataValidation>
    <dataValidation allowBlank="1" showErrorMessage="1" promptTitle="ATTENTION" prompt="Si le salaire d'au moins un salarié est présenté présenté dans cette déclaration de créances, merci d'encoder d'abord l'onglet 1C Time sheet salarie" sqref="B35:B56" xr:uid="{9D6C8B0E-6D27-4F11-844B-A2A43F838C99}"/>
  </dataValidations>
  <hyperlinks>
    <hyperlink ref="A13" location="'1B Tableau financier'!A310" display="NOM Prénom" xr:uid="{077EDD34-9FD0-4543-8493-14B925CADFF8}"/>
    <hyperlink ref="A12" location="'1B Tableau financier'!A457" display="'1B Tableau financier'!A457" xr:uid="{357149F7-2832-42F2-BDD1-015EDC8198E8}"/>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DEC5E-5337-4099-8DC0-1E1AAFFB60B6}">
  <sheetPr codeName="Feuil5"/>
  <dimension ref="A1:S1165"/>
  <sheetViews>
    <sheetView zoomScale="91" zoomScaleNormal="91" zoomScaleSheetLayoutView="85" workbookViewId="0">
      <selection activeCell="I8" sqref="I8"/>
    </sheetView>
  </sheetViews>
  <sheetFormatPr baseColWidth="10" defaultColWidth="11.42578125" defaultRowHeight="15"/>
  <cols>
    <col min="1" max="1" width="14.5703125" style="45" customWidth="1"/>
    <col min="2" max="2" width="16.5703125" style="45" customWidth="1"/>
    <col min="3" max="3" width="21.42578125" style="45" customWidth="1"/>
    <col min="4" max="4" width="26.140625" style="45" customWidth="1"/>
    <col min="5" max="5" width="45.140625" style="45" customWidth="1"/>
    <col min="6" max="6" width="11.28515625" style="45" bestFit="1" customWidth="1"/>
    <col min="7" max="8" width="11.7109375" style="45" customWidth="1"/>
    <col min="9" max="9" width="12.85546875" style="45" customWidth="1"/>
    <col min="10" max="10" width="9.85546875" style="45" customWidth="1"/>
    <col min="11" max="11" width="9.42578125" style="45" customWidth="1"/>
    <col min="12" max="13" width="10.7109375" style="45" customWidth="1"/>
    <col min="14" max="14" width="10.5703125" style="45" customWidth="1"/>
    <col min="15" max="15" width="11" style="45" customWidth="1"/>
    <col min="16" max="16" width="9.42578125" style="45" customWidth="1"/>
    <col min="17" max="16384" width="11.42578125" style="45"/>
  </cols>
  <sheetData>
    <row r="1" spans="1:19" ht="39" customHeight="1">
      <c r="D1" s="65" t="str">
        <f>'1B Tableau financier'!G1</f>
        <v>Bénéficiaire :</v>
      </c>
      <c r="E1" s="99" t="str">
        <f>'1B Tableau financier'!K1</f>
        <v>Nom</v>
      </c>
    </row>
    <row r="2" spans="1:19" ht="18.75" customHeight="1">
      <c r="D2" s="23" t="str">
        <f>'1B Tableau financier'!G3</f>
        <v>N° BCE :</v>
      </c>
      <c r="E2" s="99" t="str">
        <f>'1B Tableau financier'!K3</f>
        <v>BE0</v>
      </c>
    </row>
    <row r="3" spans="1:19" ht="18.75" customHeight="1">
      <c r="A3" s="52"/>
      <c r="D3" s="23" t="str">
        <f>'1B Tableau financier'!G4</f>
        <v>Réf. Dossier (= SUBV 1):</v>
      </c>
      <c r="E3" s="99" t="str">
        <f>'1B Tableau financier'!K4</f>
        <v>Reprendre référence complète de l'arrêté de subvention [Exemple: XX/nnnnnn/n°BCE/Dénomination opérateur/Intitulé du projet]</v>
      </c>
    </row>
    <row r="4" spans="1:19" s="42" customFormat="1" ht="18.75" customHeight="1">
      <c r="A4" s="1204" t="s">
        <v>273</v>
      </c>
      <c r="B4" s="1204"/>
      <c r="C4" s="1204"/>
      <c r="D4" s="23" t="s">
        <v>42</v>
      </c>
      <c r="E4" s="98" t="s">
        <v>274</v>
      </c>
      <c r="F4" s="89">
        <f>'1B Tableau financier'!K5</f>
        <v>45292</v>
      </c>
      <c r="G4" s="18" t="s">
        <v>44</v>
      </c>
      <c r="H4" s="18"/>
      <c r="I4" s="89">
        <f>'1B Tableau financier'!M5</f>
        <v>45657</v>
      </c>
      <c r="J4" s="44"/>
      <c r="K4" s="44"/>
      <c r="L4" s="44"/>
      <c r="M4" s="44"/>
      <c r="N4" s="57"/>
    </row>
    <row r="5" spans="1:19" s="55" customFormat="1" ht="21" customHeight="1">
      <c r="A5" s="1221" t="s">
        <v>275</v>
      </c>
      <c r="B5" s="1221"/>
      <c r="C5" s="1221"/>
      <c r="D5" s="54"/>
      <c r="E5" s="54"/>
      <c r="F5" s="54"/>
      <c r="O5" s="54"/>
      <c r="Q5" s="54"/>
    </row>
    <row r="6" spans="1:19" s="55" customFormat="1" ht="15.75">
      <c r="F6" s="54"/>
      <c r="O6" s="54"/>
      <c r="Q6" s="54"/>
    </row>
    <row r="7" spans="1:19" s="55" customFormat="1" ht="21.75" customHeight="1">
      <c r="A7" s="1212" t="s">
        <v>276</v>
      </c>
      <c r="B7" s="1213"/>
      <c r="C7" s="1213"/>
      <c r="D7" s="1214"/>
      <c r="E7" s="61"/>
      <c r="H7" s="61"/>
      <c r="I7" s="61" t="s">
        <v>277</v>
      </c>
      <c r="J7" s="54" t="s">
        <v>278</v>
      </c>
      <c r="K7" s="54" t="s">
        <v>279</v>
      </c>
      <c r="L7" s="54"/>
      <c r="M7" s="54"/>
      <c r="N7" s="54"/>
      <c r="O7" s="54"/>
      <c r="Q7" s="54"/>
    </row>
    <row r="8" spans="1:19" s="55" customFormat="1" ht="21.75" customHeight="1">
      <c r="A8" s="1215"/>
      <c r="B8" s="1216"/>
      <c r="C8" s="1216"/>
      <c r="D8" s="1217"/>
      <c r="H8" s="393" t="s">
        <v>280</v>
      </c>
      <c r="I8" s="521">
        <v>45292</v>
      </c>
      <c r="J8" s="521">
        <v>45382</v>
      </c>
      <c r="K8" s="522">
        <v>0.4269</v>
      </c>
      <c r="M8" s="492"/>
      <c r="O8" s="54"/>
      <c r="Q8" s="54"/>
    </row>
    <row r="9" spans="1:19" s="55" customFormat="1" ht="21.75" customHeight="1">
      <c r="A9" s="883" t="s">
        <v>281</v>
      </c>
      <c r="B9" s="884"/>
      <c r="C9" s="884"/>
      <c r="D9" s="885"/>
      <c r="H9" s="393" t="s">
        <v>280</v>
      </c>
      <c r="I9" s="521">
        <v>45383</v>
      </c>
      <c r="J9" s="521">
        <v>45473</v>
      </c>
      <c r="K9" s="522">
        <v>0.42649999999999999</v>
      </c>
      <c r="M9" s="492"/>
      <c r="O9" s="54"/>
      <c r="Q9" s="54"/>
    </row>
    <row r="10" spans="1:19" s="55" customFormat="1" ht="21.75" customHeight="1">
      <c r="A10" s="1211"/>
      <c r="B10" s="1211"/>
      <c r="C10" s="1211"/>
      <c r="D10" s="392"/>
      <c r="H10" s="393" t="s">
        <v>280</v>
      </c>
      <c r="I10" s="521">
        <v>45474</v>
      </c>
      <c r="J10" s="521">
        <v>45565</v>
      </c>
      <c r="K10" s="522">
        <v>0.42009999999999997</v>
      </c>
      <c r="L10" s="492"/>
      <c r="M10" s="492"/>
      <c r="N10" s="493"/>
      <c r="O10" s="54"/>
      <c r="Q10" s="54"/>
    </row>
    <row r="11" spans="1:19" s="55" customFormat="1" ht="21.75" customHeight="1">
      <c r="A11" s="54"/>
      <c r="B11" s="54"/>
      <c r="C11" s="388"/>
      <c r="D11" s="388"/>
      <c r="H11" s="393" t="s">
        <v>280</v>
      </c>
      <c r="I11" s="521">
        <v>45566</v>
      </c>
      <c r="J11" s="521">
        <v>45657</v>
      </c>
      <c r="K11" s="522">
        <v>0.42930000000000001</v>
      </c>
      <c r="L11" s="492"/>
      <c r="M11" s="492"/>
      <c r="N11" s="493"/>
      <c r="O11" s="54"/>
      <c r="Q11" s="54"/>
    </row>
    <row r="12" spans="1:19" s="55" customFormat="1" ht="19.5" customHeight="1">
      <c r="A12" s="1209" t="s">
        <v>282</v>
      </c>
      <c r="B12" s="87" t="s">
        <v>283</v>
      </c>
      <c r="C12" s="86"/>
      <c r="D12" s="86"/>
      <c r="E12" s="86"/>
      <c r="F12" s="86"/>
      <c r="G12" s="86"/>
      <c r="H12" s="86"/>
      <c r="I12" s="86"/>
      <c r="J12" s="86"/>
      <c r="K12" s="86"/>
      <c r="L12" s="86"/>
      <c r="M12" s="86"/>
      <c r="N12" s="86"/>
      <c r="O12" s="54"/>
      <c r="Q12" s="54"/>
    </row>
    <row r="13" spans="1:19" s="55" customFormat="1" ht="19.5" customHeight="1">
      <c r="A13" s="1209"/>
      <c r="B13" s="108" t="s">
        <v>272</v>
      </c>
      <c r="C13" s="86"/>
      <c r="D13" s="86"/>
      <c r="E13" s="86"/>
      <c r="F13" s="86"/>
      <c r="G13" s="86"/>
      <c r="H13" s="86"/>
      <c r="I13" s="86"/>
      <c r="J13" s="86"/>
      <c r="K13" s="86"/>
      <c r="L13" s="86"/>
      <c r="M13" s="86"/>
      <c r="N13" s="86"/>
      <c r="O13" s="54"/>
      <c r="Q13" s="54"/>
    </row>
    <row r="14" spans="1:19" s="55" customFormat="1" ht="19.5" customHeight="1">
      <c r="A14" s="1210"/>
      <c r="B14" s="101" t="s">
        <v>284</v>
      </c>
      <c r="C14" s="86"/>
      <c r="D14" s="86"/>
      <c r="E14" s="86"/>
      <c r="F14" s="86"/>
      <c r="G14" s="86"/>
      <c r="H14" s="86"/>
      <c r="I14" s="86"/>
      <c r="J14" s="86"/>
      <c r="K14" s="86"/>
      <c r="L14" s="86"/>
      <c r="M14" s="86"/>
      <c r="N14" s="86"/>
      <c r="O14" s="54"/>
      <c r="Q14" s="54"/>
    </row>
    <row r="15" spans="1:19" customFormat="1" ht="15" customHeight="1" thickBot="1">
      <c r="A15" s="66"/>
      <c r="B15" s="45"/>
      <c r="C15" s="66"/>
      <c r="D15" s="66"/>
      <c r="E15" s="66"/>
      <c r="F15" s="66"/>
      <c r="G15" s="66"/>
      <c r="H15" s="66"/>
      <c r="I15" s="66"/>
      <c r="J15" s="66"/>
      <c r="K15" s="66"/>
      <c r="L15" s="66"/>
      <c r="M15" s="66"/>
      <c r="N15" s="66"/>
    </row>
    <row r="16" spans="1:19" s="56" customFormat="1" ht="25.5" customHeight="1" thickBot="1">
      <c r="A16" s="444" t="s">
        <v>285</v>
      </c>
      <c r="B16" s="445"/>
      <c r="C16" s="446">
        <f>'1C TSsalarié1'!$B$8</f>
        <v>0</v>
      </c>
      <c r="D16" s="447"/>
      <c r="E16" s="447"/>
      <c r="F16" s="1205" t="s">
        <v>286</v>
      </c>
      <c r="G16" s="1207" t="s">
        <v>287</v>
      </c>
      <c r="H16" s="1208"/>
      <c r="I16" s="1208"/>
      <c r="J16" s="1208"/>
      <c r="K16" s="1218" t="s">
        <v>288</v>
      </c>
      <c r="L16" s="1205" t="s">
        <v>289</v>
      </c>
      <c r="M16" s="1205" t="s">
        <v>290</v>
      </c>
      <c r="N16" s="1205" t="s">
        <v>291</v>
      </c>
      <c r="O16" s="1010" t="s">
        <v>70</v>
      </c>
      <c r="P16" s="1011"/>
      <c r="Q16" s="1011"/>
      <c r="R16" s="1011"/>
      <c r="S16" s="1012"/>
    </row>
    <row r="17" spans="1:19" s="47" customFormat="1" ht="58.9" customHeight="1" thickBot="1">
      <c r="A17" s="448" t="s">
        <v>292</v>
      </c>
      <c r="B17" s="449" t="s">
        <v>293</v>
      </c>
      <c r="C17" s="450" t="s">
        <v>294</v>
      </c>
      <c r="D17" s="450" t="s">
        <v>295</v>
      </c>
      <c r="E17" s="451" t="s">
        <v>296</v>
      </c>
      <c r="F17" s="1206"/>
      <c r="G17" s="452" t="s">
        <v>297</v>
      </c>
      <c r="H17" s="453" t="s">
        <v>298</v>
      </c>
      <c r="I17" s="453" t="s">
        <v>299</v>
      </c>
      <c r="J17" s="452" t="s">
        <v>300</v>
      </c>
      <c r="K17" s="1219"/>
      <c r="L17" s="1206"/>
      <c r="M17" s="1206"/>
      <c r="N17" s="1206"/>
      <c r="O17" s="221" t="s">
        <v>101</v>
      </c>
      <c r="P17" s="686" t="s">
        <v>102</v>
      </c>
      <c r="Q17" s="222" t="s">
        <v>103</v>
      </c>
      <c r="R17" s="222" t="s">
        <v>104</v>
      </c>
      <c r="S17" s="687" t="s">
        <v>73</v>
      </c>
    </row>
    <row r="18" spans="1:19">
      <c r="A18" s="477"/>
      <c r="B18" s="478"/>
      <c r="C18" s="479"/>
      <c r="D18" s="479"/>
      <c r="E18" s="480"/>
      <c r="F18" s="479"/>
      <c r="G18" s="689"/>
      <c r="H18" s="389">
        <f t="shared" ref="H18:H49" si="0">IF(AND(B18&gt;=$I$8,B18&lt;=$J$8),$K$8,IF(AND(B18&gt;=$I$9,B18&lt;=$J$9),$K$9,IF(AND(B18&gt;=$I$10,B18&lt;=$J$10),$K$10,IF(AND(B18&gt;=$I$11,B18&lt;=$J$11),$K$11,0))))</f>
        <v>0</v>
      </c>
      <c r="I18" s="62">
        <f>G18*H18</f>
        <v>0</v>
      </c>
      <c r="J18" s="490"/>
      <c r="K18" s="514"/>
      <c r="L18" s="512" t="str">
        <f>IF(AND('1B Tableau financier'!$K$2&lt;&gt;"Pôle",C18&lt;&gt;""),1,"")</f>
        <v/>
      </c>
      <c r="M18" s="515" t="str">
        <f>IF(L18=1,I18+J18+K18,"")</f>
        <v/>
      </c>
      <c r="N18" s="516" t="str">
        <f>IF(L18=2,(I18+J18+K18)/2,"")</f>
        <v/>
      </c>
      <c r="O18" s="515" t="str">
        <f>IF(M18="","",M18-Q18)</f>
        <v/>
      </c>
      <c r="P18" s="62" t="str">
        <f>IF(N18="","",N18-R18)</f>
        <v/>
      </c>
      <c r="Q18" s="62"/>
      <c r="R18" s="62"/>
      <c r="S18" s="695"/>
    </row>
    <row r="19" spans="1:19">
      <c r="A19" s="481"/>
      <c r="B19" s="482"/>
      <c r="C19" s="483"/>
      <c r="D19" s="483"/>
      <c r="E19" s="484"/>
      <c r="F19" s="483"/>
      <c r="G19" s="689"/>
      <c r="H19" s="390">
        <f t="shared" si="0"/>
        <v>0</v>
      </c>
      <c r="I19" s="63">
        <f>G19*H19</f>
        <v>0</v>
      </c>
      <c r="J19" s="490"/>
      <c r="K19" s="510"/>
      <c r="L19" s="512" t="str">
        <f>IF(AND('1B Tableau financier'!$K$2&lt;&gt;"Pôle",C19&lt;&gt;""),1,"")</f>
        <v/>
      </c>
      <c r="M19" s="517" t="str">
        <f t="shared" ref="M19:M108" si="1">IF(L19=1,I19+J19+K19,"")</f>
        <v/>
      </c>
      <c r="N19" s="518" t="str">
        <f t="shared" ref="N19:N108" si="2">IF(L19=2,(I19+J19+K19)/2,"")</f>
        <v/>
      </c>
      <c r="O19" s="517" t="str">
        <f t="shared" ref="O19:P19" si="3">IF(M19="","",M19-Q19)</f>
        <v/>
      </c>
      <c r="P19" s="63" t="str">
        <f t="shared" si="3"/>
        <v/>
      </c>
      <c r="Q19" s="63"/>
      <c r="R19" s="63"/>
      <c r="S19" s="696"/>
    </row>
    <row r="20" spans="1:19">
      <c r="A20" s="481"/>
      <c r="B20" s="482"/>
      <c r="C20" s="483"/>
      <c r="D20" s="483"/>
      <c r="E20" s="484"/>
      <c r="F20" s="483"/>
      <c r="G20" s="689"/>
      <c r="H20" s="390">
        <f t="shared" si="0"/>
        <v>0</v>
      </c>
      <c r="I20" s="63">
        <f t="shared" ref="I20:I107" si="4">G20*H20</f>
        <v>0</v>
      </c>
      <c r="J20" s="490"/>
      <c r="K20" s="510"/>
      <c r="L20" s="512" t="str">
        <f>IF(AND('1B Tableau financier'!$K$2&lt;&gt;"Pôle",C20&lt;&gt;""),1,"")</f>
        <v/>
      </c>
      <c r="M20" s="517" t="str">
        <f t="shared" si="1"/>
        <v/>
      </c>
      <c r="N20" s="518" t="str">
        <f t="shared" si="2"/>
        <v/>
      </c>
      <c r="O20" s="517" t="str">
        <f t="shared" ref="O20:O83" si="5">IF(M20="","",M20-Q20)</f>
        <v/>
      </c>
      <c r="P20" s="63" t="str">
        <f t="shared" ref="P20:P83" si="6">IF(N20="","",N20-R20)</f>
        <v/>
      </c>
      <c r="Q20" s="63"/>
      <c r="R20" s="63"/>
      <c r="S20" s="696"/>
    </row>
    <row r="21" spans="1:19">
      <c r="A21" s="481"/>
      <c r="B21" s="482"/>
      <c r="C21" s="483"/>
      <c r="D21" s="483"/>
      <c r="E21" s="484"/>
      <c r="F21" s="483"/>
      <c r="G21" s="689"/>
      <c r="H21" s="390">
        <f t="shared" si="0"/>
        <v>0</v>
      </c>
      <c r="I21" s="63">
        <f t="shared" si="4"/>
        <v>0</v>
      </c>
      <c r="J21" s="490"/>
      <c r="K21" s="510"/>
      <c r="L21" s="512" t="str">
        <f>IF(AND('1B Tableau financier'!$K$2&lt;&gt;"Pôle",C21&lt;&gt;""),1,"")</f>
        <v/>
      </c>
      <c r="M21" s="517" t="str">
        <f t="shared" si="1"/>
        <v/>
      </c>
      <c r="N21" s="518" t="str">
        <f t="shared" si="2"/>
        <v/>
      </c>
      <c r="O21" s="517" t="str">
        <f t="shared" si="5"/>
        <v/>
      </c>
      <c r="P21" s="63" t="str">
        <f t="shared" si="6"/>
        <v/>
      </c>
      <c r="Q21" s="63"/>
      <c r="R21" s="63"/>
      <c r="S21" s="696"/>
    </row>
    <row r="22" spans="1:19">
      <c r="A22" s="481"/>
      <c r="B22" s="482"/>
      <c r="C22" s="483"/>
      <c r="D22" s="483"/>
      <c r="E22" s="484"/>
      <c r="F22" s="483"/>
      <c r="G22" s="689"/>
      <c r="H22" s="390">
        <f t="shared" si="0"/>
        <v>0</v>
      </c>
      <c r="I22" s="63">
        <f t="shared" si="4"/>
        <v>0</v>
      </c>
      <c r="J22" s="490"/>
      <c r="K22" s="510"/>
      <c r="L22" s="512" t="str">
        <f>IF(AND('1B Tableau financier'!$K$2&lt;&gt;"Pôle",C22&lt;&gt;""),1,"")</f>
        <v/>
      </c>
      <c r="M22" s="517" t="str">
        <f t="shared" si="1"/>
        <v/>
      </c>
      <c r="N22" s="518" t="str">
        <f t="shared" si="2"/>
        <v/>
      </c>
      <c r="O22" s="517" t="str">
        <f t="shared" si="5"/>
        <v/>
      </c>
      <c r="P22" s="63" t="str">
        <f t="shared" si="6"/>
        <v/>
      </c>
      <c r="Q22" s="63"/>
      <c r="R22" s="63"/>
      <c r="S22" s="696"/>
    </row>
    <row r="23" spans="1:19">
      <c r="A23" s="481"/>
      <c r="B23" s="482"/>
      <c r="C23" s="483"/>
      <c r="D23" s="483"/>
      <c r="E23" s="484"/>
      <c r="F23" s="483"/>
      <c r="G23" s="689"/>
      <c r="H23" s="390">
        <f t="shared" si="0"/>
        <v>0</v>
      </c>
      <c r="I23" s="63">
        <f t="shared" si="4"/>
        <v>0</v>
      </c>
      <c r="J23" s="490"/>
      <c r="K23" s="510"/>
      <c r="L23" s="512" t="str">
        <f>IF(AND('1B Tableau financier'!$K$2&lt;&gt;"Pôle",C23&lt;&gt;""),1,"")</f>
        <v/>
      </c>
      <c r="M23" s="517" t="str">
        <f t="shared" si="1"/>
        <v/>
      </c>
      <c r="N23" s="518" t="str">
        <f t="shared" si="2"/>
        <v/>
      </c>
      <c r="O23" s="517" t="str">
        <f t="shared" si="5"/>
        <v/>
      </c>
      <c r="P23" s="63" t="str">
        <f t="shared" si="6"/>
        <v/>
      </c>
      <c r="Q23" s="63"/>
      <c r="R23" s="63"/>
      <c r="S23" s="696"/>
    </row>
    <row r="24" spans="1:19">
      <c r="A24" s="481"/>
      <c r="B24" s="482"/>
      <c r="C24" s="483"/>
      <c r="D24" s="483"/>
      <c r="E24" s="484"/>
      <c r="F24" s="483"/>
      <c r="G24" s="689"/>
      <c r="H24" s="390">
        <f t="shared" si="0"/>
        <v>0</v>
      </c>
      <c r="I24" s="63">
        <f t="shared" si="4"/>
        <v>0</v>
      </c>
      <c r="J24" s="490"/>
      <c r="K24" s="510"/>
      <c r="L24" s="512" t="str">
        <f>IF(AND('1B Tableau financier'!$K$2&lt;&gt;"Pôle",C24&lt;&gt;""),1,"")</f>
        <v/>
      </c>
      <c r="M24" s="517" t="str">
        <f t="shared" si="1"/>
        <v/>
      </c>
      <c r="N24" s="518" t="str">
        <f t="shared" si="2"/>
        <v/>
      </c>
      <c r="O24" s="517" t="str">
        <f t="shared" si="5"/>
        <v/>
      </c>
      <c r="P24" s="63" t="str">
        <f t="shared" si="6"/>
        <v/>
      </c>
      <c r="Q24" s="63"/>
      <c r="R24" s="63"/>
      <c r="S24" s="696"/>
    </row>
    <row r="25" spans="1:19">
      <c r="A25" s="481"/>
      <c r="B25" s="482"/>
      <c r="C25" s="483"/>
      <c r="D25" s="483"/>
      <c r="E25" s="484"/>
      <c r="F25" s="483"/>
      <c r="G25" s="689"/>
      <c r="H25" s="390">
        <f t="shared" si="0"/>
        <v>0</v>
      </c>
      <c r="I25" s="63">
        <f t="shared" si="4"/>
        <v>0</v>
      </c>
      <c r="J25" s="490"/>
      <c r="K25" s="510"/>
      <c r="L25" s="512" t="str">
        <f>IF(AND('1B Tableau financier'!$K$2&lt;&gt;"Pôle",C25&lt;&gt;""),1,"")</f>
        <v/>
      </c>
      <c r="M25" s="517" t="str">
        <f t="shared" si="1"/>
        <v/>
      </c>
      <c r="N25" s="518" t="str">
        <f t="shared" si="2"/>
        <v/>
      </c>
      <c r="O25" s="517" t="str">
        <f t="shared" si="5"/>
        <v/>
      </c>
      <c r="P25" s="63" t="str">
        <f t="shared" si="6"/>
        <v/>
      </c>
      <c r="Q25" s="63"/>
      <c r="R25" s="63"/>
      <c r="S25" s="696"/>
    </row>
    <row r="26" spans="1:19">
      <c r="A26" s="481"/>
      <c r="B26" s="482"/>
      <c r="C26" s="483"/>
      <c r="D26" s="483"/>
      <c r="E26" s="484"/>
      <c r="F26" s="483"/>
      <c r="G26" s="689"/>
      <c r="H26" s="390">
        <f t="shared" si="0"/>
        <v>0</v>
      </c>
      <c r="I26" s="63">
        <f t="shared" si="4"/>
        <v>0</v>
      </c>
      <c r="J26" s="490"/>
      <c r="K26" s="510"/>
      <c r="L26" s="512" t="str">
        <f>IF(AND('1B Tableau financier'!$K$2&lt;&gt;"Pôle",C26&lt;&gt;""),1,"")</f>
        <v/>
      </c>
      <c r="M26" s="517" t="str">
        <f t="shared" si="1"/>
        <v/>
      </c>
      <c r="N26" s="518" t="str">
        <f t="shared" si="2"/>
        <v/>
      </c>
      <c r="O26" s="517" t="str">
        <f t="shared" si="5"/>
        <v/>
      </c>
      <c r="P26" s="63" t="str">
        <f t="shared" si="6"/>
        <v/>
      </c>
      <c r="Q26" s="63"/>
      <c r="R26" s="63"/>
      <c r="S26" s="696"/>
    </row>
    <row r="27" spans="1:19">
      <c r="A27" s="481"/>
      <c r="B27" s="482"/>
      <c r="C27" s="483"/>
      <c r="D27" s="483"/>
      <c r="E27" s="484"/>
      <c r="F27" s="483"/>
      <c r="G27" s="689"/>
      <c r="H27" s="390">
        <f t="shared" si="0"/>
        <v>0</v>
      </c>
      <c r="I27" s="63">
        <f t="shared" si="4"/>
        <v>0</v>
      </c>
      <c r="J27" s="490"/>
      <c r="K27" s="510"/>
      <c r="L27" s="512" t="str">
        <f>IF(AND('1B Tableau financier'!$K$2&lt;&gt;"Pôle",C27&lt;&gt;""),1,"")</f>
        <v/>
      </c>
      <c r="M27" s="517" t="str">
        <f t="shared" si="1"/>
        <v/>
      </c>
      <c r="N27" s="518" t="str">
        <f t="shared" si="2"/>
        <v/>
      </c>
      <c r="O27" s="517" t="str">
        <f t="shared" si="5"/>
        <v/>
      </c>
      <c r="P27" s="63" t="str">
        <f t="shared" si="6"/>
        <v/>
      </c>
      <c r="Q27" s="63"/>
      <c r="R27" s="63"/>
      <c r="S27" s="696"/>
    </row>
    <row r="28" spans="1:19">
      <c r="A28" s="481"/>
      <c r="B28" s="482"/>
      <c r="C28" s="483"/>
      <c r="D28" s="483"/>
      <c r="E28" s="484"/>
      <c r="F28" s="483"/>
      <c r="G28" s="689"/>
      <c r="H28" s="390">
        <f t="shared" si="0"/>
        <v>0</v>
      </c>
      <c r="I28" s="63">
        <f t="shared" si="4"/>
        <v>0</v>
      </c>
      <c r="J28" s="490"/>
      <c r="K28" s="510"/>
      <c r="L28" s="512" t="str">
        <f>IF(AND('1B Tableau financier'!$K$2&lt;&gt;"Pôle",C28&lt;&gt;""),1,"")</f>
        <v/>
      </c>
      <c r="M28" s="517" t="str">
        <f t="shared" si="1"/>
        <v/>
      </c>
      <c r="N28" s="518" t="str">
        <f t="shared" si="2"/>
        <v/>
      </c>
      <c r="O28" s="517" t="str">
        <f t="shared" si="5"/>
        <v/>
      </c>
      <c r="P28" s="63" t="str">
        <f t="shared" si="6"/>
        <v/>
      </c>
      <c r="Q28" s="63"/>
      <c r="R28" s="63"/>
      <c r="S28" s="696"/>
    </row>
    <row r="29" spans="1:19">
      <c r="A29" s="481"/>
      <c r="B29" s="482"/>
      <c r="C29" s="483"/>
      <c r="D29" s="483"/>
      <c r="E29" s="484"/>
      <c r="F29" s="483"/>
      <c r="G29" s="689"/>
      <c r="H29" s="390">
        <f t="shared" si="0"/>
        <v>0</v>
      </c>
      <c r="I29" s="63">
        <f t="shared" si="4"/>
        <v>0</v>
      </c>
      <c r="J29" s="490"/>
      <c r="K29" s="510"/>
      <c r="L29" s="512" t="str">
        <f>IF(AND('1B Tableau financier'!$K$2&lt;&gt;"Pôle",C29&lt;&gt;""),1,"")</f>
        <v/>
      </c>
      <c r="M29" s="517" t="str">
        <f t="shared" si="1"/>
        <v/>
      </c>
      <c r="N29" s="518" t="str">
        <f t="shared" si="2"/>
        <v/>
      </c>
      <c r="O29" s="517" t="str">
        <f t="shared" si="5"/>
        <v/>
      </c>
      <c r="P29" s="63" t="str">
        <f t="shared" si="6"/>
        <v/>
      </c>
      <c r="Q29" s="63"/>
      <c r="R29" s="63"/>
      <c r="S29" s="696"/>
    </row>
    <row r="30" spans="1:19">
      <c r="A30" s="481"/>
      <c r="B30" s="482"/>
      <c r="C30" s="483"/>
      <c r="D30" s="483"/>
      <c r="E30" s="484"/>
      <c r="F30" s="483"/>
      <c r="G30" s="689"/>
      <c r="H30" s="390">
        <f t="shared" si="0"/>
        <v>0</v>
      </c>
      <c r="I30" s="63">
        <f t="shared" si="4"/>
        <v>0</v>
      </c>
      <c r="J30" s="490"/>
      <c r="K30" s="510"/>
      <c r="L30" s="512" t="str">
        <f>IF(AND('1B Tableau financier'!$K$2&lt;&gt;"Pôle",C30&lt;&gt;""),1,"")</f>
        <v/>
      </c>
      <c r="M30" s="517" t="str">
        <f t="shared" si="1"/>
        <v/>
      </c>
      <c r="N30" s="518" t="str">
        <f t="shared" si="2"/>
        <v/>
      </c>
      <c r="O30" s="517" t="str">
        <f t="shared" si="5"/>
        <v/>
      </c>
      <c r="P30" s="63" t="str">
        <f t="shared" si="6"/>
        <v/>
      </c>
      <c r="Q30" s="63"/>
      <c r="R30" s="63"/>
      <c r="S30" s="696"/>
    </row>
    <row r="31" spans="1:19">
      <c r="A31" s="481"/>
      <c r="B31" s="482"/>
      <c r="C31" s="483"/>
      <c r="D31" s="483"/>
      <c r="E31" s="484"/>
      <c r="F31" s="483"/>
      <c r="G31" s="689"/>
      <c r="H31" s="390">
        <f t="shared" si="0"/>
        <v>0</v>
      </c>
      <c r="I31" s="63">
        <f t="shared" si="4"/>
        <v>0</v>
      </c>
      <c r="J31" s="490"/>
      <c r="K31" s="510"/>
      <c r="L31" s="512" t="str">
        <f>IF(AND('1B Tableau financier'!$K$2&lt;&gt;"Pôle",C31&lt;&gt;""),1,"")</f>
        <v/>
      </c>
      <c r="M31" s="517" t="str">
        <f t="shared" si="1"/>
        <v/>
      </c>
      <c r="N31" s="518" t="str">
        <f t="shared" si="2"/>
        <v/>
      </c>
      <c r="O31" s="517" t="str">
        <f t="shared" si="5"/>
        <v/>
      </c>
      <c r="P31" s="63" t="str">
        <f t="shared" si="6"/>
        <v/>
      </c>
      <c r="Q31" s="63"/>
      <c r="R31" s="63"/>
      <c r="S31" s="696"/>
    </row>
    <row r="32" spans="1:19">
      <c r="A32" s="481"/>
      <c r="B32" s="482"/>
      <c r="C32" s="483"/>
      <c r="D32" s="483"/>
      <c r="E32" s="484"/>
      <c r="F32" s="483"/>
      <c r="G32" s="689"/>
      <c r="H32" s="390">
        <f t="shared" si="0"/>
        <v>0</v>
      </c>
      <c r="I32" s="63">
        <f t="shared" si="4"/>
        <v>0</v>
      </c>
      <c r="J32" s="490"/>
      <c r="K32" s="510"/>
      <c r="L32" s="512" t="str">
        <f>IF(AND('1B Tableau financier'!$K$2&lt;&gt;"Pôle",C32&lt;&gt;""),1,"")</f>
        <v/>
      </c>
      <c r="M32" s="517" t="str">
        <f t="shared" si="1"/>
        <v/>
      </c>
      <c r="N32" s="518" t="str">
        <f t="shared" si="2"/>
        <v/>
      </c>
      <c r="O32" s="517" t="str">
        <f t="shared" si="5"/>
        <v/>
      </c>
      <c r="P32" s="63" t="str">
        <f t="shared" si="6"/>
        <v/>
      </c>
      <c r="Q32" s="63"/>
      <c r="R32" s="63"/>
      <c r="S32" s="696"/>
    </row>
    <row r="33" spans="1:19">
      <c r="A33" s="481"/>
      <c r="B33" s="482"/>
      <c r="C33" s="483"/>
      <c r="D33" s="483"/>
      <c r="E33" s="484"/>
      <c r="F33" s="483"/>
      <c r="G33" s="689"/>
      <c r="H33" s="390">
        <f t="shared" si="0"/>
        <v>0</v>
      </c>
      <c r="I33" s="63">
        <f t="shared" si="4"/>
        <v>0</v>
      </c>
      <c r="J33" s="490"/>
      <c r="K33" s="510"/>
      <c r="L33" s="512" t="str">
        <f>IF(AND('1B Tableau financier'!$K$2&lt;&gt;"Pôle",C33&lt;&gt;""),1,"")</f>
        <v/>
      </c>
      <c r="M33" s="517" t="str">
        <f t="shared" si="1"/>
        <v/>
      </c>
      <c r="N33" s="518" t="str">
        <f t="shared" si="2"/>
        <v/>
      </c>
      <c r="O33" s="517" t="str">
        <f t="shared" si="5"/>
        <v/>
      </c>
      <c r="P33" s="63" t="str">
        <f t="shared" si="6"/>
        <v/>
      </c>
      <c r="Q33" s="63"/>
      <c r="R33" s="63"/>
      <c r="S33" s="696"/>
    </row>
    <row r="34" spans="1:19">
      <c r="A34" s="481"/>
      <c r="B34" s="482"/>
      <c r="C34" s="483"/>
      <c r="D34" s="483"/>
      <c r="E34" s="484"/>
      <c r="F34" s="483"/>
      <c r="G34" s="689"/>
      <c r="H34" s="390">
        <f t="shared" si="0"/>
        <v>0</v>
      </c>
      <c r="I34" s="63">
        <f t="shared" si="4"/>
        <v>0</v>
      </c>
      <c r="J34" s="490"/>
      <c r="K34" s="510"/>
      <c r="L34" s="512" t="str">
        <f>IF(AND('1B Tableau financier'!$K$2&lt;&gt;"Pôle",C34&lt;&gt;""),1,"")</f>
        <v/>
      </c>
      <c r="M34" s="517" t="str">
        <f t="shared" si="1"/>
        <v/>
      </c>
      <c r="N34" s="518" t="str">
        <f t="shared" si="2"/>
        <v/>
      </c>
      <c r="O34" s="517" t="str">
        <f t="shared" si="5"/>
        <v/>
      </c>
      <c r="P34" s="63" t="str">
        <f t="shared" si="6"/>
        <v/>
      </c>
      <c r="Q34" s="63"/>
      <c r="R34" s="63"/>
      <c r="S34" s="696"/>
    </row>
    <row r="35" spans="1:19">
      <c r="A35" s="481"/>
      <c r="B35" s="482"/>
      <c r="C35" s="483"/>
      <c r="D35" s="483"/>
      <c r="E35" s="484"/>
      <c r="F35" s="483"/>
      <c r="G35" s="689"/>
      <c r="H35" s="390">
        <f t="shared" si="0"/>
        <v>0</v>
      </c>
      <c r="I35" s="63">
        <f t="shared" si="4"/>
        <v>0</v>
      </c>
      <c r="J35" s="490"/>
      <c r="K35" s="510"/>
      <c r="L35" s="512" t="str">
        <f>IF(AND('1B Tableau financier'!$K$2&lt;&gt;"Pôle",C35&lt;&gt;""),1,"")</f>
        <v/>
      </c>
      <c r="M35" s="517" t="str">
        <f t="shared" si="1"/>
        <v/>
      </c>
      <c r="N35" s="518" t="str">
        <f t="shared" si="2"/>
        <v/>
      </c>
      <c r="O35" s="517" t="str">
        <f t="shared" si="5"/>
        <v/>
      </c>
      <c r="P35" s="63" t="str">
        <f t="shared" si="6"/>
        <v/>
      </c>
      <c r="Q35" s="63"/>
      <c r="R35" s="63"/>
      <c r="S35" s="696"/>
    </row>
    <row r="36" spans="1:19">
      <c r="A36" s="481"/>
      <c r="B36" s="482"/>
      <c r="C36" s="483"/>
      <c r="D36" s="483"/>
      <c r="E36" s="484"/>
      <c r="F36" s="483"/>
      <c r="G36" s="689"/>
      <c r="H36" s="390">
        <f t="shared" si="0"/>
        <v>0</v>
      </c>
      <c r="I36" s="63">
        <f t="shared" si="4"/>
        <v>0</v>
      </c>
      <c r="J36" s="490"/>
      <c r="K36" s="510"/>
      <c r="L36" s="512" t="str">
        <f>IF(AND('1B Tableau financier'!$K$2&lt;&gt;"Pôle",C36&lt;&gt;""),1,"")</f>
        <v/>
      </c>
      <c r="M36" s="517" t="str">
        <f t="shared" si="1"/>
        <v/>
      </c>
      <c r="N36" s="518" t="str">
        <f t="shared" si="2"/>
        <v/>
      </c>
      <c r="O36" s="517" t="str">
        <f t="shared" si="5"/>
        <v/>
      </c>
      <c r="P36" s="63" t="str">
        <f t="shared" si="6"/>
        <v/>
      </c>
      <c r="Q36" s="63"/>
      <c r="R36" s="63"/>
      <c r="S36" s="696"/>
    </row>
    <row r="37" spans="1:19">
      <c r="A37" s="481"/>
      <c r="B37" s="482"/>
      <c r="C37" s="483"/>
      <c r="D37" s="483"/>
      <c r="E37" s="484"/>
      <c r="F37" s="483"/>
      <c r="G37" s="689"/>
      <c r="H37" s="390">
        <f t="shared" si="0"/>
        <v>0</v>
      </c>
      <c r="I37" s="63">
        <f t="shared" si="4"/>
        <v>0</v>
      </c>
      <c r="J37" s="490"/>
      <c r="K37" s="510"/>
      <c r="L37" s="512" t="str">
        <f>IF(AND('1B Tableau financier'!$K$2&lt;&gt;"Pôle",C37&lt;&gt;""),1,"")</f>
        <v/>
      </c>
      <c r="M37" s="517" t="str">
        <f t="shared" si="1"/>
        <v/>
      </c>
      <c r="N37" s="518" t="str">
        <f t="shared" si="2"/>
        <v/>
      </c>
      <c r="O37" s="517" t="str">
        <f t="shared" si="5"/>
        <v/>
      </c>
      <c r="P37" s="63" t="str">
        <f t="shared" si="6"/>
        <v/>
      </c>
      <c r="Q37" s="63"/>
      <c r="R37" s="63"/>
      <c r="S37" s="696"/>
    </row>
    <row r="38" spans="1:19">
      <c r="A38" s="481"/>
      <c r="B38" s="482"/>
      <c r="C38" s="483"/>
      <c r="D38" s="483"/>
      <c r="E38" s="484"/>
      <c r="F38" s="483"/>
      <c r="G38" s="689"/>
      <c r="H38" s="390">
        <f t="shared" si="0"/>
        <v>0</v>
      </c>
      <c r="I38" s="63">
        <f t="shared" si="4"/>
        <v>0</v>
      </c>
      <c r="J38" s="490"/>
      <c r="K38" s="510"/>
      <c r="L38" s="512" t="str">
        <f>IF(AND('1B Tableau financier'!$K$2&lt;&gt;"Pôle",C38&lt;&gt;""),1,"")</f>
        <v/>
      </c>
      <c r="M38" s="517" t="str">
        <f t="shared" si="1"/>
        <v/>
      </c>
      <c r="N38" s="518" t="str">
        <f t="shared" si="2"/>
        <v/>
      </c>
      <c r="O38" s="517" t="str">
        <f t="shared" si="5"/>
        <v/>
      </c>
      <c r="P38" s="63" t="str">
        <f t="shared" si="6"/>
        <v/>
      </c>
      <c r="Q38" s="63"/>
      <c r="R38" s="63"/>
      <c r="S38" s="696"/>
    </row>
    <row r="39" spans="1:19">
      <c r="A39" s="481"/>
      <c r="B39" s="482"/>
      <c r="C39" s="483"/>
      <c r="D39" s="483"/>
      <c r="E39" s="484"/>
      <c r="F39" s="483"/>
      <c r="G39" s="689"/>
      <c r="H39" s="390">
        <f t="shared" si="0"/>
        <v>0</v>
      </c>
      <c r="I39" s="63">
        <f t="shared" ref="I39:I54" si="7">G39*H39</f>
        <v>0</v>
      </c>
      <c r="J39" s="490"/>
      <c r="K39" s="510"/>
      <c r="L39" s="512" t="str">
        <f>IF(AND('1B Tableau financier'!$K$2&lt;&gt;"Pôle",C39&lt;&gt;""),1,"")</f>
        <v/>
      </c>
      <c r="M39" s="517" t="str">
        <f t="shared" ref="M39:M54" si="8">IF(L39=1,I39+J39+K39,"")</f>
        <v/>
      </c>
      <c r="N39" s="518" t="str">
        <f t="shared" ref="N39:N54" si="9">IF(L39=2,(I39+J39+K39)/2,"")</f>
        <v/>
      </c>
      <c r="O39" s="517" t="str">
        <f t="shared" si="5"/>
        <v/>
      </c>
      <c r="P39" s="63" t="str">
        <f t="shared" si="6"/>
        <v/>
      </c>
      <c r="Q39" s="63"/>
      <c r="R39" s="63"/>
      <c r="S39" s="696"/>
    </row>
    <row r="40" spans="1:19">
      <c r="A40" s="481"/>
      <c r="B40" s="482"/>
      <c r="C40" s="483"/>
      <c r="D40" s="483"/>
      <c r="E40" s="484"/>
      <c r="F40" s="483"/>
      <c r="G40" s="689"/>
      <c r="H40" s="390">
        <f t="shared" si="0"/>
        <v>0</v>
      </c>
      <c r="I40" s="63">
        <f t="shared" si="7"/>
        <v>0</v>
      </c>
      <c r="J40" s="490"/>
      <c r="K40" s="510"/>
      <c r="L40" s="512" t="str">
        <f>IF(AND('1B Tableau financier'!$K$2&lt;&gt;"Pôle",C40&lt;&gt;""),1,"")</f>
        <v/>
      </c>
      <c r="M40" s="517" t="str">
        <f t="shared" si="8"/>
        <v/>
      </c>
      <c r="N40" s="518" t="str">
        <f t="shared" si="9"/>
        <v/>
      </c>
      <c r="O40" s="517" t="str">
        <f t="shared" si="5"/>
        <v/>
      </c>
      <c r="P40" s="63" t="str">
        <f t="shared" si="6"/>
        <v/>
      </c>
      <c r="Q40" s="63"/>
      <c r="R40" s="63"/>
      <c r="S40" s="696"/>
    </row>
    <row r="41" spans="1:19">
      <c r="A41" s="481"/>
      <c r="B41" s="482"/>
      <c r="C41" s="483"/>
      <c r="D41" s="483"/>
      <c r="E41" s="484"/>
      <c r="F41" s="483"/>
      <c r="G41" s="689"/>
      <c r="H41" s="390">
        <f t="shared" si="0"/>
        <v>0</v>
      </c>
      <c r="I41" s="63">
        <f t="shared" si="7"/>
        <v>0</v>
      </c>
      <c r="J41" s="490"/>
      <c r="K41" s="510"/>
      <c r="L41" s="512" t="str">
        <f>IF(AND('1B Tableau financier'!$K$2&lt;&gt;"Pôle",C41&lt;&gt;""),1,"")</f>
        <v/>
      </c>
      <c r="M41" s="517" t="str">
        <f t="shared" si="8"/>
        <v/>
      </c>
      <c r="N41" s="518" t="str">
        <f t="shared" si="9"/>
        <v/>
      </c>
      <c r="O41" s="517" t="str">
        <f t="shared" si="5"/>
        <v/>
      </c>
      <c r="P41" s="63" t="str">
        <f t="shared" si="6"/>
        <v/>
      </c>
      <c r="Q41" s="63"/>
      <c r="R41" s="63"/>
      <c r="S41" s="696"/>
    </row>
    <row r="42" spans="1:19">
      <c r="A42" s="481"/>
      <c r="B42" s="482"/>
      <c r="C42" s="483"/>
      <c r="D42" s="483"/>
      <c r="E42" s="484"/>
      <c r="F42" s="483"/>
      <c r="G42" s="689"/>
      <c r="H42" s="390">
        <f t="shared" si="0"/>
        <v>0</v>
      </c>
      <c r="I42" s="63">
        <f t="shared" si="7"/>
        <v>0</v>
      </c>
      <c r="J42" s="490"/>
      <c r="K42" s="510"/>
      <c r="L42" s="512" t="str">
        <f>IF(AND('1B Tableau financier'!$K$2&lt;&gt;"Pôle",C42&lt;&gt;""),1,"")</f>
        <v/>
      </c>
      <c r="M42" s="517" t="str">
        <f t="shared" si="8"/>
        <v/>
      </c>
      <c r="N42" s="518" t="str">
        <f t="shared" si="9"/>
        <v/>
      </c>
      <c r="O42" s="517" t="str">
        <f t="shared" si="5"/>
        <v/>
      </c>
      <c r="P42" s="63" t="str">
        <f t="shared" si="6"/>
        <v/>
      </c>
      <c r="Q42" s="63"/>
      <c r="R42" s="63"/>
      <c r="S42" s="696"/>
    </row>
    <row r="43" spans="1:19">
      <c r="A43" s="481"/>
      <c r="B43" s="482"/>
      <c r="C43" s="483"/>
      <c r="D43" s="483"/>
      <c r="E43" s="484"/>
      <c r="F43" s="483"/>
      <c r="G43" s="689"/>
      <c r="H43" s="390">
        <f t="shared" si="0"/>
        <v>0</v>
      </c>
      <c r="I43" s="63">
        <f t="shared" si="7"/>
        <v>0</v>
      </c>
      <c r="J43" s="490"/>
      <c r="K43" s="510"/>
      <c r="L43" s="512" t="str">
        <f>IF(AND('1B Tableau financier'!$K$2&lt;&gt;"Pôle",C43&lt;&gt;""),1,"")</f>
        <v/>
      </c>
      <c r="M43" s="517" t="str">
        <f t="shared" si="8"/>
        <v/>
      </c>
      <c r="N43" s="518" t="str">
        <f t="shared" si="9"/>
        <v/>
      </c>
      <c r="O43" s="517" t="str">
        <f t="shared" si="5"/>
        <v/>
      </c>
      <c r="P43" s="63" t="str">
        <f t="shared" si="6"/>
        <v/>
      </c>
      <c r="Q43" s="63"/>
      <c r="R43" s="63"/>
      <c r="S43" s="696"/>
    </row>
    <row r="44" spans="1:19">
      <c r="A44" s="481"/>
      <c r="B44" s="482"/>
      <c r="C44" s="483"/>
      <c r="D44" s="483"/>
      <c r="E44" s="484"/>
      <c r="F44" s="483"/>
      <c r="G44" s="689"/>
      <c r="H44" s="390">
        <f t="shared" si="0"/>
        <v>0</v>
      </c>
      <c r="I44" s="63">
        <f t="shared" si="7"/>
        <v>0</v>
      </c>
      <c r="J44" s="490"/>
      <c r="K44" s="510"/>
      <c r="L44" s="512" t="str">
        <f>IF(AND('1B Tableau financier'!$K$2&lt;&gt;"Pôle",C44&lt;&gt;""),1,"")</f>
        <v/>
      </c>
      <c r="M44" s="517" t="str">
        <f t="shared" si="8"/>
        <v/>
      </c>
      <c r="N44" s="518" t="str">
        <f t="shared" si="9"/>
        <v/>
      </c>
      <c r="O44" s="517" t="str">
        <f t="shared" si="5"/>
        <v/>
      </c>
      <c r="P44" s="63" t="str">
        <f t="shared" si="6"/>
        <v/>
      </c>
      <c r="Q44" s="63"/>
      <c r="R44" s="63"/>
      <c r="S44" s="696"/>
    </row>
    <row r="45" spans="1:19">
      <c r="A45" s="481"/>
      <c r="B45" s="482"/>
      <c r="C45" s="483"/>
      <c r="D45" s="483"/>
      <c r="E45" s="484"/>
      <c r="F45" s="483"/>
      <c r="G45" s="689"/>
      <c r="H45" s="390">
        <f t="shared" si="0"/>
        <v>0</v>
      </c>
      <c r="I45" s="63">
        <f t="shared" si="7"/>
        <v>0</v>
      </c>
      <c r="J45" s="490"/>
      <c r="K45" s="510"/>
      <c r="L45" s="512" t="str">
        <f>IF(AND('1B Tableau financier'!$K$2&lt;&gt;"Pôle",C45&lt;&gt;""),1,"")</f>
        <v/>
      </c>
      <c r="M45" s="517" t="str">
        <f t="shared" si="8"/>
        <v/>
      </c>
      <c r="N45" s="518" t="str">
        <f t="shared" si="9"/>
        <v/>
      </c>
      <c r="O45" s="517" t="str">
        <f t="shared" si="5"/>
        <v/>
      </c>
      <c r="P45" s="63" t="str">
        <f t="shared" si="6"/>
        <v/>
      </c>
      <c r="Q45" s="63"/>
      <c r="R45" s="63"/>
      <c r="S45" s="696"/>
    </row>
    <row r="46" spans="1:19">
      <c r="A46" s="481"/>
      <c r="B46" s="482"/>
      <c r="C46" s="483"/>
      <c r="D46" s="483"/>
      <c r="E46" s="484"/>
      <c r="F46" s="483"/>
      <c r="G46" s="689"/>
      <c r="H46" s="390">
        <f t="shared" si="0"/>
        <v>0</v>
      </c>
      <c r="I46" s="63">
        <f t="shared" si="7"/>
        <v>0</v>
      </c>
      <c r="J46" s="490"/>
      <c r="K46" s="510"/>
      <c r="L46" s="512" t="str">
        <f>IF(AND('1B Tableau financier'!$K$2&lt;&gt;"Pôle",C46&lt;&gt;""),1,"")</f>
        <v/>
      </c>
      <c r="M46" s="517" t="str">
        <f t="shared" si="8"/>
        <v/>
      </c>
      <c r="N46" s="518" t="str">
        <f t="shared" si="9"/>
        <v/>
      </c>
      <c r="O46" s="517" t="str">
        <f t="shared" si="5"/>
        <v/>
      </c>
      <c r="P46" s="63" t="str">
        <f t="shared" si="6"/>
        <v/>
      </c>
      <c r="Q46" s="63"/>
      <c r="R46" s="63"/>
      <c r="S46" s="696"/>
    </row>
    <row r="47" spans="1:19">
      <c r="A47" s="481"/>
      <c r="B47" s="482"/>
      <c r="C47" s="483"/>
      <c r="D47" s="483"/>
      <c r="E47" s="484"/>
      <c r="F47" s="483"/>
      <c r="G47" s="689"/>
      <c r="H47" s="390">
        <f t="shared" si="0"/>
        <v>0</v>
      </c>
      <c r="I47" s="63">
        <f t="shared" si="7"/>
        <v>0</v>
      </c>
      <c r="J47" s="490"/>
      <c r="K47" s="510"/>
      <c r="L47" s="512" t="str">
        <f>IF(AND('1B Tableau financier'!$K$2&lt;&gt;"Pôle",C47&lt;&gt;""),1,"")</f>
        <v/>
      </c>
      <c r="M47" s="517" t="str">
        <f t="shared" si="8"/>
        <v/>
      </c>
      <c r="N47" s="518" t="str">
        <f t="shared" si="9"/>
        <v/>
      </c>
      <c r="O47" s="517" t="str">
        <f t="shared" si="5"/>
        <v/>
      </c>
      <c r="P47" s="63" t="str">
        <f t="shared" si="6"/>
        <v/>
      </c>
      <c r="Q47" s="63"/>
      <c r="R47" s="63"/>
      <c r="S47" s="696"/>
    </row>
    <row r="48" spans="1:19" hidden="1">
      <c r="A48" s="481"/>
      <c r="B48" s="482"/>
      <c r="C48" s="483"/>
      <c r="D48" s="483"/>
      <c r="E48" s="484"/>
      <c r="F48" s="483"/>
      <c r="G48" s="689"/>
      <c r="H48" s="390">
        <f t="shared" si="0"/>
        <v>0</v>
      </c>
      <c r="I48" s="63">
        <f t="shared" si="7"/>
        <v>0</v>
      </c>
      <c r="J48" s="490"/>
      <c r="K48" s="510"/>
      <c r="L48" s="512" t="str">
        <f>IF(AND('1B Tableau financier'!$K$2&lt;&gt;"Pôle",C48&lt;&gt;""),1,"")</f>
        <v/>
      </c>
      <c r="M48" s="517" t="str">
        <f t="shared" si="8"/>
        <v/>
      </c>
      <c r="N48" s="518" t="str">
        <f t="shared" si="9"/>
        <v/>
      </c>
      <c r="O48" s="517" t="str">
        <f t="shared" si="5"/>
        <v/>
      </c>
      <c r="P48" s="63" t="str">
        <f t="shared" si="6"/>
        <v/>
      </c>
      <c r="Q48" s="63"/>
      <c r="R48" s="63"/>
      <c r="S48" s="696"/>
    </row>
    <row r="49" spans="1:19" hidden="1">
      <c r="A49" s="481"/>
      <c r="B49" s="482"/>
      <c r="C49" s="483"/>
      <c r="D49" s="483"/>
      <c r="E49" s="484"/>
      <c r="F49" s="483"/>
      <c r="G49" s="689"/>
      <c r="H49" s="390">
        <f t="shared" si="0"/>
        <v>0</v>
      </c>
      <c r="I49" s="63">
        <f t="shared" si="7"/>
        <v>0</v>
      </c>
      <c r="J49" s="490"/>
      <c r="K49" s="510"/>
      <c r="L49" s="512" t="str">
        <f>IF(AND('1B Tableau financier'!$K$2&lt;&gt;"Pôle",C49&lt;&gt;""),1,"")</f>
        <v/>
      </c>
      <c r="M49" s="517" t="str">
        <f t="shared" si="8"/>
        <v/>
      </c>
      <c r="N49" s="518" t="str">
        <f t="shared" si="9"/>
        <v/>
      </c>
      <c r="O49" s="517" t="str">
        <f t="shared" si="5"/>
        <v/>
      </c>
      <c r="P49" s="63" t="str">
        <f t="shared" si="6"/>
        <v/>
      </c>
      <c r="Q49" s="63"/>
      <c r="R49" s="63"/>
      <c r="S49" s="696"/>
    </row>
    <row r="50" spans="1:19" hidden="1">
      <c r="A50" s="481"/>
      <c r="B50" s="482"/>
      <c r="C50" s="483"/>
      <c r="D50" s="483"/>
      <c r="E50" s="484"/>
      <c r="F50" s="483"/>
      <c r="G50" s="689"/>
      <c r="H50" s="390">
        <f t="shared" ref="H50:H108" si="10">IF(AND(B50&gt;=$I$8,B50&lt;=$J$8),$K$8,IF(AND(B50&gt;=$I$9,B50&lt;=$J$9),$K$9,IF(AND(B50&gt;=$I$10,B50&lt;=$J$10),$K$10,IF(AND(B50&gt;=$I$11,B50&lt;=$J$11),$K$11,0))))</f>
        <v>0</v>
      </c>
      <c r="I50" s="63">
        <f t="shared" si="7"/>
        <v>0</v>
      </c>
      <c r="J50" s="490"/>
      <c r="K50" s="510"/>
      <c r="L50" s="512" t="str">
        <f>IF(AND('1B Tableau financier'!$K$2&lt;&gt;"Pôle",C50&lt;&gt;""),1,"")</f>
        <v/>
      </c>
      <c r="M50" s="517" t="str">
        <f t="shared" si="8"/>
        <v/>
      </c>
      <c r="N50" s="518" t="str">
        <f t="shared" si="9"/>
        <v/>
      </c>
      <c r="O50" s="517" t="str">
        <f t="shared" si="5"/>
        <v/>
      </c>
      <c r="P50" s="63" t="str">
        <f t="shared" si="6"/>
        <v/>
      </c>
      <c r="Q50" s="63"/>
      <c r="R50" s="63"/>
      <c r="S50" s="696"/>
    </row>
    <row r="51" spans="1:19" hidden="1">
      <c r="A51" s="481"/>
      <c r="B51" s="482"/>
      <c r="C51" s="483"/>
      <c r="D51" s="483"/>
      <c r="E51" s="484"/>
      <c r="F51" s="483"/>
      <c r="G51" s="689"/>
      <c r="H51" s="390">
        <f t="shared" si="10"/>
        <v>0</v>
      </c>
      <c r="I51" s="63">
        <f t="shared" si="7"/>
        <v>0</v>
      </c>
      <c r="J51" s="490"/>
      <c r="K51" s="510"/>
      <c r="L51" s="512" t="str">
        <f>IF(AND('1B Tableau financier'!$K$2&lt;&gt;"Pôle",C51&lt;&gt;""),1,"")</f>
        <v/>
      </c>
      <c r="M51" s="517" t="str">
        <f t="shared" si="8"/>
        <v/>
      </c>
      <c r="N51" s="518" t="str">
        <f t="shared" si="9"/>
        <v/>
      </c>
      <c r="O51" s="517" t="str">
        <f t="shared" si="5"/>
        <v/>
      </c>
      <c r="P51" s="63" t="str">
        <f t="shared" si="6"/>
        <v/>
      </c>
      <c r="Q51" s="63"/>
      <c r="R51" s="63"/>
      <c r="S51" s="696"/>
    </row>
    <row r="52" spans="1:19" hidden="1">
      <c r="A52" s="481"/>
      <c r="B52" s="482"/>
      <c r="C52" s="483"/>
      <c r="D52" s="483"/>
      <c r="E52" s="484"/>
      <c r="F52" s="483"/>
      <c r="G52" s="689"/>
      <c r="H52" s="390">
        <f t="shared" si="10"/>
        <v>0</v>
      </c>
      <c r="I52" s="63">
        <f t="shared" si="7"/>
        <v>0</v>
      </c>
      <c r="J52" s="490"/>
      <c r="K52" s="510"/>
      <c r="L52" s="512" t="str">
        <f>IF(AND('1B Tableau financier'!$K$2&lt;&gt;"Pôle",C52&lt;&gt;""),1,"")</f>
        <v/>
      </c>
      <c r="M52" s="517" t="str">
        <f t="shared" si="8"/>
        <v/>
      </c>
      <c r="N52" s="518" t="str">
        <f t="shared" si="9"/>
        <v/>
      </c>
      <c r="O52" s="517" t="str">
        <f t="shared" si="5"/>
        <v/>
      </c>
      <c r="P52" s="63" t="str">
        <f t="shared" si="6"/>
        <v/>
      </c>
      <c r="Q52" s="63"/>
      <c r="R52" s="63"/>
      <c r="S52" s="696"/>
    </row>
    <row r="53" spans="1:19" hidden="1">
      <c r="A53" s="481"/>
      <c r="B53" s="482"/>
      <c r="C53" s="483"/>
      <c r="D53" s="483"/>
      <c r="E53" s="484"/>
      <c r="F53" s="483"/>
      <c r="G53" s="689"/>
      <c r="H53" s="390">
        <f t="shared" si="10"/>
        <v>0</v>
      </c>
      <c r="I53" s="63">
        <f t="shared" si="7"/>
        <v>0</v>
      </c>
      <c r="J53" s="490"/>
      <c r="K53" s="510"/>
      <c r="L53" s="512" t="str">
        <f>IF(AND('1B Tableau financier'!$K$2&lt;&gt;"Pôle",C53&lt;&gt;""),1,"")</f>
        <v/>
      </c>
      <c r="M53" s="517" t="str">
        <f t="shared" si="8"/>
        <v/>
      </c>
      <c r="N53" s="518" t="str">
        <f t="shared" si="9"/>
        <v/>
      </c>
      <c r="O53" s="517" t="str">
        <f t="shared" si="5"/>
        <v/>
      </c>
      <c r="P53" s="63" t="str">
        <f t="shared" si="6"/>
        <v/>
      </c>
      <c r="Q53" s="63"/>
      <c r="R53" s="63"/>
      <c r="S53" s="696"/>
    </row>
    <row r="54" spans="1:19" hidden="1">
      <c r="A54" s="481"/>
      <c r="B54" s="482"/>
      <c r="C54" s="483"/>
      <c r="D54" s="483"/>
      <c r="E54" s="484"/>
      <c r="F54" s="483"/>
      <c r="G54" s="689"/>
      <c r="H54" s="390">
        <f t="shared" si="10"/>
        <v>0</v>
      </c>
      <c r="I54" s="63">
        <f t="shared" si="7"/>
        <v>0</v>
      </c>
      <c r="J54" s="490"/>
      <c r="K54" s="510"/>
      <c r="L54" s="512" t="str">
        <f>IF(AND('1B Tableau financier'!$K$2&lt;&gt;"Pôle",C54&lt;&gt;""),1,"")</f>
        <v/>
      </c>
      <c r="M54" s="517" t="str">
        <f t="shared" si="8"/>
        <v/>
      </c>
      <c r="N54" s="518" t="str">
        <f t="shared" si="9"/>
        <v/>
      </c>
      <c r="O54" s="517" t="str">
        <f t="shared" si="5"/>
        <v/>
      </c>
      <c r="P54" s="63" t="str">
        <f t="shared" si="6"/>
        <v/>
      </c>
      <c r="Q54" s="63"/>
      <c r="R54" s="63"/>
      <c r="S54" s="696"/>
    </row>
    <row r="55" spans="1:19" hidden="1">
      <c r="A55" s="481"/>
      <c r="B55" s="482"/>
      <c r="C55" s="483"/>
      <c r="D55" s="483"/>
      <c r="E55" s="484"/>
      <c r="F55" s="483"/>
      <c r="G55" s="689"/>
      <c r="H55" s="390">
        <f t="shared" si="10"/>
        <v>0</v>
      </c>
      <c r="I55" s="63">
        <f t="shared" si="4"/>
        <v>0</v>
      </c>
      <c r="J55" s="490"/>
      <c r="K55" s="510"/>
      <c r="L55" s="512" t="str">
        <f>IF(AND('1B Tableau financier'!$K$2&lt;&gt;"Pôle",C55&lt;&gt;""),1,"")</f>
        <v/>
      </c>
      <c r="M55" s="517" t="str">
        <f t="shared" si="1"/>
        <v/>
      </c>
      <c r="N55" s="518" t="str">
        <f t="shared" si="2"/>
        <v/>
      </c>
      <c r="O55" s="517" t="str">
        <f t="shared" si="5"/>
        <v/>
      </c>
      <c r="P55" s="63" t="str">
        <f t="shared" si="6"/>
        <v/>
      </c>
      <c r="Q55" s="63"/>
      <c r="R55" s="63"/>
      <c r="S55" s="696"/>
    </row>
    <row r="56" spans="1:19" hidden="1">
      <c r="A56" s="481"/>
      <c r="B56" s="482"/>
      <c r="C56" s="483"/>
      <c r="D56" s="483"/>
      <c r="E56" s="484"/>
      <c r="F56" s="483"/>
      <c r="G56" s="689"/>
      <c r="H56" s="390">
        <f t="shared" si="10"/>
        <v>0</v>
      </c>
      <c r="I56" s="63">
        <f t="shared" si="4"/>
        <v>0</v>
      </c>
      <c r="J56" s="490"/>
      <c r="K56" s="510"/>
      <c r="L56" s="512" t="str">
        <f>IF(AND('1B Tableau financier'!$K$2&lt;&gt;"Pôle",C56&lt;&gt;""),1,"")</f>
        <v/>
      </c>
      <c r="M56" s="517" t="str">
        <f t="shared" si="1"/>
        <v/>
      </c>
      <c r="N56" s="518" t="str">
        <f t="shared" si="2"/>
        <v/>
      </c>
      <c r="O56" s="517" t="str">
        <f t="shared" si="5"/>
        <v/>
      </c>
      <c r="P56" s="63" t="str">
        <f t="shared" si="6"/>
        <v/>
      </c>
      <c r="Q56" s="63"/>
      <c r="R56" s="63"/>
      <c r="S56" s="696"/>
    </row>
    <row r="57" spans="1:19" hidden="1">
      <c r="A57" s="481"/>
      <c r="B57" s="482"/>
      <c r="C57" s="483"/>
      <c r="D57" s="483"/>
      <c r="E57" s="484"/>
      <c r="F57" s="483"/>
      <c r="G57" s="689"/>
      <c r="H57" s="390">
        <f t="shared" si="10"/>
        <v>0</v>
      </c>
      <c r="I57" s="63">
        <f t="shared" si="4"/>
        <v>0</v>
      </c>
      <c r="J57" s="490"/>
      <c r="K57" s="510"/>
      <c r="L57" s="512" t="str">
        <f>IF(AND('1B Tableau financier'!$K$2&lt;&gt;"Pôle",C57&lt;&gt;""),1,"")</f>
        <v/>
      </c>
      <c r="M57" s="517" t="str">
        <f t="shared" si="1"/>
        <v/>
      </c>
      <c r="N57" s="518" t="str">
        <f t="shared" si="2"/>
        <v/>
      </c>
      <c r="O57" s="517" t="str">
        <f t="shared" si="5"/>
        <v/>
      </c>
      <c r="P57" s="63" t="str">
        <f t="shared" si="6"/>
        <v/>
      </c>
      <c r="Q57" s="63"/>
      <c r="R57" s="63"/>
      <c r="S57" s="696"/>
    </row>
    <row r="58" spans="1:19" hidden="1">
      <c r="A58" s="481"/>
      <c r="B58" s="482"/>
      <c r="C58" s="483"/>
      <c r="D58" s="483"/>
      <c r="E58" s="484"/>
      <c r="F58" s="483"/>
      <c r="G58" s="689"/>
      <c r="H58" s="390">
        <f t="shared" si="10"/>
        <v>0</v>
      </c>
      <c r="I58" s="63">
        <f t="shared" si="4"/>
        <v>0</v>
      </c>
      <c r="J58" s="490"/>
      <c r="K58" s="510"/>
      <c r="L58" s="512" t="str">
        <f>IF(AND('1B Tableau financier'!$K$2&lt;&gt;"Pôle",C58&lt;&gt;""),1,"")</f>
        <v/>
      </c>
      <c r="M58" s="517" t="str">
        <f t="shared" si="1"/>
        <v/>
      </c>
      <c r="N58" s="518" t="str">
        <f t="shared" si="2"/>
        <v/>
      </c>
      <c r="O58" s="517" t="str">
        <f t="shared" si="5"/>
        <v/>
      </c>
      <c r="P58" s="63" t="str">
        <f t="shared" si="6"/>
        <v/>
      </c>
      <c r="Q58" s="63"/>
      <c r="R58" s="63"/>
      <c r="S58" s="696"/>
    </row>
    <row r="59" spans="1:19" hidden="1">
      <c r="A59" s="481"/>
      <c r="B59" s="482"/>
      <c r="C59" s="483"/>
      <c r="D59" s="483"/>
      <c r="E59" s="484"/>
      <c r="F59" s="483"/>
      <c r="G59" s="689"/>
      <c r="H59" s="390">
        <f t="shared" si="10"/>
        <v>0</v>
      </c>
      <c r="I59" s="63">
        <f t="shared" si="4"/>
        <v>0</v>
      </c>
      <c r="J59" s="490"/>
      <c r="K59" s="510"/>
      <c r="L59" s="512" t="str">
        <f>IF(AND('1B Tableau financier'!$K$2&lt;&gt;"Pôle",C59&lt;&gt;""),1,"")</f>
        <v/>
      </c>
      <c r="M59" s="517" t="str">
        <f t="shared" si="1"/>
        <v/>
      </c>
      <c r="N59" s="518" t="str">
        <f t="shared" si="2"/>
        <v/>
      </c>
      <c r="O59" s="517" t="str">
        <f t="shared" si="5"/>
        <v/>
      </c>
      <c r="P59" s="63" t="str">
        <f t="shared" si="6"/>
        <v/>
      </c>
      <c r="Q59" s="63"/>
      <c r="R59" s="63"/>
      <c r="S59" s="696"/>
    </row>
    <row r="60" spans="1:19" hidden="1">
      <c r="A60" s="481"/>
      <c r="B60" s="482"/>
      <c r="C60" s="483"/>
      <c r="D60" s="483"/>
      <c r="E60" s="484"/>
      <c r="F60" s="483"/>
      <c r="G60" s="689"/>
      <c r="H60" s="390">
        <f t="shared" si="10"/>
        <v>0</v>
      </c>
      <c r="I60" s="63">
        <f t="shared" si="4"/>
        <v>0</v>
      </c>
      <c r="J60" s="490"/>
      <c r="K60" s="510"/>
      <c r="L60" s="512" t="str">
        <f>IF(AND('1B Tableau financier'!$K$2&lt;&gt;"Pôle",C60&lt;&gt;""),1,"")</f>
        <v/>
      </c>
      <c r="M60" s="517" t="str">
        <f t="shared" si="1"/>
        <v/>
      </c>
      <c r="N60" s="518" t="str">
        <f t="shared" si="2"/>
        <v/>
      </c>
      <c r="O60" s="517" t="str">
        <f t="shared" si="5"/>
        <v/>
      </c>
      <c r="P60" s="63" t="str">
        <f t="shared" si="6"/>
        <v/>
      </c>
      <c r="Q60" s="63"/>
      <c r="R60" s="63"/>
      <c r="S60" s="696"/>
    </row>
    <row r="61" spans="1:19" hidden="1">
      <c r="A61" s="481"/>
      <c r="B61" s="482"/>
      <c r="C61" s="483"/>
      <c r="D61" s="483"/>
      <c r="E61" s="484"/>
      <c r="F61" s="483"/>
      <c r="G61" s="689"/>
      <c r="H61" s="390">
        <f t="shared" si="10"/>
        <v>0</v>
      </c>
      <c r="I61" s="63">
        <f t="shared" si="4"/>
        <v>0</v>
      </c>
      <c r="J61" s="490"/>
      <c r="K61" s="510"/>
      <c r="L61" s="512" t="str">
        <f>IF(AND('1B Tableau financier'!$K$2&lt;&gt;"Pôle",C61&lt;&gt;""),1,"")</f>
        <v/>
      </c>
      <c r="M61" s="517" t="str">
        <f t="shared" si="1"/>
        <v/>
      </c>
      <c r="N61" s="518" t="str">
        <f t="shared" si="2"/>
        <v/>
      </c>
      <c r="O61" s="517" t="str">
        <f t="shared" si="5"/>
        <v/>
      </c>
      <c r="P61" s="63" t="str">
        <f t="shared" si="6"/>
        <v/>
      </c>
      <c r="Q61" s="63"/>
      <c r="R61" s="63"/>
      <c r="S61" s="696"/>
    </row>
    <row r="62" spans="1:19" hidden="1">
      <c r="A62" s="481"/>
      <c r="B62" s="482"/>
      <c r="C62" s="483"/>
      <c r="D62" s="483"/>
      <c r="E62" s="484"/>
      <c r="F62" s="483"/>
      <c r="G62" s="689"/>
      <c r="H62" s="390">
        <f t="shared" si="10"/>
        <v>0</v>
      </c>
      <c r="I62" s="63">
        <f t="shared" si="4"/>
        <v>0</v>
      </c>
      <c r="J62" s="490"/>
      <c r="K62" s="510"/>
      <c r="L62" s="512" t="str">
        <f>IF(AND('1B Tableau financier'!$K$2&lt;&gt;"Pôle",C62&lt;&gt;""),1,"")</f>
        <v/>
      </c>
      <c r="M62" s="517" t="str">
        <f t="shared" si="1"/>
        <v/>
      </c>
      <c r="N62" s="518" t="str">
        <f t="shared" si="2"/>
        <v/>
      </c>
      <c r="O62" s="517" t="str">
        <f t="shared" si="5"/>
        <v/>
      </c>
      <c r="P62" s="63" t="str">
        <f t="shared" si="6"/>
        <v/>
      </c>
      <c r="Q62" s="63"/>
      <c r="R62" s="63"/>
      <c r="S62" s="696"/>
    </row>
    <row r="63" spans="1:19" hidden="1">
      <c r="A63" s="481"/>
      <c r="B63" s="482"/>
      <c r="C63" s="483"/>
      <c r="D63" s="483"/>
      <c r="E63" s="484"/>
      <c r="F63" s="483"/>
      <c r="G63" s="689"/>
      <c r="H63" s="390">
        <f t="shared" si="10"/>
        <v>0</v>
      </c>
      <c r="I63" s="63">
        <f t="shared" si="4"/>
        <v>0</v>
      </c>
      <c r="J63" s="490"/>
      <c r="K63" s="510"/>
      <c r="L63" s="512" t="str">
        <f>IF(AND('1B Tableau financier'!$K$2&lt;&gt;"Pôle",C63&lt;&gt;""),1,"")</f>
        <v/>
      </c>
      <c r="M63" s="517" t="str">
        <f t="shared" si="1"/>
        <v/>
      </c>
      <c r="N63" s="518" t="str">
        <f t="shared" si="2"/>
        <v/>
      </c>
      <c r="O63" s="517" t="str">
        <f t="shared" si="5"/>
        <v/>
      </c>
      <c r="P63" s="63" t="str">
        <f t="shared" si="6"/>
        <v/>
      </c>
      <c r="Q63" s="63"/>
      <c r="R63" s="63"/>
      <c r="S63" s="696"/>
    </row>
    <row r="64" spans="1:19" hidden="1">
      <c r="A64" s="481"/>
      <c r="B64" s="482"/>
      <c r="C64" s="483"/>
      <c r="D64" s="483"/>
      <c r="E64" s="484"/>
      <c r="F64" s="483"/>
      <c r="G64" s="689"/>
      <c r="H64" s="390">
        <f t="shared" si="10"/>
        <v>0</v>
      </c>
      <c r="I64" s="63">
        <f t="shared" si="4"/>
        <v>0</v>
      </c>
      <c r="J64" s="490"/>
      <c r="K64" s="510"/>
      <c r="L64" s="512" t="str">
        <f>IF(AND('1B Tableau financier'!$K$2&lt;&gt;"Pôle",C64&lt;&gt;""),1,"")</f>
        <v/>
      </c>
      <c r="M64" s="517" t="str">
        <f t="shared" si="1"/>
        <v/>
      </c>
      <c r="N64" s="518" t="str">
        <f t="shared" si="2"/>
        <v/>
      </c>
      <c r="O64" s="517" t="str">
        <f t="shared" si="5"/>
        <v/>
      </c>
      <c r="P64" s="63" t="str">
        <f t="shared" si="6"/>
        <v/>
      </c>
      <c r="Q64" s="63"/>
      <c r="R64" s="63"/>
      <c r="S64" s="696"/>
    </row>
    <row r="65" spans="1:19" hidden="1">
      <c r="A65" s="481"/>
      <c r="B65" s="482"/>
      <c r="C65" s="483"/>
      <c r="D65" s="483"/>
      <c r="E65" s="484"/>
      <c r="F65" s="483"/>
      <c r="G65" s="689"/>
      <c r="H65" s="390">
        <f t="shared" si="10"/>
        <v>0</v>
      </c>
      <c r="I65" s="63">
        <f t="shared" ref="I65:I69" si="11">G65*H65</f>
        <v>0</v>
      </c>
      <c r="J65" s="490"/>
      <c r="K65" s="510"/>
      <c r="L65" s="512" t="str">
        <f>IF(AND('1B Tableau financier'!$K$2&lt;&gt;"Pôle",C65&lt;&gt;""),1,"")</f>
        <v/>
      </c>
      <c r="M65" s="517" t="str">
        <f t="shared" ref="M65:M69" si="12">IF(L65=1,I65+J65+K65,"")</f>
        <v/>
      </c>
      <c r="N65" s="518" t="str">
        <f t="shared" ref="N65:N69" si="13">IF(L65=2,(I65+J65+K65)/2,"")</f>
        <v/>
      </c>
      <c r="O65" s="517" t="str">
        <f t="shared" si="5"/>
        <v/>
      </c>
      <c r="P65" s="63" t="str">
        <f t="shared" si="6"/>
        <v/>
      </c>
      <c r="Q65" s="63"/>
      <c r="R65" s="63"/>
      <c r="S65" s="696"/>
    </row>
    <row r="66" spans="1:19" hidden="1">
      <c r="A66" s="481"/>
      <c r="B66" s="482"/>
      <c r="C66" s="483"/>
      <c r="D66" s="483"/>
      <c r="E66" s="484"/>
      <c r="F66" s="483"/>
      <c r="G66" s="689"/>
      <c r="H66" s="390">
        <f t="shared" si="10"/>
        <v>0</v>
      </c>
      <c r="I66" s="63">
        <f t="shared" si="11"/>
        <v>0</v>
      </c>
      <c r="J66" s="490"/>
      <c r="K66" s="510"/>
      <c r="L66" s="512" t="str">
        <f>IF(AND('1B Tableau financier'!$K$2&lt;&gt;"Pôle",C66&lt;&gt;""),1,"")</f>
        <v/>
      </c>
      <c r="M66" s="517" t="str">
        <f t="shared" si="12"/>
        <v/>
      </c>
      <c r="N66" s="518" t="str">
        <f t="shared" si="13"/>
        <v/>
      </c>
      <c r="O66" s="517" t="str">
        <f t="shared" si="5"/>
        <v/>
      </c>
      <c r="P66" s="63" t="str">
        <f t="shared" si="6"/>
        <v/>
      </c>
      <c r="Q66" s="63"/>
      <c r="R66" s="63"/>
      <c r="S66" s="696"/>
    </row>
    <row r="67" spans="1:19" hidden="1">
      <c r="A67" s="481"/>
      <c r="B67" s="482"/>
      <c r="C67" s="483"/>
      <c r="D67" s="483"/>
      <c r="E67" s="484"/>
      <c r="F67" s="483"/>
      <c r="G67" s="689"/>
      <c r="H67" s="390">
        <f t="shared" si="10"/>
        <v>0</v>
      </c>
      <c r="I67" s="63">
        <f t="shared" si="11"/>
        <v>0</v>
      </c>
      <c r="J67" s="490"/>
      <c r="K67" s="510"/>
      <c r="L67" s="512" t="str">
        <f>IF(AND('1B Tableau financier'!$K$2&lt;&gt;"Pôle",C67&lt;&gt;""),1,"")</f>
        <v/>
      </c>
      <c r="M67" s="517" t="str">
        <f t="shared" si="12"/>
        <v/>
      </c>
      <c r="N67" s="518" t="str">
        <f t="shared" si="13"/>
        <v/>
      </c>
      <c r="O67" s="517" t="str">
        <f t="shared" si="5"/>
        <v/>
      </c>
      <c r="P67" s="63" t="str">
        <f t="shared" si="6"/>
        <v/>
      </c>
      <c r="Q67" s="63"/>
      <c r="R67" s="63"/>
      <c r="S67" s="696"/>
    </row>
    <row r="68" spans="1:19" hidden="1">
      <c r="A68" s="481"/>
      <c r="B68" s="482"/>
      <c r="C68" s="483"/>
      <c r="D68" s="483"/>
      <c r="E68" s="484"/>
      <c r="F68" s="483"/>
      <c r="G68" s="689"/>
      <c r="H68" s="390">
        <f t="shared" si="10"/>
        <v>0</v>
      </c>
      <c r="I68" s="63">
        <f t="shared" si="11"/>
        <v>0</v>
      </c>
      <c r="J68" s="490"/>
      <c r="K68" s="510"/>
      <c r="L68" s="512" t="str">
        <f>IF(AND('1B Tableau financier'!$K$2&lt;&gt;"Pôle",C68&lt;&gt;""),1,"")</f>
        <v/>
      </c>
      <c r="M68" s="517" t="str">
        <f t="shared" si="12"/>
        <v/>
      </c>
      <c r="N68" s="518" t="str">
        <f t="shared" si="13"/>
        <v/>
      </c>
      <c r="O68" s="517" t="str">
        <f t="shared" si="5"/>
        <v/>
      </c>
      <c r="P68" s="63" t="str">
        <f t="shared" si="6"/>
        <v/>
      </c>
      <c r="Q68" s="63"/>
      <c r="R68" s="63"/>
      <c r="S68" s="696"/>
    </row>
    <row r="69" spans="1:19" hidden="1">
      <c r="A69" s="481"/>
      <c r="B69" s="482"/>
      <c r="C69" s="483"/>
      <c r="D69" s="483"/>
      <c r="E69" s="484"/>
      <c r="F69" s="483"/>
      <c r="G69" s="689"/>
      <c r="H69" s="390">
        <f t="shared" si="10"/>
        <v>0</v>
      </c>
      <c r="I69" s="63">
        <f t="shared" si="11"/>
        <v>0</v>
      </c>
      <c r="J69" s="490"/>
      <c r="K69" s="510"/>
      <c r="L69" s="512" t="str">
        <f>IF(AND('1B Tableau financier'!$K$2&lt;&gt;"Pôle",C69&lt;&gt;""),1,"")</f>
        <v/>
      </c>
      <c r="M69" s="517" t="str">
        <f t="shared" si="12"/>
        <v/>
      </c>
      <c r="N69" s="518" t="str">
        <f t="shared" si="13"/>
        <v/>
      </c>
      <c r="O69" s="517" t="str">
        <f t="shared" si="5"/>
        <v/>
      </c>
      <c r="P69" s="63" t="str">
        <f t="shared" si="6"/>
        <v/>
      </c>
      <c r="Q69" s="63"/>
      <c r="R69" s="63"/>
      <c r="S69" s="696"/>
    </row>
    <row r="70" spans="1:19" hidden="1">
      <c r="A70" s="481"/>
      <c r="B70" s="482"/>
      <c r="C70" s="483"/>
      <c r="D70" s="483"/>
      <c r="E70" s="484"/>
      <c r="F70" s="483"/>
      <c r="G70" s="689"/>
      <c r="H70" s="390">
        <f t="shared" si="10"/>
        <v>0</v>
      </c>
      <c r="I70" s="63">
        <f t="shared" si="4"/>
        <v>0</v>
      </c>
      <c r="J70" s="490"/>
      <c r="K70" s="510"/>
      <c r="L70" s="512" t="str">
        <f>IF(AND('1B Tableau financier'!$K$2&lt;&gt;"Pôle",C70&lt;&gt;""),1,"")</f>
        <v/>
      </c>
      <c r="M70" s="517" t="str">
        <f t="shared" si="1"/>
        <v/>
      </c>
      <c r="N70" s="518" t="str">
        <f t="shared" si="2"/>
        <v/>
      </c>
      <c r="O70" s="517" t="str">
        <f t="shared" si="5"/>
        <v/>
      </c>
      <c r="P70" s="63" t="str">
        <f t="shared" si="6"/>
        <v/>
      </c>
      <c r="Q70" s="63"/>
      <c r="R70" s="63"/>
      <c r="S70" s="696"/>
    </row>
    <row r="71" spans="1:19" hidden="1">
      <c r="A71" s="481"/>
      <c r="B71" s="482"/>
      <c r="C71" s="483"/>
      <c r="D71" s="483"/>
      <c r="E71" s="484"/>
      <c r="F71" s="483"/>
      <c r="G71" s="689"/>
      <c r="H71" s="390">
        <f t="shared" si="10"/>
        <v>0</v>
      </c>
      <c r="I71" s="63">
        <f t="shared" si="4"/>
        <v>0</v>
      </c>
      <c r="J71" s="490"/>
      <c r="K71" s="510"/>
      <c r="L71" s="512" t="str">
        <f>IF(AND('1B Tableau financier'!$K$2&lt;&gt;"Pôle",C71&lt;&gt;""),1,"")</f>
        <v/>
      </c>
      <c r="M71" s="517" t="str">
        <f t="shared" si="1"/>
        <v/>
      </c>
      <c r="N71" s="518" t="str">
        <f t="shared" si="2"/>
        <v/>
      </c>
      <c r="O71" s="517" t="str">
        <f t="shared" si="5"/>
        <v/>
      </c>
      <c r="P71" s="63" t="str">
        <f t="shared" si="6"/>
        <v/>
      </c>
      <c r="Q71" s="63"/>
      <c r="R71" s="63"/>
      <c r="S71" s="696"/>
    </row>
    <row r="72" spans="1:19" hidden="1">
      <c r="A72" s="481"/>
      <c r="B72" s="482"/>
      <c r="C72" s="483"/>
      <c r="D72" s="483"/>
      <c r="E72" s="484"/>
      <c r="F72" s="483"/>
      <c r="G72" s="689"/>
      <c r="H72" s="390">
        <f t="shared" si="10"/>
        <v>0</v>
      </c>
      <c r="I72" s="63">
        <f t="shared" si="4"/>
        <v>0</v>
      </c>
      <c r="J72" s="490"/>
      <c r="K72" s="510"/>
      <c r="L72" s="512" t="str">
        <f>IF(AND('1B Tableau financier'!$K$2&lt;&gt;"Pôle",C72&lt;&gt;""),1,"")</f>
        <v/>
      </c>
      <c r="M72" s="517" t="str">
        <f t="shared" si="1"/>
        <v/>
      </c>
      <c r="N72" s="518" t="str">
        <f t="shared" si="2"/>
        <v/>
      </c>
      <c r="O72" s="517" t="str">
        <f t="shared" si="5"/>
        <v/>
      </c>
      <c r="P72" s="63" t="str">
        <f t="shared" si="6"/>
        <v/>
      </c>
      <c r="Q72" s="63"/>
      <c r="R72" s="63"/>
      <c r="S72" s="696"/>
    </row>
    <row r="73" spans="1:19" hidden="1">
      <c r="A73" s="481"/>
      <c r="B73" s="482"/>
      <c r="C73" s="483"/>
      <c r="D73" s="483"/>
      <c r="E73" s="484"/>
      <c r="F73" s="483"/>
      <c r="G73" s="689"/>
      <c r="H73" s="390">
        <f t="shared" si="10"/>
        <v>0</v>
      </c>
      <c r="I73" s="63">
        <f t="shared" si="4"/>
        <v>0</v>
      </c>
      <c r="J73" s="490"/>
      <c r="K73" s="510"/>
      <c r="L73" s="512" t="str">
        <f>IF(AND('1B Tableau financier'!$K$2&lt;&gt;"Pôle",C73&lt;&gt;""),1,"")</f>
        <v/>
      </c>
      <c r="M73" s="517" t="str">
        <f t="shared" si="1"/>
        <v/>
      </c>
      <c r="N73" s="518" t="str">
        <f t="shared" si="2"/>
        <v/>
      </c>
      <c r="O73" s="517" t="str">
        <f t="shared" si="5"/>
        <v/>
      </c>
      <c r="P73" s="63" t="str">
        <f t="shared" si="6"/>
        <v/>
      </c>
      <c r="Q73" s="63"/>
      <c r="R73" s="63"/>
      <c r="S73" s="696"/>
    </row>
    <row r="74" spans="1:19" hidden="1">
      <c r="A74" s="481"/>
      <c r="B74" s="482"/>
      <c r="C74" s="483"/>
      <c r="D74" s="483"/>
      <c r="E74" s="484"/>
      <c r="F74" s="483"/>
      <c r="G74" s="689"/>
      <c r="H74" s="390">
        <f t="shared" ref="H74:H103" si="14">IF(AND(B74&gt;=$I$8,B74&lt;=$J$8),$K$8,IF(AND(B74&gt;=$I$9,B74&lt;=$J$9),$K$9,IF(AND(B74&gt;=$I$10,B74&lt;=$J$10),$K$10,IF(AND(B74&gt;=$I$11,B74&lt;=$J$11),$K$11,0))))</f>
        <v>0</v>
      </c>
      <c r="I74" s="63">
        <f t="shared" si="4"/>
        <v>0</v>
      </c>
      <c r="J74" s="490"/>
      <c r="K74" s="510"/>
      <c r="L74" s="512" t="str">
        <f>IF(AND('1B Tableau financier'!$K$2&lt;&gt;"Pôle",C74&lt;&gt;""),1,"")</f>
        <v/>
      </c>
      <c r="M74" s="517" t="str">
        <f t="shared" si="1"/>
        <v/>
      </c>
      <c r="N74" s="518" t="str">
        <f t="shared" si="2"/>
        <v/>
      </c>
      <c r="O74" s="517" t="str">
        <f t="shared" si="5"/>
        <v/>
      </c>
      <c r="P74" s="63" t="str">
        <f t="shared" si="6"/>
        <v/>
      </c>
      <c r="Q74" s="63"/>
      <c r="R74" s="63"/>
      <c r="S74" s="696"/>
    </row>
    <row r="75" spans="1:19" hidden="1">
      <c r="A75" s="481"/>
      <c r="B75" s="482"/>
      <c r="C75" s="483"/>
      <c r="D75" s="483"/>
      <c r="E75" s="484"/>
      <c r="F75" s="483"/>
      <c r="G75" s="689"/>
      <c r="H75" s="390">
        <f t="shared" si="14"/>
        <v>0</v>
      </c>
      <c r="I75" s="63">
        <f t="shared" si="4"/>
        <v>0</v>
      </c>
      <c r="J75" s="490"/>
      <c r="K75" s="510"/>
      <c r="L75" s="512" t="str">
        <f>IF(AND('1B Tableau financier'!$K$2&lt;&gt;"Pôle",C75&lt;&gt;""),1,"")</f>
        <v/>
      </c>
      <c r="M75" s="517" t="str">
        <f t="shared" si="1"/>
        <v/>
      </c>
      <c r="N75" s="518" t="str">
        <f t="shared" si="2"/>
        <v/>
      </c>
      <c r="O75" s="517" t="str">
        <f t="shared" si="5"/>
        <v/>
      </c>
      <c r="P75" s="63" t="str">
        <f t="shared" si="6"/>
        <v/>
      </c>
      <c r="Q75" s="63"/>
      <c r="R75" s="63"/>
      <c r="S75" s="696"/>
    </row>
    <row r="76" spans="1:19" hidden="1">
      <c r="A76" s="481"/>
      <c r="B76" s="482"/>
      <c r="C76" s="483"/>
      <c r="D76" s="483"/>
      <c r="E76" s="484"/>
      <c r="F76" s="483"/>
      <c r="G76" s="689"/>
      <c r="H76" s="390">
        <f t="shared" si="14"/>
        <v>0</v>
      </c>
      <c r="I76" s="63">
        <f t="shared" ref="I76:I103" si="15">G76*H76</f>
        <v>0</v>
      </c>
      <c r="J76" s="490"/>
      <c r="K76" s="510"/>
      <c r="L76" s="512" t="str">
        <f>IF(AND('1B Tableau financier'!$K$2&lt;&gt;"Pôle",C76&lt;&gt;""),1,"")</f>
        <v/>
      </c>
      <c r="M76" s="517" t="str">
        <f t="shared" ref="M76:M103" si="16">IF(L76=1,I76+J76+K76,"")</f>
        <v/>
      </c>
      <c r="N76" s="518" t="str">
        <f t="shared" ref="N76:N103" si="17">IF(L76=2,(I76+J76+K76)/2,"")</f>
        <v/>
      </c>
      <c r="O76" s="517" t="str">
        <f t="shared" si="5"/>
        <v/>
      </c>
      <c r="P76" s="63" t="str">
        <f t="shared" si="6"/>
        <v/>
      </c>
      <c r="Q76" s="63"/>
      <c r="R76" s="63"/>
      <c r="S76" s="696"/>
    </row>
    <row r="77" spans="1:19" hidden="1">
      <c r="A77" s="481"/>
      <c r="B77" s="482"/>
      <c r="C77" s="483"/>
      <c r="D77" s="483"/>
      <c r="E77" s="484"/>
      <c r="F77" s="483"/>
      <c r="G77" s="689"/>
      <c r="H77" s="390">
        <f t="shared" si="14"/>
        <v>0</v>
      </c>
      <c r="I77" s="63">
        <f t="shared" si="15"/>
        <v>0</v>
      </c>
      <c r="J77" s="490"/>
      <c r="K77" s="510"/>
      <c r="L77" s="512" t="str">
        <f>IF(AND('1B Tableau financier'!$K$2&lt;&gt;"Pôle",C77&lt;&gt;""),1,"")</f>
        <v/>
      </c>
      <c r="M77" s="517" t="str">
        <f t="shared" si="16"/>
        <v/>
      </c>
      <c r="N77" s="518" t="str">
        <f t="shared" si="17"/>
        <v/>
      </c>
      <c r="O77" s="517" t="str">
        <f t="shared" si="5"/>
        <v/>
      </c>
      <c r="P77" s="63" t="str">
        <f t="shared" si="6"/>
        <v/>
      </c>
      <c r="Q77" s="63"/>
      <c r="R77" s="63"/>
      <c r="S77" s="696"/>
    </row>
    <row r="78" spans="1:19" hidden="1">
      <c r="A78" s="481"/>
      <c r="B78" s="482"/>
      <c r="C78" s="483"/>
      <c r="D78" s="483"/>
      <c r="E78" s="484"/>
      <c r="F78" s="483"/>
      <c r="G78" s="689"/>
      <c r="H78" s="390">
        <f t="shared" si="14"/>
        <v>0</v>
      </c>
      <c r="I78" s="63">
        <f t="shared" si="15"/>
        <v>0</v>
      </c>
      <c r="J78" s="490"/>
      <c r="K78" s="510"/>
      <c r="L78" s="512" t="str">
        <f>IF(AND('1B Tableau financier'!$K$2&lt;&gt;"Pôle",C78&lt;&gt;""),1,"")</f>
        <v/>
      </c>
      <c r="M78" s="517" t="str">
        <f t="shared" si="16"/>
        <v/>
      </c>
      <c r="N78" s="518" t="str">
        <f t="shared" si="17"/>
        <v/>
      </c>
      <c r="O78" s="517" t="str">
        <f t="shared" si="5"/>
        <v/>
      </c>
      <c r="P78" s="63" t="str">
        <f t="shared" si="6"/>
        <v/>
      </c>
      <c r="Q78" s="63"/>
      <c r="R78" s="63"/>
      <c r="S78" s="696"/>
    </row>
    <row r="79" spans="1:19" hidden="1">
      <c r="A79" s="481"/>
      <c r="B79" s="482"/>
      <c r="C79" s="483"/>
      <c r="D79" s="483"/>
      <c r="E79" s="484"/>
      <c r="F79" s="483"/>
      <c r="G79" s="689"/>
      <c r="H79" s="390">
        <f t="shared" si="14"/>
        <v>0</v>
      </c>
      <c r="I79" s="63">
        <f t="shared" si="15"/>
        <v>0</v>
      </c>
      <c r="J79" s="490"/>
      <c r="K79" s="510"/>
      <c r="L79" s="512" t="str">
        <f>IF(AND('1B Tableau financier'!$K$2&lt;&gt;"Pôle",C79&lt;&gt;""),1,"")</f>
        <v/>
      </c>
      <c r="M79" s="517" t="str">
        <f t="shared" si="16"/>
        <v/>
      </c>
      <c r="N79" s="518" t="str">
        <f t="shared" si="17"/>
        <v/>
      </c>
      <c r="O79" s="517" t="str">
        <f t="shared" si="5"/>
        <v/>
      </c>
      <c r="P79" s="63" t="str">
        <f t="shared" si="6"/>
        <v/>
      </c>
      <c r="Q79" s="63"/>
      <c r="R79" s="63"/>
      <c r="S79" s="696"/>
    </row>
    <row r="80" spans="1:19" hidden="1">
      <c r="A80" s="481"/>
      <c r="B80" s="482"/>
      <c r="C80" s="483"/>
      <c r="D80" s="483"/>
      <c r="E80" s="484"/>
      <c r="F80" s="483"/>
      <c r="G80" s="689"/>
      <c r="H80" s="390">
        <f t="shared" si="14"/>
        <v>0</v>
      </c>
      <c r="I80" s="63">
        <f t="shared" si="15"/>
        <v>0</v>
      </c>
      <c r="J80" s="490"/>
      <c r="K80" s="510"/>
      <c r="L80" s="512" t="str">
        <f>IF(AND('1B Tableau financier'!$K$2&lt;&gt;"Pôle",C80&lt;&gt;""),1,"")</f>
        <v/>
      </c>
      <c r="M80" s="517" t="str">
        <f t="shared" si="16"/>
        <v/>
      </c>
      <c r="N80" s="518" t="str">
        <f t="shared" si="17"/>
        <v/>
      </c>
      <c r="O80" s="517" t="str">
        <f t="shared" si="5"/>
        <v/>
      </c>
      <c r="P80" s="63" t="str">
        <f t="shared" si="6"/>
        <v/>
      </c>
      <c r="Q80" s="63"/>
      <c r="R80" s="63"/>
      <c r="S80" s="696"/>
    </row>
    <row r="81" spans="1:19" hidden="1">
      <c r="A81" s="481"/>
      <c r="B81" s="482"/>
      <c r="C81" s="483"/>
      <c r="D81" s="483"/>
      <c r="E81" s="484"/>
      <c r="F81" s="483"/>
      <c r="G81" s="689"/>
      <c r="H81" s="390">
        <f t="shared" si="14"/>
        <v>0</v>
      </c>
      <c r="I81" s="63">
        <f t="shared" si="15"/>
        <v>0</v>
      </c>
      <c r="J81" s="490"/>
      <c r="K81" s="510"/>
      <c r="L81" s="512" t="str">
        <f>IF(AND('1B Tableau financier'!$K$2&lt;&gt;"Pôle",C81&lt;&gt;""),1,"")</f>
        <v/>
      </c>
      <c r="M81" s="517" t="str">
        <f t="shared" si="16"/>
        <v/>
      </c>
      <c r="N81" s="518" t="str">
        <f t="shared" si="17"/>
        <v/>
      </c>
      <c r="O81" s="517" t="str">
        <f t="shared" si="5"/>
        <v/>
      </c>
      <c r="P81" s="63" t="str">
        <f t="shared" si="6"/>
        <v/>
      </c>
      <c r="Q81" s="63"/>
      <c r="R81" s="63"/>
      <c r="S81" s="696"/>
    </row>
    <row r="82" spans="1:19" hidden="1">
      <c r="A82" s="481"/>
      <c r="B82" s="482"/>
      <c r="C82" s="483"/>
      <c r="D82" s="483"/>
      <c r="E82" s="484"/>
      <c r="F82" s="483"/>
      <c r="G82" s="689"/>
      <c r="H82" s="390">
        <f t="shared" si="14"/>
        <v>0</v>
      </c>
      <c r="I82" s="63">
        <f t="shared" si="15"/>
        <v>0</v>
      </c>
      <c r="J82" s="490"/>
      <c r="K82" s="510"/>
      <c r="L82" s="512" t="str">
        <f>IF(AND('1B Tableau financier'!$K$2&lt;&gt;"Pôle",C82&lt;&gt;""),1,"")</f>
        <v/>
      </c>
      <c r="M82" s="517" t="str">
        <f t="shared" si="16"/>
        <v/>
      </c>
      <c r="N82" s="518" t="str">
        <f t="shared" si="17"/>
        <v/>
      </c>
      <c r="O82" s="517" t="str">
        <f t="shared" si="5"/>
        <v/>
      </c>
      <c r="P82" s="63" t="str">
        <f t="shared" si="6"/>
        <v/>
      </c>
      <c r="Q82" s="63"/>
      <c r="R82" s="63"/>
      <c r="S82" s="696"/>
    </row>
    <row r="83" spans="1:19" hidden="1">
      <c r="A83" s="481"/>
      <c r="B83" s="482"/>
      <c r="C83" s="483"/>
      <c r="D83" s="483"/>
      <c r="E83" s="484"/>
      <c r="F83" s="483"/>
      <c r="G83" s="689"/>
      <c r="H83" s="390">
        <f t="shared" si="14"/>
        <v>0</v>
      </c>
      <c r="I83" s="63">
        <f t="shared" si="15"/>
        <v>0</v>
      </c>
      <c r="J83" s="490"/>
      <c r="K83" s="510"/>
      <c r="L83" s="512" t="str">
        <f>IF(AND('1B Tableau financier'!$K$2&lt;&gt;"Pôle",C83&lt;&gt;""),1,"")</f>
        <v/>
      </c>
      <c r="M83" s="517" t="str">
        <f t="shared" si="16"/>
        <v/>
      </c>
      <c r="N83" s="518" t="str">
        <f t="shared" si="17"/>
        <v/>
      </c>
      <c r="O83" s="517" t="str">
        <f t="shared" si="5"/>
        <v/>
      </c>
      <c r="P83" s="63" t="str">
        <f t="shared" si="6"/>
        <v/>
      </c>
      <c r="Q83" s="63"/>
      <c r="R83" s="63"/>
      <c r="S83" s="696"/>
    </row>
    <row r="84" spans="1:19" hidden="1">
      <c r="A84" s="481"/>
      <c r="B84" s="482"/>
      <c r="C84" s="483"/>
      <c r="D84" s="483"/>
      <c r="E84" s="484"/>
      <c r="F84" s="483"/>
      <c r="G84" s="689"/>
      <c r="H84" s="390">
        <f t="shared" si="14"/>
        <v>0</v>
      </c>
      <c r="I84" s="63">
        <f t="shared" si="15"/>
        <v>0</v>
      </c>
      <c r="J84" s="490"/>
      <c r="K84" s="510"/>
      <c r="L84" s="512" t="str">
        <f>IF(AND('1B Tableau financier'!$K$2&lt;&gt;"Pôle",C84&lt;&gt;""),1,"")</f>
        <v/>
      </c>
      <c r="M84" s="517" t="str">
        <f t="shared" si="16"/>
        <v/>
      </c>
      <c r="N84" s="518" t="str">
        <f t="shared" si="17"/>
        <v/>
      </c>
      <c r="O84" s="517" t="str">
        <f t="shared" ref="O84:O107" si="18">IF(M84="","",M84-Q84)</f>
        <v/>
      </c>
      <c r="P84" s="63" t="str">
        <f t="shared" ref="P84:P107" si="19">IF(N84="","",N84-R84)</f>
        <v/>
      </c>
      <c r="Q84" s="63"/>
      <c r="R84" s="63"/>
      <c r="S84" s="696"/>
    </row>
    <row r="85" spans="1:19" hidden="1">
      <c r="A85" s="481"/>
      <c r="B85" s="482"/>
      <c r="C85" s="483"/>
      <c r="D85" s="483"/>
      <c r="E85" s="484"/>
      <c r="F85" s="483"/>
      <c r="G85" s="689"/>
      <c r="H85" s="390">
        <f t="shared" si="14"/>
        <v>0</v>
      </c>
      <c r="I85" s="63">
        <f t="shared" si="15"/>
        <v>0</v>
      </c>
      <c r="J85" s="490"/>
      <c r="K85" s="510"/>
      <c r="L85" s="512" t="str">
        <f>IF(AND('1B Tableau financier'!$K$2&lt;&gt;"Pôle",C85&lt;&gt;""),1,"")</f>
        <v/>
      </c>
      <c r="M85" s="517" t="str">
        <f t="shared" si="16"/>
        <v/>
      </c>
      <c r="N85" s="518" t="str">
        <f t="shared" si="17"/>
        <v/>
      </c>
      <c r="O85" s="517" t="str">
        <f t="shared" si="18"/>
        <v/>
      </c>
      <c r="P85" s="63" t="str">
        <f t="shared" si="19"/>
        <v/>
      </c>
      <c r="Q85" s="63"/>
      <c r="R85" s="63"/>
      <c r="S85" s="696"/>
    </row>
    <row r="86" spans="1:19" hidden="1">
      <c r="A86" s="481"/>
      <c r="B86" s="482"/>
      <c r="C86" s="483"/>
      <c r="D86" s="483"/>
      <c r="E86" s="484"/>
      <c r="F86" s="483"/>
      <c r="G86" s="689"/>
      <c r="H86" s="390">
        <f t="shared" si="14"/>
        <v>0</v>
      </c>
      <c r="I86" s="63">
        <f t="shared" si="15"/>
        <v>0</v>
      </c>
      <c r="J86" s="490"/>
      <c r="K86" s="510"/>
      <c r="L86" s="512" t="str">
        <f>IF(AND('1B Tableau financier'!$K$2&lt;&gt;"Pôle",C86&lt;&gt;""),1,"")</f>
        <v/>
      </c>
      <c r="M86" s="517" t="str">
        <f t="shared" si="16"/>
        <v/>
      </c>
      <c r="N86" s="518" t="str">
        <f t="shared" si="17"/>
        <v/>
      </c>
      <c r="O86" s="517" t="str">
        <f t="shared" si="18"/>
        <v/>
      </c>
      <c r="P86" s="63" t="str">
        <f t="shared" si="19"/>
        <v/>
      </c>
      <c r="Q86" s="63"/>
      <c r="R86" s="63"/>
      <c r="S86" s="696"/>
    </row>
    <row r="87" spans="1:19" hidden="1">
      <c r="A87" s="481"/>
      <c r="B87" s="482"/>
      <c r="C87" s="483"/>
      <c r="D87" s="483"/>
      <c r="E87" s="484"/>
      <c r="F87" s="483"/>
      <c r="G87" s="689"/>
      <c r="H87" s="390">
        <f t="shared" si="14"/>
        <v>0</v>
      </c>
      <c r="I87" s="63">
        <f t="shared" si="15"/>
        <v>0</v>
      </c>
      <c r="J87" s="490"/>
      <c r="K87" s="510"/>
      <c r="L87" s="512" t="str">
        <f>IF(AND('1B Tableau financier'!$K$2&lt;&gt;"Pôle",C87&lt;&gt;""),1,"")</f>
        <v/>
      </c>
      <c r="M87" s="517" t="str">
        <f t="shared" si="16"/>
        <v/>
      </c>
      <c r="N87" s="518" t="str">
        <f t="shared" si="17"/>
        <v/>
      </c>
      <c r="O87" s="517" t="str">
        <f t="shared" si="18"/>
        <v/>
      </c>
      <c r="P87" s="63" t="str">
        <f t="shared" si="19"/>
        <v/>
      </c>
      <c r="Q87" s="63"/>
      <c r="R87" s="63"/>
      <c r="S87" s="696"/>
    </row>
    <row r="88" spans="1:19" hidden="1">
      <c r="A88" s="481"/>
      <c r="B88" s="482"/>
      <c r="C88" s="483"/>
      <c r="D88" s="483"/>
      <c r="E88" s="484"/>
      <c r="F88" s="483"/>
      <c r="G88" s="689"/>
      <c r="H88" s="390">
        <f t="shared" si="14"/>
        <v>0</v>
      </c>
      <c r="I88" s="63">
        <f t="shared" si="15"/>
        <v>0</v>
      </c>
      <c r="J88" s="490"/>
      <c r="K88" s="510"/>
      <c r="L88" s="512" t="str">
        <f>IF(AND('1B Tableau financier'!$K$2&lt;&gt;"Pôle",C88&lt;&gt;""),1,"")</f>
        <v/>
      </c>
      <c r="M88" s="517" t="str">
        <f t="shared" si="16"/>
        <v/>
      </c>
      <c r="N88" s="518" t="str">
        <f t="shared" si="17"/>
        <v/>
      </c>
      <c r="O88" s="517" t="str">
        <f t="shared" si="18"/>
        <v/>
      </c>
      <c r="P88" s="63" t="str">
        <f t="shared" si="19"/>
        <v/>
      </c>
      <c r="Q88" s="63"/>
      <c r="R88" s="63"/>
      <c r="S88" s="696"/>
    </row>
    <row r="89" spans="1:19" hidden="1">
      <c r="A89" s="481"/>
      <c r="B89" s="482"/>
      <c r="C89" s="483"/>
      <c r="D89" s="483"/>
      <c r="E89" s="484"/>
      <c r="F89" s="483"/>
      <c r="G89" s="689"/>
      <c r="H89" s="390">
        <f t="shared" si="14"/>
        <v>0</v>
      </c>
      <c r="I89" s="63">
        <f t="shared" si="15"/>
        <v>0</v>
      </c>
      <c r="J89" s="490"/>
      <c r="K89" s="510"/>
      <c r="L89" s="512" t="str">
        <f>IF(AND('1B Tableau financier'!$K$2&lt;&gt;"Pôle",C89&lt;&gt;""),1,"")</f>
        <v/>
      </c>
      <c r="M89" s="517" t="str">
        <f t="shared" si="16"/>
        <v/>
      </c>
      <c r="N89" s="518" t="str">
        <f t="shared" si="17"/>
        <v/>
      </c>
      <c r="O89" s="517" t="str">
        <f t="shared" si="18"/>
        <v/>
      </c>
      <c r="P89" s="63" t="str">
        <f t="shared" si="19"/>
        <v/>
      </c>
      <c r="Q89" s="63"/>
      <c r="R89" s="63"/>
      <c r="S89" s="696"/>
    </row>
    <row r="90" spans="1:19" hidden="1">
      <c r="A90" s="481"/>
      <c r="B90" s="482"/>
      <c r="C90" s="483"/>
      <c r="D90" s="483"/>
      <c r="E90" s="484"/>
      <c r="F90" s="483"/>
      <c r="G90" s="689"/>
      <c r="H90" s="390">
        <f t="shared" ref="H90:H98" si="20">IF(AND(B90&gt;=$I$8,B90&lt;=$J$8),$K$8,IF(AND(B90&gt;=$I$9,B90&lt;=$J$9),$K$9,IF(AND(B90&gt;=$I$10,B90&lt;=$J$10),$K$10,IF(AND(B90&gt;=$I$11,B90&lt;=$J$11),$K$11,0))))</f>
        <v>0</v>
      </c>
      <c r="I90" s="63">
        <f t="shared" ref="I90:I98" si="21">G90*H90</f>
        <v>0</v>
      </c>
      <c r="J90" s="490"/>
      <c r="K90" s="510"/>
      <c r="L90" s="512" t="str">
        <f>IF(AND('1B Tableau financier'!$K$2&lt;&gt;"Pôle",C90&lt;&gt;""),1,"")</f>
        <v/>
      </c>
      <c r="M90" s="517" t="str">
        <f t="shared" ref="M90:M98" si="22">IF(L90=1,I90+J90+K90,"")</f>
        <v/>
      </c>
      <c r="N90" s="518" t="str">
        <f t="shared" ref="N90:N98" si="23">IF(L90=2,(I90+J90+K90)/2,"")</f>
        <v/>
      </c>
      <c r="O90" s="517" t="str">
        <f t="shared" si="18"/>
        <v/>
      </c>
      <c r="P90" s="63" t="str">
        <f t="shared" si="19"/>
        <v/>
      </c>
      <c r="Q90" s="63"/>
      <c r="R90" s="63"/>
      <c r="S90" s="696"/>
    </row>
    <row r="91" spans="1:19" hidden="1">
      <c r="A91" s="481"/>
      <c r="B91" s="482"/>
      <c r="C91" s="483"/>
      <c r="D91" s="483"/>
      <c r="E91" s="484"/>
      <c r="F91" s="483"/>
      <c r="G91" s="689"/>
      <c r="H91" s="390">
        <f t="shared" si="20"/>
        <v>0</v>
      </c>
      <c r="I91" s="63">
        <f t="shared" si="21"/>
        <v>0</v>
      </c>
      <c r="J91" s="490"/>
      <c r="K91" s="510"/>
      <c r="L91" s="512" t="str">
        <f>IF(AND('1B Tableau financier'!$K$2&lt;&gt;"Pôle",C91&lt;&gt;""),1,"")</f>
        <v/>
      </c>
      <c r="M91" s="517" t="str">
        <f t="shared" si="22"/>
        <v/>
      </c>
      <c r="N91" s="518" t="str">
        <f t="shared" si="23"/>
        <v/>
      </c>
      <c r="O91" s="517" t="str">
        <f t="shared" si="18"/>
        <v/>
      </c>
      <c r="P91" s="63" t="str">
        <f t="shared" si="19"/>
        <v/>
      </c>
      <c r="Q91" s="63"/>
      <c r="R91" s="63"/>
      <c r="S91" s="696"/>
    </row>
    <row r="92" spans="1:19" hidden="1">
      <c r="A92" s="481"/>
      <c r="B92" s="482"/>
      <c r="C92" s="483"/>
      <c r="D92" s="483"/>
      <c r="E92" s="484"/>
      <c r="F92" s="483"/>
      <c r="G92" s="689"/>
      <c r="H92" s="390">
        <f t="shared" si="20"/>
        <v>0</v>
      </c>
      <c r="I92" s="63">
        <f t="shared" si="21"/>
        <v>0</v>
      </c>
      <c r="J92" s="490"/>
      <c r="K92" s="510"/>
      <c r="L92" s="512" t="str">
        <f>IF(AND('1B Tableau financier'!$K$2&lt;&gt;"Pôle",C92&lt;&gt;""),1,"")</f>
        <v/>
      </c>
      <c r="M92" s="517" t="str">
        <f t="shared" si="22"/>
        <v/>
      </c>
      <c r="N92" s="518" t="str">
        <f t="shared" si="23"/>
        <v/>
      </c>
      <c r="O92" s="517" t="str">
        <f t="shared" si="18"/>
        <v/>
      </c>
      <c r="P92" s="63" t="str">
        <f t="shared" si="19"/>
        <v/>
      </c>
      <c r="Q92" s="63"/>
      <c r="R92" s="63"/>
      <c r="S92" s="696"/>
    </row>
    <row r="93" spans="1:19" hidden="1">
      <c r="A93" s="481"/>
      <c r="B93" s="482"/>
      <c r="C93" s="483"/>
      <c r="D93" s="483"/>
      <c r="E93" s="484"/>
      <c r="F93" s="483"/>
      <c r="G93" s="689"/>
      <c r="H93" s="390">
        <f t="shared" si="20"/>
        <v>0</v>
      </c>
      <c r="I93" s="63">
        <f t="shared" si="21"/>
        <v>0</v>
      </c>
      <c r="J93" s="490"/>
      <c r="K93" s="510"/>
      <c r="L93" s="512" t="str">
        <f>IF(AND('1B Tableau financier'!$K$2&lt;&gt;"Pôle",C93&lt;&gt;""),1,"")</f>
        <v/>
      </c>
      <c r="M93" s="517" t="str">
        <f t="shared" si="22"/>
        <v/>
      </c>
      <c r="N93" s="518" t="str">
        <f t="shared" si="23"/>
        <v/>
      </c>
      <c r="O93" s="517" t="str">
        <f t="shared" si="18"/>
        <v/>
      </c>
      <c r="P93" s="63" t="str">
        <f t="shared" si="19"/>
        <v/>
      </c>
      <c r="Q93" s="63"/>
      <c r="R93" s="63"/>
      <c r="S93" s="696"/>
    </row>
    <row r="94" spans="1:19" hidden="1">
      <c r="A94" s="481"/>
      <c r="B94" s="482"/>
      <c r="C94" s="483"/>
      <c r="D94" s="483"/>
      <c r="E94" s="484"/>
      <c r="F94" s="483"/>
      <c r="G94" s="689"/>
      <c r="H94" s="390">
        <f t="shared" si="20"/>
        <v>0</v>
      </c>
      <c r="I94" s="63">
        <f t="shared" si="21"/>
        <v>0</v>
      </c>
      <c r="J94" s="490"/>
      <c r="K94" s="510"/>
      <c r="L94" s="512" t="str">
        <f>IF(AND('1B Tableau financier'!$K$2&lt;&gt;"Pôle",C94&lt;&gt;""),1,"")</f>
        <v/>
      </c>
      <c r="M94" s="517" t="str">
        <f t="shared" si="22"/>
        <v/>
      </c>
      <c r="N94" s="518" t="str">
        <f t="shared" si="23"/>
        <v/>
      </c>
      <c r="O94" s="517" t="str">
        <f t="shared" si="18"/>
        <v/>
      </c>
      <c r="P94" s="63" t="str">
        <f t="shared" si="19"/>
        <v/>
      </c>
      <c r="Q94" s="63"/>
      <c r="R94" s="63"/>
      <c r="S94" s="696"/>
    </row>
    <row r="95" spans="1:19" hidden="1">
      <c r="A95" s="481"/>
      <c r="B95" s="482"/>
      <c r="C95" s="483"/>
      <c r="D95" s="483"/>
      <c r="E95" s="484"/>
      <c r="F95" s="483"/>
      <c r="G95" s="689"/>
      <c r="H95" s="390">
        <f t="shared" si="20"/>
        <v>0</v>
      </c>
      <c r="I95" s="63">
        <f t="shared" si="21"/>
        <v>0</v>
      </c>
      <c r="J95" s="490"/>
      <c r="K95" s="510"/>
      <c r="L95" s="512" t="str">
        <f>IF(AND('1B Tableau financier'!$K$2&lt;&gt;"Pôle",C95&lt;&gt;""),1,"")</f>
        <v/>
      </c>
      <c r="M95" s="517" t="str">
        <f t="shared" si="22"/>
        <v/>
      </c>
      <c r="N95" s="518" t="str">
        <f t="shared" si="23"/>
        <v/>
      </c>
      <c r="O95" s="517" t="str">
        <f t="shared" si="18"/>
        <v/>
      </c>
      <c r="P95" s="63" t="str">
        <f t="shared" si="19"/>
        <v/>
      </c>
      <c r="Q95" s="63"/>
      <c r="R95" s="63"/>
      <c r="S95" s="696"/>
    </row>
    <row r="96" spans="1:19" hidden="1">
      <c r="A96" s="481"/>
      <c r="B96" s="482"/>
      <c r="C96" s="483"/>
      <c r="D96" s="483"/>
      <c r="E96" s="484"/>
      <c r="F96" s="483"/>
      <c r="G96" s="689"/>
      <c r="H96" s="390">
        <f t="shared" si="20"/>
        <v>0</v>
      </c>
      <c r="I96" s="63">
        <f t="shared" si="21"/>
        <v>0</v>
      </c>
      <c r="J96" s="490"/>
      <c r="K96" s="510"/>
      <c r="L96" s="512" t="str">
        <f>IF(AND('1B Tableau financier'!$K$2&lt;&gt;"Pôle",C96&lt;&gt;""),1,"")</f>
        <v/>
      </c>
      <c r="M96" s="517" t="str">
        <f t="shared" si="22"/>
        <v/>
      </c>
      <c r="N96" s="518" t="str">
        <f t="shared" si="23"/>
        <v/>
      </c>
      <c r="O96" s="517" t="str">
        <f t="shared" si="18"/>
        <v/>
      </c>
      <c r="P96" s="63" t="str">
        <f t="shared" si="19"/>
        <v/>
      </c>
      <c r="Q96" s="63"/>
      <c r="R96" s="63"/>
      <c r="S96" s="696"/>
    </row>
    <row r="97" spans="1:19" hidden="1">
      <c r="A97" s="481"/>
      <c r="B97" s="482"/>
      <c r="C97" s="483"/>
      <c r="D97" s="483"/>
      <c r="E97" s="484"/>
      <c r="F97" s="483"/>
      <c r="G97" s="689"/>
      <c r="H97" s="390">
        <f t="shared" si="20"/>
        <v>0</v>
      </c>
      <c r="I97" s="63">
        <f t="shared" si="21"/>
        <v>0</v>
      </c>
      <c r="J97" s="490"/>
      <c r="K97" s="510"/>
      <c r="L97" s="512" t="str">
        <f>IF(AND('1B Tableau financier'!$K$2&lt;&gt;"Pôle",C97&lt;&gt;""),1,"")</f>
        <v/>
      </c>
      <c r="M97" s="517" t="str">
        <f t="shared" si="22"/>
        <v/>
      </c>
      <c r="N97" s="518" t="str">
        <f t="shared" si="23"/>
        <v/>
      </c>
      <c r="O97" s="517" t="str">
        <f t="shared" si="18"/>
        <v/>
      </c>
      <c r="P97" s="63" t="str">
        <f t="shared" si="19"/>
        <v/>
      </c>
      <c r="Q97" s="63"/>
      <c r="R97" s="63"/>
      <c r="S97" s="696"/>
    </row>
    <row r="98" spans="1:19" hidden="1">
      <c r="A98" s="481"/>
      <c r="B98" s="482"/>
      <c r="C98" s="483"/>
      <c r="D98" s="483"/>
      <c r="E98" s="484"/>
      <c r="F98" s="483"/>
      <c r="G98" s="689"/>
      <c r="H98" s="390">
        <f t="shared" si="20"/>
        <v>0</v>
      </c>
      <c r="I98" s="63">
        <f t="shared" si="21"/>
        <v>0</v>
      </c>
      <c r="J98" s="490"/>
      <c r="K98" s="510"/>
      <c r="L98" s="512" t="str">
        <f>IF(AND('1B Tableau financier'!$K$2&lt;&gt;"Pôle",C98&lt;&gt;""),1,"")</f>
        <v/>
      </c>
      <c r="M98" s="517" t="str">
        <f t="shared" si="22"/>
        <v/>
      </c>
      <c r="N98" s="518" t="str">
        <f t="shared" si="23"/>
        <v/>
      </c>
      <c r="O98" s="517" t="str">
        <f t="shared" si="18"/>
        <v/>
      </c>
      <c r="P98" s="63" t="str">
        <f t="shared" si="19"/>
        <v/>
      </c>
      <c r="Q98" s="63"/>
      <c r="R98" s="63"/>
      <c r="S98" s="696"/>
    </row>
    <row r="99" spans="1:19" hidden="1">
      <c r="A99" s="481"/>
      <c r="B99" s="482"/>
      <c r="C99" s="483"/>
      <c r="D99" s="483"/>
      <c r="E99" s="484"/>
      <c r="F99" s="483"/>
      <c r="G99" s="689"/>
      <c r="H99" s="390">
        <f t="shared" si="14"/>
        <v>0</v>
      </c>
      <c r="I99" s="63">
        <f t="shared" si="15"/>
        <v>0</v>
      </c>
      <c r="J99" s="490"/>
      <c r="K99" s="510"/>
      <c r="L99" s="512" t="str">
        <f>IF(AND('1B Tableau financier'!$K$2&lt;&gt;"Pôle",C99&lt;&gt;""),1,"")</f>
        <v/>
      </c>
      <c r="M99" s="517" t="str">
        <f t="shared" si="16"/>
        <v/>
      </c>
      <c r="N99" s="518" t="str">
        <f t="shared" si="17"/>
        <v/>
      </c>
      <c r="O99" s="517" t="str">
        <f t="shared" si="18"/>
        <v/>
      </c>
      <c r="P99" s="63" t="str">
        <f t="shared" si="19"/>
        <v/>
      </c>
      <c r="Q99" s="63"/>
      <c r="R99" s="63"/>
      <c r="S99" s="696"/>
    </row>
    <row r="100" spans="1:19" hidden="1">
      <c r="A100" s="481"/>
      <c r="B100" s="482"/>
      <c r="C100" s="483"/>
      <c r="D100" s="483"/>
      <c r="E100" s="484"/>
      <c r="F100" s="483"/>
      <c r="G100" s="689"/>
      <c r="H100" s="390">
        <f t="shared" si="14"/>
        <v>0</v>
      </c>
      <c r="I100" s="63">
        <f t="shared" si="15"/>
        <v>0</v>
      </c>
      <c r="J100" s="490"/>
      <c r="K100" s="510"/>
      <c r="L100" s="512" t="str">
        <f>IF(AND('1B Tableau financier'!$K$2&lt;&gt;"Pôle",C100&lt;&gt;""),1,"")</f>
        <v/>
      </c>
      <c r="M100" s="517" t="str">
        <f t="shared" si="16"/>
        <v/>
      </c>
      <c r="N100" s="518" t="str">
        <f t="shared" si="17"/>
        <v/>
      </c>
      <c r="O100" s="517" t="str">
        <f t="shared" si="18"/>
        <v/>
      </c>
      <c r="P100" s="63" t="str">
        <f t="shared" si="19"/>
        <v/>
      </c>
      <c r="Q100" s="63"/>
      <c r="R100" s="63"/>
      <c r="S100" s="696"/>
    </row>
    <row r="101" spans="1:19" hidden="1">
      <c r="A101" s="481"/>
      <c r="B101" s="482"/>
      <c r="C101" s="483"/>
      <c r="D101" s="483"/>
      <c r="E101" s="484"/>
      <c r="F101" s="483"/>
      <c r="G101" s="689"/>
      <c r="H101" s="390">
        <f t="shared" si="14"/>
        <v>0</v>
      </c>
      <c r="I101" s="63">
        <f t="shared" si="15"/>
        <v>0</v>
      </c>
      <c r="J101" s="490"/>
      <c r="K101" s="510"/>
      <c r="L101" s="512" t="str">
        <f>IF(AND('1B Tableau financier'!$K$2&lt;&gt;"Pôle",C101&lt;&gt;""),1,"")</f>
        <v/>
      </c>
      <c r="M101" s="517" t="str">
        <f t="shared" si="16"/>
        <v/>
      </c>
      <c r="N101" s="518" t="str">
        <f t="shared" si="17"/>
        <v/>
      </c>
      <c r="O101" s="517" t="str">
        <f t="shared" si="18"/>
        <v/>
      </c>
      <c r="P101" s="63" t="str">
        <f t="shared" si="19"/>
        <v/>
      </c>
      <c r="Q101" s="63"/>
      <c r="R101" s="63"/>
      <c r="S101" s="696"/>
    </row>
    <row r="102" spans="1:19" hidden="1">
      <c r="A102" s="481"/>
      <c r="B102" s="482"/>
      <c r="C102" s="483"/>
      <c r="D102" s="483"/>
      <c r="E102" s="484"/>
      <c r="F102" s="483"/>
      <c r="G102" s="689"/>
      <c r="H102" s="390">
        <f t="shared" si="14"/>
        <v>0</v>
      </c>
      <c r="I102" s="63">
        <f t="shared" si="15"/>
        <v>0</v>
      </c>
      <c r="J102" s="490"/>
      <c r="K102" s="510"/>
      <c r="L102" s="512" t="str">
        <f>IF(AND('1B Tableau financier'!$K$2&lt;&gt;"Pôle",C102&lt;&gt;""),1,"")</f>
        <v/>
      </c>
      <c r="M102" s="517" t="str">
        <f t="shared" si="16"/>
        <v/>
      </c>
      <c r="N102" s="518" t="str">
        <f t="shared" si="17"/>
        <v/>
      </c>
      <c r="O102" s="517" t="str">
        <f t="shared" si="18"/>
        <v/>
      </c>
      <c r="P102" s="63" t="str">
        <f t="shared" si="19"/>
        <v/>
      </c>
      <c r="Q102" s="63"/>
      <c r="R102" s="63"/>
      <c r="S102" s="696"/>
    </row>
    <row r="103" spans="1:19" hidden="1">
      <c r="A103" s="481"/>
      <c r="B103" s="482"/>
      <c r="C103" s="483"/>
      <c r="D103" s="483"/>
      <c r="E103" s="484"/>
      <c r="F103" s="483"/>
      <c r="G103" s="689"/>
      <c r="H103" s="390">
        <f t="shared" si="14"/>
        <v>0</v>
      </c>
      <c r="I103" s="63">
        <f t="shared" si="15"/>
        <v>0</v>
      </c>
      <c r="J103" s="490"/>
      <c r="K103" s="510"/>
      <c r="L103" s="512" t="str">
        <f>IF(AND('1B Tableau financier'!$K$2&lt;&gt;"Pôle",C103&lt;&gt;""),1,"")</f>
        <v/>
      </c>
      <c r="M103" s="517" t="str">
        <f t="shared" si="16"/>
        <v/>
      </c>
      <c r="N103" s="518" t="str">
        <f t="shared" si="17"/>
        <v/>
      </c>
      <c r="O103" s="517" t="str">
        <f t="shared" si="18"/>
        <v/>
      </c>
      <c r="P103" s="63" t="str">
        <f t="shared" si="19"/>
        <v/>
      </c>
      <c r="Q103" s="63"/>
      <c r="R103" s="63"/>
      <c r="S103" s="696"/>
    </row>
    <row r="104" spans="1:19" hidden="1">
      <c r="A104" s="481"/>
      <c r="B104" s="482"/>
      <c r="C104" s="483"/>
      <c r="D104" s="483"/>
      <c r="E104" s="484"/>
      <c r="F104" s="483"/>
      <c r="G104" s="689"/>
      <c r="H104" s="390">
        <f t="shared" si="10"/>
        <v>0</v>
      </c>
      <c r="I104" s="63">
        <f t="shared" si="4"/>
        <v>0</v>
      </c>
      <c r="J104" s="490"/>
      <c r="K104" s="510"/>
      <c r="L104" s="512" t="str">
        <f>IF(AND('1B Tableau financier'!$K$2&lt;&gt;"Pôle",C104&lt;&gt;""),1,"")</f>
        <v/>
      </c>
      <c r="M104" s="517" t="str">
        <f t="shared" si="1"/>
        <v/>
      </c>
      <c r="N104" s="518" t="str">
        <f t="shared" si="2"/>
        <v/>
      </c>
      <c r="O104" s="517" t="str">
        <f t="shared" si="18"/>
        <v/>
      </c>
      <c r="P104" s="63" t="str">
        <f t="shared" si="19"/>
        <v/>
      </c>
      <c r="Q104" s="63"/>
      <c r="R104" s="63"/>
      <c r="S104" s="696"/>
    </row>
    <row r="105" spans="1:19" hidden="1">
      <c r="A105" s="481"/>
      <c r="B105" s="482"/>
      <c r="C105" s="483"/>
      <c r="D105" s="483"/>
      <c r="E105" s="484"/>
      <c r="F105" s="483"/>
      <c r="G105" s="689"/>
      <c r="H105" s="390">
        <f t="shared" si="10"/>
        <v>0</v>
      </c>
      <c r="I105" s="63">
        <f t="shared" si="4"/>
        <v>0</v>
      </c>
      <c r="J105" s="490"/>
      <c r="K105" s="510"/>
      <c r="L105" s="512" t="str">
        <f>IF(AND('1B Tableau financier'!$K$2&lt;&gt;"Pôle",C105&lt;&gt;""),1,"")</f>
        <v/>
      </c>
      <c r="M105" s="517" t="str">
        <f t="shared" si="1"/>
        <v/>
      </c>
      <c r="N105" s="518" t="str">
        <f t="shared" si="2"/>
        <v/>
      </c>
      <c r="O105" s="517" t="str">
        <f t="shared" si="18"/>
        <v/>
      </c>
      <c r="P105" s="63" t="str">
        <f t="shared" si="19"/>
        <v/>
      </c>
      <c r="Q105" s="63"/>
      <c r="R105" s="63"/>
      <c r="S105" s="696"/>
    </row>
    <row r="106" spans="1:19" hidden="1">
      <c r="A106" s="481"/>
      <c r="B106" s="482"/>
      <c r="C106" s="483"/>
      <c r="D106" s="483"/>
      <c r="E106" s="484"/>
      <c r="F106" s="483"/>
      <c r="G106" s="689"/>
      <c r="H106" s="390">
        <f t="shared" si="10"/>
        <v>0</v>
      </c>
      <c r="I106" s="63">
        <f t="shared" si="4"/>
        <v>0</v>
      </c>
      <c r="J106" s="490"/>
      <c r="K106" s="510"/>
      <c r="L106" s="512" t="str">
        <f>IF(AND('1B Tableau financier'!$K$2&lt;&gt;"Pôle",C106&lt;&gt;""),1,"")</f>
        <v/>
      </c>
      <c r="M106" s="517" t="str">
        <f t="shared" si="1"/>
        <v/>
      </c>
      <c r="N106" s="518" t="str">
        <f t="shared" si="2"/>
        <v/>
      </c>
      <c r="O106" s="517" t="str">
        <f t="shared" si="18"/>
        <v/>
      </c>
      <c r="P106" s="63" t="str">
        <f t="shared" si="19"/>
        <v/>
      </c>
      <c r="Q106" s="63"/>
      <c r="R106" s="63"/>
      <c r="S106" s="696"/>
    </row>
    <row r="107" spans="1:19" hidden="1">
      <c r="A107" s="485"/>
      <c r="B107" s="482"/>
      <c r="C107" s="483"/>
      <c r="D107" s="483"/>
      <c r="E107" s="484"/>
      <c r="F107" s="483"/>
      <c r="G107" s="689"/>
      <c r="H107" s="390">
        <f t="shared" si="10"/>
        <v>0</v>
      </c>
      <c r="I107" s="63">
        <f t="shared" si="4"/>
        <v>0</v>
      </c>
      <c r="J107" s="490"/>
      <c r="K107" s="510"/>
      <c r="L107" s="512" t="str">
        <f>IF(AND('1B Tableau financier'!$K$2&lt;&gt;"Pôle",C107&lt;&gt;""),1,"")</f>
        <v/>
      </c>
      <c r="M107" s="517" t="str">
        <f t="shared" si="1"/>
        <v/>
      </c>
      <c r="N107" s="518" t="str">
        <f t="shared" si="2"/>
        <v/>
      </c>
      <c r="O107" s="517" t="str">
        <f t="shared" si="18"/>
        <v/>
      </c>
      <c r="P107" s="63" t="str">
        <f t="shared" si="19"/>
        <v/>
      </c>
      <c r="Q107" s="63"/>
      <c r="R107" s="63"/>
      <c r="S107" s="696"/>
    </row>
    <row r="108" spans="1:19" ht="15.75" thickBot="1">
      <c r="A108" s="486"/>
      <c r="B108" s="487"/>
      <c r="C108" s="488"/>
      <c r="D108" s="488"/>
      <c r="E108" s="489"/>
      <c r="F108" s="488"/>
      <c r="G108" s="690"/>
      <c r="H108" s="391">
        <f t="shared" si="10"/>
        <v>0</v>
      </c>
      <c r="I108" s="64">
        <f>G108*H108</f>
        <v>0</v>
      </c>
      <c r="J108" s="509"/>
      <c r="K108" s="511"/>
      <c r="L108" s="513" t="str">
        <f>IF(AND('1B Tableau financier'!$K$2&lt;&gt;"Pôle",C108&lt;&gt;""),1,"")</f>
        <v/>
      </c>
      <c r="M108" s="698" t="str">
        <f t="shared" si="1"/>
        <v/>
      </c>
      <c r="N108" s="699" t="str">
        <f t="shared" si="2"/>
        <v/>
      </c>
      <c r="O108" s="698" t="str">
        <f t="shared" ref="O108:P108" si="24">IF(M108="","",M108-Q108)</f>
        <v/>
      </c>
      <c r="P108" s="700" t="str">
        <f t="shared" si="24"/>
        <v/>
      </c>
      <c r="Q108" s="700"/>
      <c r="R108" s="700"/>
      <c r="S108" s="696"/>
    </row>
    <row r="109" spans="1:19" ht="15.75" thickBot="1">
      <c r="A109" s="53"/>
      <c r="B109" s="46"/>
      <c r="C109" s="53"/>
      <c r="D109" s="53"/>
      <c r="E109" s="46"/>
      <c r="F109" s="476"/>
      <c r="G109" s="476"/>
      <c r="H109" s="476"/>
      <c r="I109" s="476"/>
      <c r="J109" s="475" t="str">
        <f>"Montant total des frais de déplacement pour "&amp;C16</f>
        <v>Montant total des frais de déplacement pour 0</v>
      </c>
      <c r="K109" s="475"/>
      <c r="L109" s="475"/>
      <c r="M109" s="688">
        <f t="shared" ref="M109:R109" si="25">SUM(M18:M108)</f>
        <v>0</v>
      </c>
      <c r="N109" s="688">
        <f t="shared" si="25"/>
        <v>0</v>
      </c>
      <c r="O109" s="688">
        <f t="shared" si="25"/>
        <v>0</v>
      </c>
      <c r="P109" s="688">
        <f t="shared" si="25"/>
        <v>0</v>
      </c>
      <c r="Q109" s="701">
        <f t="shared" si="25"/>
        <v>0</v>
      </c>
      <c r="R109" s="701">
        <f t="shared" si="25"/>
        <v>0</v>
      </c>
      <c r="S109" s="697"/>
    </row>
    <row r="110" spans="1:19">
      <c r="A110" s="53"/>
      <c r="B110" s="46"/>
      <c r="C110" s="53"/>
      <c r="D110" s="53"/>
      <c r="E110" s="46"/>
      <c r="F110" s="53"/>
      <c r="G110" s="53"/>
      <c r="H110" s="53"/>
      <c r="I110" s="53"/>
      <c r="J110" s="53"/>
      <c r="K110" s="53"/>
      <c r="L110" s="53"/>
      <c r="M110" s="53"/>
      <c r="N110" s="53"/>
      <c r="O110" s="53"/>
      <c r="P110" s="51"/>
    </row>
    <row r="111" spans="1:19" ht="15.75" thickBot="1"/>
    <row r="112" spans="1:19" s="56" customFormat="1" ht="25.5" customHeight="1" thickBot="1">
      <c r="A112" s="444" t="s">
        <v>301</v>
      </c>
      <c r="B112" s="445"/>
      <c r="C112" s="446">
        <f>'1C TSsalarié2'!$B$8</f>
        <v>0</v>
      </c>
      <c r="D112" s="447"/>
      <c r="E112" s="447"/>
      <c r="F112" s="1205" t="s">
        <v>286</v>
      </c>
      <c r="G112" s="1207" t="s">
        <v>287</v>
      </c>
      <c r="H112" s="1208"/>
      <c r="I112" s="1208"/>
      <c r="J112" s="1220"/>
      <c r="K112" s="1218" t="s">
        <v>288</v>
      </c>
      <c r="L112" s="1205" t="s">
        <v>289</v>
      </c>
      <c r="M112" s="1205" t="s">
        <v>290</v>
      </c>
      <c r="N112" s="1205" t="s">
        <v>291</v>
      </c>
      <c r="O112" s="1010" t="s">
        <v>70</v>
      </c>
      <c r="P112" s="1011"/>
      <c r="Q112" s="1011"/>
      <c r="R112" s="1011"/>
      <c r="S112" s="1012"/>
    </row>
    <row r="113" spans="1:19" s="47" customFormat="1" ht="49.5" customHeight="1" thickBot="1">
      <c r="A113" s="448" t="s">
        <v>292</v>
      </c>
      <c r="B113" s="449" t="s">
        <v>302</v>
      </c>
      <c r="C113" s="450" t="s">
        <v>294</v>
      </c>
      <c r="D113" s="450" t="s">
        <v>295</v>
      </c>
      <c r="E113" s="451" t="s">
        <v>296</v>
      </c>
      <c r="F113" s="1206"/>
      <c r="G113" s="452" t="s">
        <v>297</v>
      </c>
      <c r="H113" s="453" t="s">
        <v>298</v>
      </c>
      <c r="I113" s="453" t="s">
        <v>299</v>
      </c>
      <c r="J113" s="452" t="s">
        <v>300</v>
      </c>
      <c r="K113" s="1219"/>
      <c r="L113" s="1206"/>
      <c r="M113" s="1206"/>
      <c r="N113" s="1206"/>
      <c r="O113" s="221" t="s">
        <v>101</v>
      </c>
      <c r="P113" s="686" t="s">
        <v>102</v>
      </c>
      <c r="Q113" s="222" t="s">
        <v>103</v>
      </c>
      <c r="R113" s="222" t="s">
        <v>104</v>
      </c>
      <c r="S113" s="687" t="s">
        <v>73</v>
      </c>
    </row>
    <row r="114" spans="1:19">
      <c r="A114" s="477"/>
      <c r="B114" s="478"/>
      <c r="C114" s="479"/>
      <c r="D114" s="479"/>
      <c r="E114" s="480"/>
      <c r="F114" s="479"/>
      <c r="G114" s="689"/>
      <c r="H114" s="389">
        <f t="shared" ref="H114:H176" si="26">IF(AND(B114&gt;=$I$8,B114&lt;=$J$8),$K$8,IF(AND(B114&gt;=$I$9,B114&lt;=$J$9),$K$9,IF(AND(B114&gt;=$I$10,B114&lt;=$J$10),$K$10,IF(AND(B114&gt;=$I$11,B114&lt;=$J$11),$K$11,0))))</f>
        <v>0</v>
      </c>
      <c r="I114" s="62">
        <f>G114*H114</f>
        <v>0</v>
      </c>
      <c r="J114" s="490"/>
      <c r="K114" s="514"/>
      <c r="L114" s="512" t="str">
        <f>IF(AND('1B Tableau financier'!$K$2&lt;&gt;"Pôle",C114&lt;&gt;""),1,"")</f>
        <v/>
      </c>
      <c r="M114" s="515" t="str">
        <f>IF(L114=1,I114+J114+K114,"")</f>
        <v/>
      </c>
      <c r="N114" s="516" t="str">
        <f>IF(L114=2,(I114+J114+K114)/2,"")</f>
        <v/>
      </c>
      <c r="O114" s="515" t="str">
        <f>IF(M114="","",M114-Q114)</f>
        <v/>
      </c>
      <c r="P114" s="62" t="str">
        <f>IF(N114="","",N114-R114)</f>
        <v/>
      </c>
      <c r="Q114" s="62"/>
      <c r="R114" s="62"/>
      <c r="S114" s="695"/>
    </row>
    <row r="115" spans="1:19">
      <c r="A115" s="481"/>
      <c r="B115" s="482"/>
      <c r="C115" s="483"/>
      <c r="D115" s="483"/>
      <c r="E115" s="484"/>
      <c r="F115" s="483"/>
      <c r="G115" s="689"/>
      <c r="H115" s="390">
        <f t="shared" si="26"/>
        <v>0</v>
      </c>
      <c r="I115" s="63">
        <f>G115*H115</f>
        <v>0</v>
      </c>
      <c r="J115" s="490"/>
      <c r="K115" s="510"/>
      <c r="L115" s="512" t="str">
        <f>IF(AND('1B Tableau financier'!$K$2&lt;&gt;"Pôle",C115&lt;&gt;""),1,"")</f>
        <v/>
      </c>
      <c r="M115" s="517" t="str">
        <f t="shared" ref="M115:M204" si="27">IF(L115=1,I115+J115+K115,"")</f>
        <v/>
      </c>
      <c r="N115" s="518" t="str">
        <f t="shared" ref="N115:N204" si="28">IF(L115=2,(I115+J115+K115)/2,"")</f>
        <v/>
      </c>
      <c r="O115" s="517" t="str">
        <f t="shared" ref="O115:O178" si="29">IF(M115="","",M115-Q115)</f>
        <v/>
      </c>
      <c r="P115" s="63" t="str">
        <f t="shared" ref="P115:P178" si="30">IF(N115="","",N115-R115)</f>
        <v/>
      </c>
      <c r="Q115" s="63"/>
      <c r="R115" s="63"/>
      <c r="S115" s="696"/>
    </row>
    <row r="116" spans="1:19">
      <c r="A116" s="481"/>
      <c r="B116" s="482"/>
      <c r="C116" s="483"/>
      <c r="D116" s="483"/>
      <c r="E116" s="484"/>
      <c r="F116" s="483"/>
      <c r="G116" s="689"/>
      <c r="H116" s="390">
        <f t="shared" si="26"/>
        <v>0</v>
      </c>
      <c r="I116" s="63">
        <f t="shared" ref="I116:I203" si="31">G116*H116</f>
        <v>0</v>
      </c>
      <c r="J116" s="490"/>
      <c r="K116" s="510"/>
      <c r="L116" s="512" t="str">
        <f>IF(AND('1B Tableau financier'!$K$2&lt;&gt;"Pôle",C116&lt;&gt;""),1,"")</f>
        <v/>
      </c>
      <c r="M116" s="517" t="str">
        <f t="shared" si="27"/>
        <v/>
      </c>
      <c r="N116" s="518" t="str">
        <f t="shared" si="28"/>
        <v/>
      </c>
      <c r="O116" s="517" t="str">
        <f t="shared" si="29"/>
        <v/>
      </c>
      <c r="P116" s="63" t="str">
        <f t="shared" si="30"/>
        <v/>
      </c>
      <c r="Q116" s="63"/>
      <c r="R116" s="63"/>
      <c r="S116" s="696"/>
    </row>
    <row r="117" spans="1:19">
      <c r="A117" s="481"/>
      <c r="B117" s="482"/>
      <c r="C117" s="483"/>
      <c r="D117" s="483"/>
      <c r="E117" s="484"/>
      <c r="F117" s="483"/>
      <c r="G117" s="689"/>
      <c r="H117" s="390">
        <f t="shared" si="26"/>
        <v>0</v>
      </c>
      <c r="I117" s="63">
        <f t="shared" si="31"/>
        <v>0</v>
      </c>
      <c r="J117" s="490"/>
      <c r="K117" s="510"/>
      <c r="L117" s="512" t="str">
        <f>IF(AND('1B Tableau financier'!$K$2&lt;&gt;"Pôle",C117&lt;&gt;""),1,"")</f>
        <v/>
      </c>
      <c r="M117" s="517" t="str">
        <f t="shared" si="27"/>
        <v/>
      </c>
      <c r="N117" s="518" t="str">
        <f t="shared" si="28"/>
        <v/>
      </c>
      <c r="O117" s="517" t="str">
        <f t="shared" si="29"/>
        <v/>
      </c>
      <c r="P117" s="63" t="str">
        <f t="shared" si="30"/>
        <v/>
      </c>
      <c r="Q117" s="63"/>
      <c r="R117" s="63"/>
      <c r="S117" s="696"/>
    </row>
    <row r="118" spans="1:19">
      <c r="A118" s="481"/>
      <c r="B118" s="482"/>
      <c r="C118" s="483"/>
      <c r="D118" s="483"/>
      <c r="E118" s="484"/>
      <c r="F118" s="483"/>
      <c r="G118" s="689"/>
      <c r="H118" s="390">
        <f t="shared" si="26"/>
        <v>0</v>
      </c>
      <c r="I118" s="63">
        <f t="shared" si="31"/>
        <v>0</v>
      </c>
      <c r="J118" s="490"/>
      <c r="K118" s="510"/>
      <c r="L118" s="512" t="str">
        <f>IF(AND('1B Tableau financier'!$K$2&lt;&gt;"Pôle",C118&lt;&gt;""),1,"")</f>
        <v/>
      </c>
      <c r="M118" s="517" t="str">
        <f t="shared" si="27"/>
        <v/>
      </c>
      <c r="N118" s="518" t="str">
        <f t="shared" si="28"/>
        <v/>
      </c>
      <c r="O118" s="517" t="str">
        <f t="shared" si="29"/>
        <v/>
      </c>
      <c r="P118" s="63" t="str">
        <f t="shared" si="30"/>
        <v/>
      </c>
      <c r="Q118" s="63"/>
      <c r="R118" s="63"/>
      <c r="S118" s="696"/>
    </row>
    <row r="119" spans="1:19">
      <c r="A119" s="481"/>
      <c r="B119" s="482"/>
      <c r="C119" s="483"/>
      <c r="D119" s="483"/>
      <c r="E119" s="484"/>
      <c r="F119" s="483"/>
      <c r="G119" s="689"/>
      <c r="H119" s="390">
        <f t="shared" si="26"/>
        <v>0</v>
      </c>
      <c r="I119" s="63">
        <f t="shared" si="31"/>
        <v>0</v>
      </c>
      <c r="J119" s="490"/>
      <c r="K119" s="510"/>
      <c r="L119" s="512" t="str">
        <f>IF(AND('1B Tableau financier'!$K$2&lt;&gt;"Pôle",C119&lt;&gt;""),1,"")</f>
        <v/>
      </c>
      <c r="M119" s="517" t="str">
        <f t="shared" si="27"/>
        <v/>
      </c>
      <c r="N119" s="518" t="str">
        <f t="shared" si="28"/>
        <v/>
      </c>
      <c r="O119" s="517" t="str">
        <f t="shared" si="29"/>
        <v/>
      </c>
      <c r="P119" s="63" t="str">
        <f t="shared" si="30"/>
        <v/>
      </c>
      <c r="Q119" s="63"/>
      <c r="R119" s="63"/>
      <c r="S119" s="696"/>
    </row>
    <row r="120" spans="1:19">
      <c r="A120" s="481"/>
      <c r="B120" s="482"/>
      <c r="C120" s="483"/>
      <c r="D120" s="483"/>
      <c r="E120" s="484"/>
      <c r="F120" s="483"/>
      <c r="G120" s="689"/>
      <c r="H120" s="390">
        <f t="shared" si="26"/>
        <v>0</v>
      </c>
      <c r="I120" s="63">
        <f t="shared" si="31"/>
        <v>0</v>
      </c>
      <c r="J120" s="490"/>
      <c r="K120" s="510"/>
      <c r="L120" s="512" t="str">
        <f>IF(AND('1B Tableau financier'!$K$2&lt;&gt;"Pôle",C120&lt;&gt;""),1,"")</f>
        <v/>
      </c>
      <c r="M120" s="517" t="str">
        <f t="shared" si="27"/>
        <v/>
      </c>
      <c r="N120" s="518" t="str">
        <f t="shared" si="28"/>
        <v/>
      </c>
      <c r="O120" s="517" t="str">
        <f t="shared" si="29"/>
        <v/>
      </c>
      <c r="P120" s="63" t="str">
        <f t="shared" si="30"/>
        <v/>
      </c>
      <c r="Q120" s="63"/>
      <c r="R120" s="63"/>
      <c r="S120" s="696"/>
    </row>
    <row r="121" spans="1:19">
      <c r="A121" s="481"/>
      <c r="B121" s="482"/>
      <c r="C121" s="483"/>
      <c r="D121" s="483"/>
      <c r="E121" s="484"/>
      <c r="F121" s="483"/>
      <c r="G121" s="689"/>
      <c r="H121" s="390">
        <f t="shared" si="26"/>
        <v>0</v>
      </c>
      <c r="I121" s="63">
        <f t="shared" si="31"/>
        <v>0</v>
      </c>
      <c r="J121" s="490"/>
      <c r="K121" s="510"/>
      <c r="L121" s="512" t="str">
        <f>IF(AND('1B Tableau financier'!$K$2&lt;&gt;"Pôle",C121&lt;&gt;""),1,"")</f>
        <v/>
      </c>
      <c r="M121" s="517" t="str">
        <f t="shared" si="27"/>
        <v/>
      </c>
      <c r="N121" s="518" t="str">
        <f t="shared" si="28"/>
        <v/>
      </c>
      <c r="O121" s="517" t="str">
        <f t="shared" si="29"/>
        <v/>
      </c>
      <c r="P121" s="63" t="str">
        <f t="shared" si="30"/>
        <v/>
      </c>
      <c r="Q121" s="63"/>
      <c r="R121" s="63"/>
      <c r="S121" s="696"/>
    </row>
    <row r="122" spans="1:19">
      <c r="A122" s="481"/>
      <c r="B122" s="482"/>
      <c r="C122" s="483"/>
      <c r="D122" s="483"/>
      <c r="E122" s="484"/>
      <c r="F122" s="483"/>
      <c r="G122" s="689"/>
      <c r="H122" s="390">
        <f t="shared" si="26"/>
        <v>0</v>
      </c>
      <c r="I122" s="63">
        <f t="shared" si="31"/>
        <v>0</v>
      </c>
      <c r="J122" s="490"/>
      <c r="K122" s="510"/>
      <c r="L122" s="512" t="str">
        <f>IF(AND('1B Tableau financier'!$K$2&lt;&gt;"Pôle",C122&lt;&gt;""),1,"")</f>
        <v/>
      </c>
      <c r="M122" s="517" t="str">
        <f t="shared" si="27"/>
        <v/>
      </c>
      <c r="N122" s="518" t="str">
        <f t="shared" si="28"/>
        <v/>
      </c>
      <c r="O122" s="517" t="str">
        <f t="shared" si="29"/>
        <v/>
      </c>
      <c r="P122" s="63" t="str">
        <f t="shared" si="30"/>
        <v/>
      </c>
      <c r="Q122" s="63"/>
      <c r="R122" s="63"/>
      <c r="S122" s="696"/>
    </row>
    <row r="123" spans="1:19">
      <c r="A123" s="481"/>
      <c r="B123" s="482"/>
      <c r="C123" s="483"/>
      <c r="D123" s="483"/>
      <c r="E123" s="484"/>
      <c r="F123" s="483"/>
      <c r="G123" s="689"/>
      <c r="H123" s="390">
        <f t="shared" si="26"/>
        <v>0</v>
      </c>
      <c r="I123" s="63">
        <f t="shared" si="31"/>
        <v>0</v>
      </c>
      <c r="J123" s="490"/>
      <c r="K123" s="510"/>
      <c r="L123" s="512" t="str">
        <f>IF(AND('1B Tableau financier'!$K$2&lt;&gt;"Pôle",C123&lt;&gt;""),1,"")</f>
        <v/>
      </c>
      <c r="M123" s="517" t="str">
        <f t="shared" si="27"/>
        <v/>
      </c>
      <c r="N123" s="518" t="str">
        <f t="shared" si="28"/>
        <v/>
      </c>
      <c r="O123" s="517" t="str">
        <f t="shared" si="29"/>
        <v/>
      </c>
      <c r="P123" s="63" t="str">
        <f t="shared" si="30"/>
        <v/>
      </c>
      <c r="Q123" s="63"/>
      <c r="R123" s="63"/>
      <c r="S123" s="696"/>
    </row>
    <row r="124" spans="1:19">
      <c r="A124" s="481"/>
      <c r="B124" s="482"/>
      <c r="C124" s="483"/>
      <c r="D124" s="483"/>
      <c r="E124" s="484"/>
      <c r="F124" s="483"/>
      <c r="G124" s="689"/>
      <c r="H124" s="390">
        <f t="shared" si="26"/>
        <v>0</v>
      </c>
      <c r="I124" s="63">
        <f t="shared" si="31"/>
        <v>0</v>
      </c>
      <c r="J124" s="490"/>
      <c r="K124" s="510"/>
      <c r="L124" s="512" t="str">
        <f>IF(AND('1B Tableau financier'!$K$2&lt;&gt;"Pôle",C124&lt;&gt;""),1,"")</f>
        <v/>
      </c>
      <c r="M124" s="517" t="str">
        <f t="shared" si="27"/>
        <v/>
      </c>
      <c r="N124" s="518" t="str">
        <f t="shared" si="28"/>
        <v/>
      </c>
      <c r="O124" s="517" t="str">
        <f t="shared" si="29"/>
        <v/>
      </c>
      <c r="P124" s="63" t="str">
        <f t="shared" si="30"/>
        <v/>
      </c>
      <c r="Q124" s="63"/>
      <c r="R124" s="63"/>
      <c r="S124" s="696"/>
    </row>
    <row r="125" spans="1:19">
      <c r="A125" s="481"/>
      <c r="B125" s="482"/>
      <c r="C125" s="483"/>
      <c r="D125" s="483"/>
      <c r="E125" s="484"/>
      <c r="F125" s="483"/>
      <c r="G125" s="689"/>
      <c r="H125" s="390">
        <f t="shared" si="26"/>
        <v>0</v>
      </c>
      <c r="I125" s="63">
        <f t="shared" si="31"/>
        <v>0</v>
      </c>
      <c r="J125" s="490"/>
      <c r="K125" s="510"/>
      <c r="L125" s="512" t="str">
        <f>IF(AND('1B Tableau financier'!$K$2&lt;&gt;"Pôle",C125&lt;&gt;""),1,"")</f>
        <v/>
      </c>
      <c r="M125" s="517" t="str">
        <f t="shared" si="27"/>
        <v/>
      </c>
      <c r="N125" s="518" t="str">
        <f t="shared" si="28"/>
        <v/>
      </c>
      <c r="O125" s="517" t="str">
        <f t="shared" si="29"/>
        <v/>
      </c>
      <c r="P125" s="63" t="str">
        <f t="shared" si="30"/>
        <v/>
      </c>
      <c r="Q125" s="63"/>
      <c r="R125" s="63"/>
      <c r="S125" s="696"/>
    </row>
    <row r="126" spans="1:19">
      <c r="A126" s="481"/>
      <c r="B126" s="482"/>
      <c r="C126" s="483"/>
      <c r="D126" s="483"/>
      <c r="E126" s="484"/>
      <c r="F126" s="483"/>
      <c r="G126" s="689"/>
      <c r="H126" s="390">
        <f t="shared" si="26"/>
        <v>0</v>
      </c>
      <c r="I126" s="63">
        <f t="shared" si="31"/>
        <v>0</v>
      </c>
      <c r="J126" s="490"/>
      <c r="K126" s="510"/>
      <c r="L126" s="512" t="str">
        <f>IF(AND('1B Tableau financier'!$K$2&lt;&gt;"Pôle",C126&lt;&gt;""),1,"")</f>
        <v/>
      </c>
      <c r="M126" s="517" t="str">
        <f t="shared" si="27"/>
        <v/>
      </c>
      <c r="N126" s="518" t="str">
        <f t="shared" si="28"/>
        <v/>
      </c>
      <c r="O126" s="517" t="str">
        <f t="shared" si="29"/>
        <v/>
      </c>
      <c r="P126" s="63" t="str">
        <f t="shared" si="30"/>
        <v/>
      </c>
      <c r="Q126" s="63"/>
      <c r="R126" s="63"/>
      <c r="S126" s="696"/>
    </row>
    <row r="127" spans="1:19">
      <c r="A127" s="481"/>
      <c r="B127" s="482"/>
      <c r="C127" s="483"/>
      <c r="D127" s="483"/>
      <c r="E127" s="484"/>
      <c r="F127" s="483"/>
      <c r="G127" s="689"/>
      <c r="H127" s="390">
        <f t="shared" si="26"/>
        <v>0</v>
      </c>
      <c r="I127" s="63">
        <f t="shared" si="31"/>
        <v>0</v>
      </c>
      <c r="J127" s="490"/>
      <c r="K127" s="510"/>
      <c r="L127" s="512" t="str">
        <f>IF(AND('1B Tableau financier'!$K$2&lt;&gt;"Pôle",C127&lt;&gt;""),1,"")</f>
        <v/>
      </c>
      <c r="M127" s="517" t="str">
        <f t="shared" si="27"/>
        <v/>
      </c>
      <c r="N127" s="518" t="str">
        <f t="shared" si="28"/>
        <v/>
      </c>
      <c r="O127" s="517" t="str">
        <f t="shared" si="29"/>
        <v/>
      </c>
      <c r="P127" s="63" t="str">
        <f t="shared" si="30"/>
        <v/>
      </c>
      <c r="Q127" s="63"/>
      <c r="R127" s="63"/>
      <c r="S127" s="696"/>
    </row>
    <row r="128" spans="1:19">
      <c r="A128" s="481"/>
      <c r="B128" s="482"/>
      <c r="C128" s="483"/>
      <c r="D128" s="483"/>
      <c r="E128" s="484"/>
      <c r="F128" s="483"/>
      <c r="G128" s="689"/>
      <c r="H128" s="390">
        <f t="shared" si="26"/>
        <v>0</v>
      </c>
      <c r="I128" s="63">
        <f t="shared" si="31"/>
        <v>0</v>
      </c>
      <c r="J128" s="490"/>
      <c r="K128" s="510"/>
      <c r="L128" s="512" t="str">
        <f>IF(AND('1B Tableau financier'!$K$2&lt;&gt;"Pôle",C128&lt;&gt;""),1,"")</f>
        <v/>
      </c>
      <c r="M128" s="517" t="str">
        <f t="shared" si="27"/>
        <v/>
      </c>
      <c r="N128" s="518" t="str">
        <f t="shared" si="28"/>
        <v/>
      </c>
      <c r="O128" s="517" t="str">
        <f t="shared" si="29"/>
        <v/>
      </c>
      <c r="P128" s="63" t="str">
        <f t="shared" si="30"/>
        <v/>
      </c>
      <c r="Q128" s="63"/>
      <c r="R128" s="63"/>
      <c r="S128" s="696"/>
    </row>
    <row r="129" spans="1:19">
      <c r="A129" s="481"/>
      <c r="B129" s="482"/>
      <c r="C129" s="483"/>
      <c r="D129" s="483"/>
      <c r="E129" s="484"/>
      <c r="F129" s="483"/>
      <c r="G129" s="689"/>
      <c r="H129" s="390">
        <f t="shared" si="26"/>
        <v>0</v>
      </c>
      <c r="I129" s="63">
        <f t="shared" si="31"/>
        <v>0</v>
      </c>
      <c r="J129" s="490"/>
      <c r="K129" s="510"/>
      <c r="L129" s="512" t="str">
        <f>IF(AND('1B Tableau financier'!$K$2&lt;&gt;"Pôle",C129&lt;&gt;""),1,"")</f>
        <v/>
      </c>
      <c r="M129" s="517" t="str">
        <f t="shared" si="27"/>
        <v/>
      </c>
      <c r="N129" s="518" t="str">
        <f t="shared" si="28"/>
        <v/>
      </c>
      <c r="O129" s="517" t="str">
        <f t="shared" si="29"/>
        <v/>
      </c>
      <c r="P129" s="63" t="str">
        <f t="shared" si="30"/>
        <v/>
      </c>
      <c r="Q129" s="63"/>
      <c r="R129" s="63"/>
      <c r="S129" s="696"/>
    </row>
    <row r="130" spans="1:19">
      <c r="A130" s="481"/>
      <c r="B130" s="482"/>
      <c r="C130" s="483"/>
      <c r="D130" s="483"/>
      <c r="E130" s="484"/>
      <c r="F130" s="483"/>
      <c r="G130" s="689"/>
      <c r="H130" s="390">
        <f t="shared" si="26"/>
        <v>0</v>
      </c>
      <c r="I130" s="63">
        <f t="shared" si="31"/>
        <v>0</v>
      </c>
      <c r="J130" s="490"/>
      <c r="K130" s="510"/>
      <c r="L130" s="512" t="str">
        <f>IF(AND('1B Tableau financier'!$K$2&lt;&gt;"Pôle",C130&lt;&gt;""),1,"")</f>
        <v/>
      </c>
      <c r="M130" s="517" t="str">
        <f t="shared" si="27"/>
        <v/>
      </c>
      <c r="N130" s="518" t="str">
        <f t="shared" si="28"/>
        <v/>
      </c>
      <c r="O130" s="517" t="str">
        <f t="shared" si="29"/>
        <v/>
      </c>
      <c r="P130" s="63" t="str">
        <f t="shared" si="30"/>
        <v/>
      </c>
      <c r="Q130" s="63"/>
      <c r="R130" s="63"/>
      <c r="S130" s="696"/>
    </row>
    <row r="131" spans="1:19">
      <c r="A131" s="481"/>
      <c r="B131" s="482"/>
      <c r="C131" s="483"/>
      <c r="D131" s="483"/>
      <c r="E131" s="484"/>
      <c r="F131" s="483"/>
      <c r="G131" s="689"/>
      <c r="H131" s="390">
        <f t="shared" si="26"/>
        <v>0</v>
      </c>
      <c r="I131" s="63">
        <f t="shared" si="31"/>
        <v>0</v>
      </c>
      <c r="J131" s="490"/>
      <c r="K131" s="510"/>
      <c r="L131" s="512" t="str">
        <f>IF(AND('1B Tableau financier'!$K$2&lt;&gt;"Pôle",C131&lt;&gt;""),1,"")</f>
        <v/>
      </c>
      <c r="M131" s="517" t="str">
        <f t="shared" si="27"/>
        <v/>
      </c>
      <c r="N131" s="518" t="str">
        <f t="shared" si="28"/>
        <v/>
      </c>
      <c r="O131" s="517" t="str">
        <f t="shared" si="29"/>
        <v/>
      </c>
      <c r="P131" s="63" t="str">
        <f t="shared" si="30"/>
        <v/>
      </c>
      <c r="Q131" s="63"/>
      <c r="R131" s="63"/>
      <c r="S131" s="696"/>
    </row>
    <row r="132" spans="1:19">
      <c r="A132" s="481"/>
      <c r="B132" s="482"/>
      <c r="C132" s="483"/>
      <c r="D132" s="483"/>
      <c r="E132" s="484"/>
      <c r="F132" s="483"/>
      <c r="G132" s="689"/>
      <c r="H132" s="390">
        <f t="shared" si="26"/>
        <v>0</v>
      </c>
      <c r="I132" s="63">
        <f t="shared" si="31"/>
        <v>0</v>
      </c>
      <c r="J132" s="490"/>
      <c r="K132" s="510"/>
      <c r="L132" s="512" t="str">
        <f>IF(AND('1B Tableau financier'!$K$2&lt;&gt;"Pôle",C132&lt;&gt;""),1,"")</f>
        <v/>
      </c>
      <c r="M132" s="517" t="str">
        <f t="shared" si="27"/>
        <v/>
      </c>
      <c r="N132" s="518" t="str">
        <f t="shared" si="28"/>
        <v/>
      </c>
      <c r="O132" s="517" t="str">
        <f t="shared" si="29"/>
        <v/>
      </c>
      <c r="P132" s="63" t="str">
        <f t="shared" si="30"/>
        <v/>
      </c>
      <c r="Q132" s="63"/>
      <c r="R132" s="63"/>
      <c r="S132" s="696"/>
    </row>
    <row r="133" spans="1:19">
      <c r="A133" s="481"/>
      <c r="B133" s="482"/>
      <c r="C133" s="483"/>
      <c r="D133" s="483"/>
      <c r="E133" s="484"/>
      <c r="F133" s="483"/>
      <c r="G133" s="689"/>
      <c r="H133" s="390">
        <f t="shared" si="26"/>
        <v>0</v>
      </c>
      <c r="I133" s="63">
        <f t="shared" si="31"/>
        <v>0</v>
      </c>
      <c r="J133" s="490"/>
      <c r="K133" s="510"/>
      <c r="L133" s="512" t="str">
        <f>IF(AND('1B Tableau financier'!$K$2&lt;&gt;"Pôle",C133&lt;&gt;""),1,"")</f>
        <v/>
      </c>
      <c r="M133" s="517" t="str">
        <f t="shared" si="27"/>
        <v/>
      </c>
      <c r="N133" s="518" t="str">
        <f t="shared" si="28"/>
        <v/>
      </c>
      <c r="O133" s="517" t="str">
        <f t="shared" si="29"/>
        <v/>
      </c>
      <c r="P133" s="63" t="str">
        <f t="shared" si="30"/>
        <v/>
      </c>
      <c r="Q133" s="63"/>
      <c r="R133" s="63"/>
      <c r="S133" s="696"/>
    </row>
    <row r="134" spans="1:19">
      <c r="A134" s="481"/>
      <c r="B134" s="482"/>
      <c r="C134" s="483"/>
      <c r="D134" s="483"/>
      <c r="E134" s="484"/>
      <c r="F134" s="483"/>
      <c r="G134" s="689"/>
      <c r="H134" s="390">
        <f t="shared" si="26"/>
        <v>0</v>
      </c>
      <c r="I134" s="63">
        <f t="shared" si="31"/>
        <v>0</v>
      </c>
      <c r="J134" s="490"/>
      <c r="K134" s="510"/>
      <c r="L134" s="512" t="str">
        <f>IF(AND('1B Tableau financier'!$K$2&lt;&gt;"Pôle",C134&lt;&gt;""),1,"")</f>
        <v/>
      </c>
      <c r="M134" s="517" t="str">
        <f t="shared" si="27"/>
        <v/>
      </c>
      <c r="N134" s="518" t="str">
        <f t="shared" si="28"/>
        <v/>
      </c>
      <c r="O134" s="517" t="str">
        <f t="shared" si="29"/>
        <v/>
      </c>
      <c r="P134" s="63" t="str">
        <f t="shared" si="30"/>
        <v/>
      </c>
      <c r="Q134" s="63"/>
      <c r="R134" s="63"/>
      <c r="S134" s="696"/>
    </row>
    <row r="135" spans="1:19">
      <c r="A135" s="481"/>
      <c r="B135" s="482"/>
      <c r="C135" s="483"/>
      <c r="D135" s="483"/>
      <c r="E135" s="484"/>
      <c r="F135" s="483"/>
      <c r="G135" s="689"/>
      <c r="H135" s="390">
        <f t="shared" si="26"/>
        <v>0</v>
      </c>
      <c r="I135" s="63">
        <f t="shared" si="31"/>
        <v>0</v>
      </c>
      <c r="J135" s="490"/>
      <c r="K135" s="510"/>
      <c r="L135" s="512" t="str">
        <f>IF(AND('1B Tableau financier'!$K$2&lt;&gt;"Pôle",C135&lt;&gt;""),1,"")</f>
        <v/>
      </c>
      <c r="M135" s="517" t="str">
        <f t="shared" si="27"/>
        <v/>
      </c>
      <c r="N135" s="518" t="str">
        <f t="shared" si="28"/>
        <v/>
      </c>
      <c r="O135" s="517" t="str">
        <f t="shared" si="29"/>
        <v/>
      </c>
      <c r="P135" s="63" t="str">
        <f t="shared" si="30"/>
        <v/>
      </c>
      <c r="Q135" s="63"/>
      <c r="R135" s="63"/>
      <c r="S135" s="696"/>
    </row>
    <row r="136" spans="1:19">
      <c r="A136" s="481"/>
      <c r="B136" s="482"/>
      <c r="C136" s="483"/>
      <c r="D136" s="483"/>
      <c r="E136" s="484"/>
      <c r="F136" s="483"/>
      <c r="G136" s="689"/>
      <c r="H136" s="390">
        <f t="shared" si="26"/>
        <v>0</v>
      </c>
      <c r="I136" s="63">
        <f t="shared" si="31"/>
        <v>0</v>
      </c>
      <c r="J136" s="490"/>
      <c r="K136" s="510"/>
      <c r="L136" s="512" t="str">
        <f>IF(AND('1B Tableau financier'!$K$2&lt;&gt;"Pôle",C136&lt;&gt;""),1,"")</f>
        <v/>
      </c>
      <c r="M136" s="517" t="str">
        <f t="shared" si="27"/>
        <v/>
      </c>
      <c r="N136" s="518" t="str">
        <f t="shared" si="28"/>
        <v/>
      </c>
      <c r="O136" s="517" t="str">
        <f t="shared" si="29"/>
        <v/>
      </c>
      <c r="P136" s="63" t="str">
        <f t="shared" si="30"/>
        <v/>
      </c>
      <c r="Q136" s="63"/>
      <c r="R136" s="63"/>
      <c r="S136" s="696"/>
    </row>
    <row r="137" spans="1:19">
      <c r="A137" s="481"/>
      <c r="B137" s="482"/>
      <c r="C137" s="483"/>
      <c r="D137" s="483"/>
      <c r="E137" s="484"/>
      <c r="F137" s="483"/>
      <c r="G137" s="689"/>
      <c r="H137" s="390">
        <f t="shared" si="26"/>
        <v>0</v>
      </c>
      <c r="I137" s="63">
        <f t="shared" si="31"/>
        <v>0</v>
      </c>
      <c r="J137" s="490"/>
      <c r="K137" s="510"/>
      <c r="L137" s="512" t="str">
        <f>IF(AND('1B Tableau financier'!$K$2&lt;&gt;"Pôle",C137&lt;&gt;""),1,"")</f>
        <v/>
      </c>
      <c r="M137" s="517" t="str">
        <f t="shared" si="27"/>
        <v/>
      </c>
      <c r="N137" s="518" t="str">
        <f t="shared" si="28"/>
        <v/>
      </c>
      <c r="O137" s="517" t="str">
        <f t="shared" si="29"/>
        <v/>
      </c>
      <c r="P137" s="63" t="str">
        <f t="shared" si="30"/>
        <v/>
      </c>
      <c r="Q137" s="63"/>
      <c r="R137" s="63"/>
      <c r="S137" s="696"/>
    </row>
    <row r="138" spans="1:19">
      <c r="A138" s="481"/>
      <c r="B138" s="482"/>
      <c r="C138" s="483"/>
      <c r="D138" s="483"/>
      <c r="E138" s="484"/>
      <c r="F138" s="483"/>
      <c r="G138" s="689"/>
      <c r="H138" s="390">
        <f t="shared" ref="H138:H168" si="32">IF(AND(B138&gt;=$I$8,B138&lt;=$J$8),$K$8,IF(AND(B138&gt;=$I$9,B138&lt;=$J$9),$K$9,IF(AND(B138&gt;=$I$10,B138&lt;=$J$10),$K$10,IF(AND(B138&gt;=$I$11,B138&lt;=$J$11),$K$11,0))))</f>
        <v>0</v>
      </c>
      <c r="I138" s="63">
        <f t="shared" ref="I138:I168" si="33">G138*H138</f>
        <v>0</v>
      </c>
      <c r="J138" s="490"/>
      <c r="K138" s="510"/>
      <c r="L138" s="512" t="str">
        <f>IF(AND('1B Tableau financier'!$K$2&lt;&gt;"Pôle",C138&lt;&gt;""),1,"")</f>
        <v/>
      </c>
      <c r="M138" s="517" t="str">
        <f t="shared" ref="M138:M168" si="34">IF(L138=1,I138+J138+K138,"")</f>
        <v/>
      </c>
      <c r="N138" s="518" t="str">
        <f t="shared" ref="N138:N168" si="35">IF(L138=2,(I138+J138+K138)/2,"")</f>
        <v/>
      </c>
      <c r="O138" s="517" t="str">
        <f t="shared" si="29"/>
        <v/>
      </c>
      <c r="P138" s="63" t="str">
        <f t="shared" si="30"/>
        <v/>
      </c>
      <c r="Q138" s="63"/>
      <c r="R138" s="63"/>
      <c r="S138" s="696"/>
    </row>
    <row r="139" spans="1:19">
      <c r="A139" s="481"/>
      <c r="B139" s="482"/>
      <c r="C139" s="483"/>
      <c r="D139" s="483"/>
      <c r="E139" s="484"/>
      <c r="F139" s="483"/>
      <c r="G139" s="689"/>
      <c r="H139" s="390">
        <f t="shared" si="32"/>
        <v>0</v>
      </c>
      <c r="I139" s="63">
        <f t="shared" si="33"/>
        <v>0</v>
      </c>
      <c r="J139" s="490"/>
      <c r="K139" s="510"/>
      <c r="L139" s="512" t="str">
        <f>IF(AND('1B Tableau financier'!$K$2&lt;&gt;"Pôle",C139&lt;&gt;""),1,"")</f>
        <v/>
      </c>
      <c r="M139" s="517" t="str">
        <f t="shared" si="34"/>
        <v/>
      </c>
      <c r="N139" s="518" t="str">
        <f t="shared" si="35"/>
        <v/>
      </c>
      <c r="O139" s="517" t="str">
        <f t="shared" si="29"/>
        <v/>
      </c>
      <c r="P139" s="63" t="str">
        <f t="shared" si="30"/>
        <v/>
      </c>
      <c r="Q139" s="63"/>
      <c r="R139" s="63"/>
      <c r="S139" s="696"/>
    </row>
    <row r="140" spans="1:19">
      <c r="A140" s="481"/>
      <c r="B140" s="482"/>
      <c r="C140" s="483"/>
      <c r="D140" s="483"/>
      <c r="E140" s="484"/>
      <c r="F140" s="483"/>
      <c r="G140" s="689"/>
      <c r="H140" s="390">
        <f t="shared" si="32"/>
        <v>0</v>
      </c>
      <c r="I140" s="63">
        <f t="shared" si="33"/>
        <v>0</v>
      </c>
      <c r="J140" s="490"/>
      <c r="K140" s="510"/>
      <c r="L140" s="512" t="str">
        <f>IF(AND('1B Tableau financier'!$K$2&lt;&gt;"Pôle",C140&lt;&gt;""),1,"")</f>
        <v/>
      </c>
      <c r="M140" s="517" t="str">
        <f t="shared" si="34"/>
        <v/>
      </c>
      <c r="N140" s="518" t="str">
        <f t="shared" si="35"/>
        <v/>
      </c>
      <c r="O140" s="517" t="str">
        <f t="shared" si="29"/>
        <v/>
      </c>
      <c r="P140" s="63" t="str">
        <f t="shared" si="30"/>
        <v/>
      </c>
      <c r="Q140" s="63"/>
      <c r="R140" s="63"/>
      <c r="S140" s="696"/>
    </row>
    <row r="141" spans="1:19">
      <c r="A141" s="481"/>
      <c r="B141" s="482"/>
      <c r="C141" s="483"/>
      <c r="D141" s="483"/>
      <c r="E141" s="484"/>
      <c r="F141" s="483"/>
      <c r="G141" s="689"/>
      <c r="H141" s="390">
        <f t="shared" si="32"/>
        <v>0</v>
      </c>
      <c r="I141" s="63">
        <f t="shared" si="33"/>
        <v>0</v>
      </c>
      <c r="J141" s="490"/>
      <c r="K141" s="510"/>
      <c r="L141" s="512" t="str">
        <f>IF(AND('1B Tableau financier'!$K$2&lt;&gt;"Pôle",C141&lt;&gt;""),1,"")</f>
        <v/>
      </c>
      <c r="M141" s="517" t="str">
        <f t="shared" si="34"/>
        <v/>
      </c>
      <c r="N141" s="518" t="str">
        <f t="shared" si="35"/>
        <v/>
      </c>
      <c r="O141" s="517" t="str">
        <f t="shared" si="29"/>
        <v/>
      </c>
      <c r="P141" s="63" t="str">
        <f t="shared" si="30"/>
        <v/>
      </c>
      <c r="Q141" s="63"/>
      <c r="R141" s="63"/>
      <c r="S141" s="696"/>
    </row>
    <row r="142" spans="1:19">
      <c r="A142" s="481"/>
      <c r="B142" s="482"/>
      <c r="C142" s="483"/>
      <c r="D142" s="483"/>
      <c r="E142" s="484"/>
      <c r="F142" s="483"/>
      <c r="G142" s="689"/>
      <c r="H142" s="390">
        <f t="shared" si="32"/>
        <v>0</v>
      </c>
      <c r="I142" s="63">
        <f t="shared" si="33"/>
        <v>0</v>
      </c>
      <c r="J142" s="490"/>
      <c r="K142" s="510"/>
      <c r="L142" s="512" t="str">
        <f>IF(AND('1B Tableau financier'!$K$2&lt;&gt;"Pôle",C142&lt;&gt;""),1,"")</f>
        <v/>
      </c>
      <c r="M142" s="517" t="str">
        <f t="shared" si="34"/>
        <v/>
      </c>
      <c r="N142" s="518" t="str">
        <f t="shared" si="35"/>
        <v/>
      </c>
      <c r="O142" s="517" t="str">
        <f t="shared" si="29"/>
        <v/>
      </c>
      <c r="P142" s="63" t="str">
        <f t="shared" si="30"/>
        <v/>
      </c>
      <c r="Q142" s="63"/>
      <c r="R142" s="63"/>
      <c r="S142" s="696"/>
    </row>
    <row r="143" spans="1:19">
      <c r="A143" s="481"/>
      <c r="B143" s="482"/>
      <c r="C143" s="483"/>
      <c r="D143" s="483"/>
      <c r="E143" s="484"/>
      <c r="F143" s="483"/>
      <c r="G143" s="689"/>
      <c r="H143" s="390">
        <f t="shared" si="32"/>
        <v>0</v>
      </c>
      <c r="I143" s="63">
        <f t="shared" si="33"/>
        <v>0</v>
      </c>
      <c r="J143" s="490"/>
      <c r="K143" s="510"/>
      <c r="L143" s="512" t="str">
        <f>IF(AND('1B Tableau financier'!$K$2&lt;&gt;"Pôle",C143&lt;&gt;""),1,"")</f>
        <v/>
      </c>
      <c r="M143" s="517" t="str">
        <f t="shared" si="34"/>
        <v/>
      </c>
      <c r="N143" s="518" t="str">
        <f t="shared" si="35"/>
        <v/>
      </c>
      <c r="O143" s="517" t="str">
        <f t="shared" si="29"/>
        <v/>
      </c>
      <c r="P143" s="63" t="str">
        <f t="shared" si="30"/>
        <v/>
      </c>
      <c r="Q143" s="63"/>
      <c r="R143" s="63"/>
      <c r="S143" s="696"/>
    </row>
    <row r="144" spans="1:19" hidden="1">
      <c r="A144" s="481"/>
      <c r="B144" s="482"/>
      <c r="C144" s="483"/>
      <c r="D144" s="483"/>
      <c r="E144" s="484"/>
      <c r="F144" s="483"/>
      <c r="G144" s="689"/>
      <c r="H144" s="390">
        <f t="shared" si="32"/>
        <v>0</v>
      </c>
      <c r="I144" s="63">
        <f t="shared" si="33"/>
        <v>0</v>
      </c>
      <c r="J144" s="490"/>
      <c r="K144" s="510"/>
      <c r="L144" s="512" t="str">
        <f>IF(AND('1B Tableau financier'!$K$2&lt;&gt;"Pôle",C144&lt;&gt;""),1,"")</f>
        <v/>
      </c>
      <c r="M144" s="517" t="str">
        <f t="shared" si="34"/>
        <v/>
      </c>
      <c r="N144" s="518" t="str">
        <f t="shared" si="35"/>
        <v/>
      </c>
      <c r="O144" s="517" t="str">
        <f t="shared" si="29"/>
        <v/>
      </c>
      <c r="P144" s="63" t="str">
        <f t="shared" si="30"/>
        <v/>
      </c>
      <c r="Q144" s="63"/>
      <c r="R144" s="63"/>
      <c r="S144" s="696"/>
    </row>
    <row r="145" spans="1:19" hidden="1">
      <c r="A145" s="481"/>
      <c r="B145" s="482"/>
      <c r="C145" s="483"/>
      <c r="D145" s="483"/>
      <c r="E145" s="484"/>
      <c r="F145" s="483"/>
      <c r="G145" s="689"/>
      <c r="H145" s="390">
        <f t="shared" si="32"/>
        <v>0</v>
      </c>
      <c r="I145" s="63">
        <f t="shared" si="33"/>
        <v>0</v>
      </c>
      <c r="J145" s="490"/>
      <c r="K145" s="510"/>
      <c r="L145" s="512" t="str">
        <f>IF(AND('1B Tableau financier'!$K$2&lt;&gt;"Pôle",C145&lt;&gt;""),1,"")</f>
        <v/>
      </c>
      <c r="M145" s="517" t="str">
        <f t="shared" si="34"/>
        <v/>
      </c>
      <c r="N145" s="518" t="str">
        <f t="shared" si="35"/>
        <v/>
      </c>
      <c r="O145" s="517" t="str">
        <f t="shared" si="29"/>
        <v/>
      </c>
      <c r="P145" s="63" t="str">
        <f t="shared" si="30"/>
        <v/>
      </c>
      <c r="Q145" s="63"/>
      <c r="R145" s="63"/>
      <c r="S145" s="696"/>
    </row>
    <row r="146" spans="1:19" hidden="1">
      <c r="A146" s="481"/>
      <c r="B146" s="482"/>
      <c r="C146" s="483"/>
      <c r="D146" s="483"/>
      <c r="E146" s="484"/>
      <c r="F146" s="483"/>
      <c r="G146" s="689"/>
      <c r="H146" s="390">
        <f t="shared" si="32"/>
        <v>0</v>
      </c>
      <c r="I146" s="63">
        <f t="shared" si="33"/>
        <v>0</v>
      </c>
      <c r="J146" s="490"/>
      <c r="K146" s="510"/>
      <c r="L146" s="512" t="str">
        <f>IF(AND('1B Tableau financier'!$K$2&lt;&gt;"Pôle",C146&lt;&gt;""),1,"")</f>
        <v/>
      </c>
      <c r="M146" s="517" t="str">
        <f t="shared" si="34"/>
        <v/>
      </c>
      <c r="N146" s="518" t="str">
        <f t="shared" si="35"/>
        <v/>
      </c>
      <c r="O146" s="517" t="str">
        <f t="shared" si="29"/>
        <v/>
      </c>
      <c r="P146" s="63" t="str">
        <f t="shared" si="30"/>
        <v/>
      </c>
      <c r="Q146" s="63"/>
      <c r="R146" s="63"/>
      <c r="S146" s="696"/>
    </row>
    <row r="147" spans="1:19" hidden="1">
      <c r="A147" s="481"/>
      <c r="B147" s="482"/>
      <c r="C147" s="483"/>
      <c r="D147" s="483"/>
      <c r="E147" s="484"/>
      <c r="F147" s="483"/>
      <c r="G147" s="689"/>
      <c r="H147" s="390">
        <f t="shared" si="32"/>
        <v>0</v>
      </c>
      <c r="I147" s="63">
        <f t="shared" si="33"/>
        <v>0</v>
      </c>
      <c r="J147" s="490"/>
      <c r="K147" s="510"/>
      <c r="L147" s="512" t="str">
        <f>IF(AND('1B Tableau financier'!$K$2&lt;&gt;"Pôle",C147&lt;&gt;""),1,"")</f>
        <v/>
      </c>
      <c r="M147" s="517" t="str">
        <f t="shared" si="34"/>
        <v/>
      </c>
      <c r="N147" s="518" t="str">
        <f t="shared" si="35"/>
        <v/>
      </c>
      <c r="O147" s="517" t="str">
        <f t="shared" si="29"/>
        <v/>
      </c>
      <c r="P147" s="63" t="str">
        <f t="shared" si="30"/>
        <v/>
      </c>
      <c r="Q147" s="63"/>
      <c r="R147" s="63"/>
      <c r="S147" s="696"/>
    </row>
    <row r="148" spans="1:19" hidden="1">
      <c r="A148" s="481"/>
      <c r="B148" s="482"/>
      <c r="C148" s="483"/>
      <c r="D148" s="483"/>
      <c r="E148" s="484"/>
      <c r="F148" s="483"/>
      <c r="G148" s="689"/>
      <c r="H148" s="390">
        <f t="shared" si="32"/>
        <v>0</v>
      </c>
      <c r="I148" s="63">
        <f t="shared" si="33"/>
        <v>0</v>
      </c>
      <c r="J148" s="490"/>
      <c r="K148" s="510"/>
      <c r="L148" s="512" t="str">
        <f>IF(AND('1B Tableau financier'!$K$2&lt;&gt;"Pôle",C148&lt;&gt;""),1,"")</f>
        <v/>
      </c>
      <c r="M148" s="517" t="str">
        <f t="shared" si="34"/>
        <v/>
      </c>
      <c r="N148" s="518" t="str">
        <f t="shared" si="35"/>
        <v/>
      </c>
      <c r="O148" s="517" t="str">
        <f t="shared" si="29"/>
        <v/>
      </c>
      <c r="P148" s="63" t="str">
        <f t="shared" si="30"/>
        <v/>
      </c>
      <c r="Q148" s="63"/>
      <c r="R148" s="63"/>
      <c r="S148" s="696"/>
    </row>
    <row r="149" spans="1:19" hidden="1">
      <c r="A149" s="481"/>
      <c r="B149" s="482"/>
      <c r="C149" s="483"/>
      <c r="D149" s="483"/>
      <c r="E149" s="484"/>
      <c r="F149" s="483"/>
      <c r="G149" s="689"/>
      <c r="H149" s="390">
        <f t="shared" si="32"/>
        <v>0</v>
      </c>
      <c r="I149" s="63">
        <f t="shared" si="33"/>
        <v>0</v>
      </c>
      <c r="J149" s="490"/>
      <c r="K149" s="510"/>
      <c r="L149" s="512" t="str">
        <f>IF(AND('1B Tableau financier'!$K$2&lt;&gt;"Pôle",C149&lt;&gt;""),1,"")</f>
        <v/>
      </c>
      <c r="M149" s="517" t="str">
        <f t="shared" si="34"/>
        <v/>
      </c>
      <c r="N149" s="518" t="str">
        <f t="shared" si="35"/>
        <v/>
      </c>
      <c r="O149" s="517" t="str">
        <f t="shared" si="29"/>
        <v/>
      </c>
      <c r="P149" s="63" t="str">
        <f t="shared" si="30"/>
        <v/>
      </c>
      <c r="Q149" s="63"/>
      <c r="R149" s="63"/>
      <c r="S149" s="696"/>
    </row>
    <row r="150" spans="1:19" hidden="1">
      <c r="A150" s="481"/>
      <c r="B150" s="482"/>
      <c r="C150" s="483"/>
      <c r="D150" s="483"/>
      <c r="E150" s="484"/>
      <c r="F150" s="483"/>
      <c r="G150" s="689"/>
      <c r="H150" s="390">
        <f t="shared" si="32"/>
        <v>0</v>
      </c>
      <c r="I150" s="63">
        <f t="shared" si="33"/>
        <v>0</v>
      </c>
      <c r="J150" s="490"/>
      <c r="K150" s="510"/>
      <c r="L150" s="512" t="str">
        <f>IF(AND('1B Tableau financier'!$K$2&lt;&gt;"Pôle",C150&lt;&gt;""),1,"")</f>
        <v/>
      </c>
      <c r="M150" s="517" t="str">
        <f t="shared" si="34"/>
        <v/>
      </c>
      <c r="N150" s="518" t="str">
        <f t="shared" si="35"/>
        <v/>
      </c>
      <c r="O150" s="517" t="str">
        <f t="shared" si="29"/>
        <v/>
      </c>
      <c r="P150" s="63" t="str">
        <f t="shared" si="30"/>
        <v/>
      </c>
      <c r="Q150" s="63"/>
      <c r="R150" s="63"/>
      <c r="S150" s="696"/>
    </row>
    <row r="151" spans="1:19" hidden="1">
      <c r="A151" s="481"/>
      <c r="B151" s="482"/>
      <c r="C151" s="483"/>
      <c r="D151" s="483"/>
      <c r="E151" s="484"/>
      <c r="F151" s="483"/>
      <c r="G151" s="689"/>
      <c r="H151" s="390">
        <f t="shared" si="32"/>
        <v>0</v>
      </c>
      <c r="I151" s="63">
        <f t="shared" si="33"/>
        <v>0</v>
      </c>
      <c r="J151" s="490"/>
      <c r="K151" s="510"/>
      <c r="L151" s="512" t="str">
        <f>IF(AND('1B Tableau financier'!$K$2&lt;&gt;"Pôle",C151&lt;&gt;""),1,"")</f>
        <v/>
      </c>
      <c r="M151" s="517" t="str">
        <f t="shared" si="34"/>
        <v/>
      </c>
      <c r="N151" s="518" t="str">
        <f t="shared" si="35"/>
        <v/>
      </c>
      <c r="O151" s="517" t="str">
        <f t="shared" si="29"/>
        <v/>
      </c>
      <c r="P151" s="63" t="str">
        <f t="shared" si="30"/>
        <v/>
      </c>
      <c r="Q151" s="63"/>
      <c r="R151" s="63"/>
      <c r="S151" s="696"/>
    </row>
    <row r="152" spans="1:19" hidden="1">
      <c r="A152" s="481"/>
      <c r="B152" s="482"/>
      <c r="C152" s="483"/>
      <c r="D152" s="483"/>
      <c r="E152" s="484"/>
      <c r="F152" s="483"/>
      <c r="G152" s="689"/>
      <c r="H152" s="390">
        <f t="shared" si="32"/>
        <v>0</v>
      </c>
      <c r="I152" s="63">
        <f t="shared" si="33"/>
        <v>0</v>
      </c>
      <c r="J152" s="490"/>
      <c r="K152" s="510"/>
      <c r="L152" s="512" t="str">
        <f>IF(AND('1B Tableau financier'!$K$2&lt;&gt;"Pôle",C152&lt;&gt;""),1,"")</f>
        <v/>
      </c>
      <c r="M152" s="517" t="str">
        <f t="shared" si="34"/>
        <v/>
      </c>
      <c r="N152" s="518" t="str">
        <f t="shared" si="35"/>
        <v/>
      </c>
      <c r="O152" s="517" t="str">
        <f t="shared" si="29"/>
        <v/>
      </c>
      <c r="P152" s="63" t="str">
        <f t="shared" si="30"/>
        <v/>
      </c>
      <c r="Q152" s="63"/>
      <c r="R152" s="63"/>
      <c r="S152" s="696"/>
    </row>
    <row r="153" spans="1:19" hidden="1">
      <c r="A153" s="481"/>
      <c r="B153" s="482"/>
      <c r="C153" s="483"/>
      <c r="D153" s="483"/>
      <c r="E153" s="484"/>
      <c r="F153" s="483"/>
      <c r="G153" s="689"/>
      <c r="H153" s="390">
        <f t="shared" si="32"/>
        <v>0</v>
      </c>
      <c r="I153" s="63">
        <f t="shared" si="33"/>
        <v>0</v>
      </c>
      <c r="J153" s="490"/>
      <c r="K153" s="510"/>
      <c r="L153" s="512" t="str">
        <f>IF(AND('1B Tableau financier'!$K$2&lt;&gt;"Pôle",C153&lt;&gt;""),1,"")</f>
        <v/>
      </c>
      <c r="M153" s="517" t="str">
        <f t="shared" si="34"/>
        <v/>
      </c>
      <c r="N153" s="518" t="str">
        <f t="shared" si="35"/>
        <v/>
      </c>
      <c r="O153" s="517" t="str">
        <f t="shared" si="29"/>
        <v/>
      </c>
      <c r="P153" s="63" t="str">
        <f t="shared" si="30"/>
        <v/>
      </c>
      <c r="Q153" s="63"/>
      <c r="R153" s="63"/>
      <c r="S153" s="696"/>
    </row>
    <row r="154" spans="1:19" hidden="1">
      <c r="A154" s="481"/>
      <c r="B154" s="482"/>
      <c r="C154" s="483"/>
      <c r="D154" s="483"/>
      <c r="E154" s="484"/>
      <c r="F154" s="483"/>
      <c r="G154" s="689"/>
      <c r="H154" s="390">
        <f t="shared" si="32"/>
        <v>0</v>
      </c>
      <c r="I154" s="63">
        <f t="shared" si="33"/>
        <v>0</v>
      </c>
      <c r="J154" s="490"/>
      <c r="K154" s="510"/>
      <c r="L154" s="512" t="str">
        <f>IF(AND('1B Tableau financier'!$K$2&lt;&gt;"Pôle",C154&lt;&gt;""),1,"")</f>
        <v/>
      </c>
      <c r="M154" s="517" t="str">
        <f t="shared" si="34"/>
        <v/>
      </c>
      <c r="N154" s="518" t="str">
        <f t="shared" si="35"/>
        <v/>
      </c>
      <c r="O154" s="517" t="str">
        <f t="shared" si="29"/>
        <v/>
      </c>
      <c r="P154" s="63" t="str">
        <f t="shared" si="30"/>
        <v/>
      </c>
      <c r="Q154" s="63"/>
      <c r="R154" s="63"/>
      <c r="S154" s="696"/>
    </row>
    <row r="155" spans="1:19" hidden="1">
      <c r="A155" s="481"/>
      <c r="B155" s="482"/>
      <c r="C155" s="483"/>
      <c r="D155" s="483"/>
      <c r="E155" s="484"/>
      <c r="F155" s="483"/>
      <c r="G155" s="689"/>
      <c r="H155" s="390">
        <f t="shared" si="32"/>
        <v>0</v>
      </c>
      <c r="I155" s="63">
        <f t="shared" si="33"/>
        <v>0</v>
      </c>
      <c r="J155" s="490"/>
      <c r="K155" s="510"/>
      <c r="L155" s="512" t="str">
        <f>IF(AND('1B Tableau financier'!$K$2&lt;&gt;"Pôle",C155&lt;&gt;""),1,"")</f>
        <v/>
      </c>
      <c r="M155" s="517" t="str">
        <f t="shared" si="34"/>
        <v/>
      </c>
      <c r="N155" s="518" t="str">
        <f t="shared" si="35"/>
        <v/>
      </c>
      <c r="O155" s="517" t="str">
        <f t="shared" si="29"/>
        <v/>
      </c>
      <c r="P155" s="63" t="str">
        <f t="shared" si="30"/>
        <v/>
      </c>
      <c r="Q155" s="63"/>
      <c r="R155" s="63"/>
      <c r="S155" s="696"/>
    </row>
    <row r="156" spans="1:19" hidden="1">
      <c r="A156" s="481"/>
      <c r="B156" s="482"/>
      <c r="C156" s="483"/>
      <c r="D156" s="483"/>
      <c r="E156" s="484"/>
      <c r="F156" s="483"/>
      <c r="G156" s="689"/>
      <c r="H156" s="390">
        <f t="shared" si="32"/>
        <v>0</v>
      </c>
      <c r="I156" s="63">
        <f t="shared" si="33"/>
        <v>0</v>
      </c>
      <c r="J156" s="490"/>
      <c r="K156" s="510"/>
      <c r="L156" s="512" t="str">
        <f>IF(AND('1B Tableau financier'!$K$2&lt;&gt;"Pôle",C156&lt;&gt;""),1,"")</f>
        <v/>
      </c>
      <c r="M156" s="517" t="str">
        <f t="shared" si="34"/>
        <v/>
      </c>
      <c r="N156" s="518" t="str">
        <f t="shared" si="35"/>
        <v/>
      </c>
      <c r="O156" s="517" t="str">
        <f t="shared" si="29"/>
        <v/>
      </c>
      <c r="P156" s="63" t="str">
        <f t="shared" si="30"/>
        <v/>
      </c>
      <c r="Q156" s="63"/>
      <c r="R156" s="63"/>
      <c r="S156" s="696"/>
    </row>
    <row r="157" spans="1:19" hidden="1">
      <c r="A157" s="481"/>
      <c r="B157" s="482"/>
      <c r="C157" s="483"/>
      <c r="D157" s="483"/>
      <c r="E157" s="484"/>
      <c r="F157" s="483"/>
      <c r="G157" s="689"/>
      <c r="H157" s="390">
        <f t="shared" si="32"/>
        <v>0</v>
      </c>
      <c r="I157" s="63">
        <f t="shared" si="33"/>
        <v>0</v>
      </c>
      <c r="J157" s="490"/>
      <c r="K157" s="510"/>
      <c r="L157" s="512" t="str">
        <f>IF(AND('1B Tableau financier'!$K$2&lt;&gt;"Pôle",C157&lt;&gt;""),1,"")</f>
        <v/>
      </c>
      <c r="M157" s="517" t="str">
        <f t="shared" si="34"/>
        <v/>
      </c>
      <c r="N157" s="518" t="str">
        <f t="shared" si="35"/>
        <v/>
      </c>
      <c r="O157" s="517" t="str">
        <f t="shared" si="29"/>
        <v/>
      </c>
      <c r="P157" s="63" t="str">
        <f t="shared" si="30"/>
        <v/>
      </c>
      <c r="Q157" s="63"/>
      <c r="R157" s="63"/>
      <c r="S157" s="696"/>
    </row>
    <row r="158" spans="1:19" hidden="1">
      <c r="A158" s="481"/>
      <c r="B158" s="482"/>
      <c r="C158" s="483"/>
      <c r="D158" s="483"/>
      <c r="E158" s="484"/>
      <c r="F158" s="483"/>
      <c r="G158" s="689"/>
      <c r="H158" s="390">
        <f t="shared" si="32"/>
        <v>0</v>
      </c>
      <c r="I158" s="63">
        <f t="shared" si="33"/>
        <v>0</v>
      </c>
      <c r="J158" s="490"/>
      <c r="K158" s="510"/>
      <c r="L158" s="512" t="str">
        <f>IF(AND('1B Tableau financier'!$K$2&lt;&gt;"Pôle",C158&lt;&gt;""),1,"")</f>
        <v/>
      </c>
      <c r="M158" s="517" t="str">
        <f t="shared" si="34"/>
        <v/>
      </c>
      <c r="N158" s="518" t="str">
        <f t="shared" si="35"/>
        <v/>
      </c>
      <c r="O158" s="517" t="str">
        <f t="shared" si="29"/>
        <v/>
      </c>
      <c r="P158" s="63" t="str">
        <f t="shared" si="30"/>
        <v/>
      </c>
      <c r="Q158" s="63"/>
      <c r="R158" s="63"/>
      <c r="S158" s="696"/>
    </row>
    <row r="159" spans="1:19" hidden="1">
      <c r="A159" s="481"/>
      <c r="B159" s="482"/>
      <c r="C159" s="483"/>
      <c r="D159" s="483"/>
      <c r="E159" s="484"/>
      <c r="F159" s="483"/>
      <c r="G159" s="689"/>
      <c r="H159" s="390">
        <f t="shared" si="32"/>
        <v>0</v>
      </c>
      <c r="I159" s="63">
        <f t="shared" si="33"/>
        <v>0</v>
      </c>
      <c r="J159" s="490"/>
      <c r="K159" s="510"/>
      <c r="L159" s="512" t="str">
        <f>IF(AND('1B Tableau financier'!$K$2&lt;&gt;"Pôle",C159&lt;&gt;""),1,"")</f>
        <v/>
      </c>
      <c r="M159" s="517" t="str">
        <f t="shared" si="34"/>
        <v/>
      </c>
      <c r="N159" s="518" t="str">
        <f t="shared" si="35"/>
        <v/>
      </c>
      <c r="O159" s="517" t="str">
        <f t="shared" si="29"/>
        <v/>
      </c>
      <c r="P159" s="63" t="str">
        <f t="shared" si="30"/>
        <v/>
      </c>
      <c r="Q159" s="63"/>
      <c r="R159" s="63"/>
      <c r="S159" s="696"/>
    </row>
    <row r="160" spans="1:19" hidden="1">
      <c r="A160" s="481"/>
      <c r="B160" s="482"/>
      <c r="C160" s="483"/>
      <c r="D160" s="483"/>
      <c r="E160" s="484"/>
      <c r="F160" s="483"/>
      <c r="G160" s="689"/>
      <c r="H160" s="390">
        <f t="shared" si="32"/>
        <v>0</v>
      </c>
      <c r="I160" s="63">
        <f t="shared" si="33"/>
        <v>0</v>
      </c>
      <c r="J160" s="490"/>
      <c r="K160" s="510"/>
      <c r="L160" s="512" t="str">
        <f>IF(AND('1B Tableau financier'!$K$2&lt;&gt;"Pôle",C160&lt;&gt;""),1,"")</f>
        <v/>
      </c>
      <c r="M160" s="517" t="str">
        <f t="shared" si="34"/>
        <v/>
      </c>
      <c r="N160" s="518" t="str">
        <f t="shared" si="35"/>
        <v/>
      </c>
      <c r="O160" s="517" t="str">
        <f t="shared" si="29"/>
        <v/>
      </c>
      <c r="P160" s="63" t="str">
        <f t="shared" si="30"/>
        <v/>
      </c>
      <c r="Q160" s="63"/>
      <c r="R160" s="63"/>
      <c r="S160" s="696"/>
    </row>
    <row r="161" spans="1:19" hidden="1">
      <c r="A161" s="481"/>
      <c r="B161" s="482"/>
      <c r="C161" s="483"/>
      <c r="D161" s="483"/>
      <c r="E161" s="484"/>
      <c r="F161" s="483"/>
      <c r="G161" s="689"/>
      <c r="H161" s="390">
        <f t="shared" si="32"/>
        <v>0</v>
      </c>
      <c r="I161" s="63">
        <f t="shared" si="33"/>
        <v>0</v>
      </c>
      <c r="J161" s="490"/>
      <c r="K161" s="510"/>
      <c r="L161" s="512" t="str">
        <f>IF(AND('1B Tableau financier'!$K$2&lt;&gt;"Pôle",C161&lt;&gt;""),1,"")</f>
        <v/>
      </c>
      <c r="M161" s="517" t="str">
        <f t="shared" si="34"/>
        <v/>
      </c>
      <c r="N161" s="518" t="str">
        <f t="shared" si="35"/>
        <v/>
      </c>
      <c r="O161" s="517" t="str">
        <f t="shared" si="29"/>
        <v/>
      </c>
      <c r="P161" s="63" t="str">
        <f t="shared" si="30"/>
        <v/>
      </c>
      <c r="Q161" s="63"/>
      <c r="R161" s="63"/>
      <c r="S161" s="696"/>
    </row>
    <row r="162" spans="1:19" hidden="1">
      <c r="A162" s="481"/>
      <c r="B162" s="482"/>
      <c r="C162" s="483"/>
      <c r="D162" s="483"/>
      <c r="E162" s="484"/>
      <c r="F162" s="483"/>
      <c r="G162" s="689"/>
      <c r="H162" s="390">
        <f t="shared" si="32"/>
        <v>0</v>
      </c>
      <c r="I162" s="63">
        <f t="shared" si="33"/>
        <v>0</v>
      </c>
      <c r="J162" s="490"/>
      <c r="K162" s="510"/>
      <c r="L162" s="512" t="str">
        <f>IF(AND('1B Tableau financier'!$K$2&lt;&gt;"Pôle",C162&lt;&gt;""),1,"")</f>
        <v/>
      </c>
      <c r="M162" s="517" t="str">
        <f t="shared" si="34"/>
        <v/>
      </c>
      <c r="N162" s="518" t="str">
        <f t="shared" si="35"/>
        <v/>
      </c>
      <c r="O162" s="517" t="str">
        <f t="shared" si="29"/>
        <v/>
      </c>
      <c r="P162" s="63" t="str">
        <f t="shared" si="30"/>
        <v/>
      </c>
      <c r="Q162" s="63"/>
      <c r="R162" s="63"/>
      <c r="S162" s="696"/>
    </row>
    <row r="163" spans="1:19" hidden="1">
      <c r="A163" s="481"/>
      <c r="B163" s="482"/>
      <c r="C163" s="483"/>
      <c r="D163" s="483"/>
      <c r="E163" s="484"/>
      <c r="F163" s="483"/>
      <c r="G163" s="689"/>
      <c r="H163" s="390">
        <f t="shared" si="32"/>
        <v>0</v>
      </c>
      <c r="I163" s="63">
        <f t="shared" si="33"/>
        <v>0</v>
      </c>
      <c r="J163" s="490"/>
      <c r="K163" s="510"/>
      <c r="L163" s="512" t="str">
        <f>IF(AND('1B Tableau financier'!$K$2&lt;&gt;"Pôle",C163&lt;&gt;""),1,"")</f>
        <v/>
      </c>
      <c r="M163" s="517" t="str">
        <f t="shared" si="34"/>
        <v/>
      </c>
      <c r="N163" s="518" t="str">
        <f t="shared" si="35"/>
        <v/>
      </c>
      <c r="O163" s="517" t="str">
        <f t="shared" si="29"/>
        <v/>
      </c>
      <c r="P163" s="63" t="str">
        <f t="shared" si="30"/>
        <v/>
      </c>
      <c r="Q163" s="63"/>
      <c r="R163" s="63"/>
      <c r="S163" s="696"/>
    </row>
    <row r="164" spans="1:19" hidden="1">
      <c r="A164" s="481"/>
      <c r="B164" s="482"/>
      <c r="C164" s="483"/>
      <c r="D164" s="483"/>
      <c r="E164" s="484"/>
      <c r="F164" s="483"/>
      <c r="G164" s="689"/>
      <c r="H164" s="390">
        <f t="shared" si="32"/>
        <v>0</v>
      </c>
      <c r="I164" s="63">
        <f t="shared" si="33"/>
        <v>0</v>
      </c>
      <c r="J164" s="490"/>
      <c r="K164" s="510"/>
      <c r="L164" s="512" t="str">
        <f>IF(AND('1B Tableau financier'!$K$2&lt;&gt;"Pôle",C164&lt;&gt;""),1,"")</f>
        <v/>
      </c>
      <c r="M164" s="517" t="str">
        <f t="shared" si="34"/>
        <v/>
      </c>
      <c r="N164" s="518" t="str">
        <f t="shared" si="35"/>
        <v/>
      </c>
      <c r="O164" s="517" t="str">
        <f t="shared" si="29"/>
        <v/>
      </c>
      <c r="P164" s="63" t="str">
        <f t="shared" si="30"/>
        <v/>
      </c>
      <c r="Q164" s="63"/>
      <c r="R164" s="63"/>
      <c r="S164" s="696"/>
    </row>
    <row r="165" spans="1:19" hidden="1">
      <c r="A165" s="481"/>
      <c r="B165" s="482"/>
      <c r="C165" s="483"/>
      <c r="D165" s="483"/>
      <c r="E165" s="484"/>
      <c r="F165" s="483"/>
      <c r="G165" s="689"/>
      <c r="H165" s="390">
        <f t="shared" si="32"/>
        <v>0</v>
      </c>
      <c r="I165" s="63">
        <f t="shared" si="33"/>
        <v>0</v>
      </c>
      <c r="J165" s="490"/>
      <c r="K165" s="510"/>
      <c r="L165" s="512" t="str">
        <f>IF(AND('1B Tableau financier'!$K$2&lt;&gt;"Pôle",C165&lt;&gt;""),1,"")</f>
        <v/>
      </c>
      <c r="M165" s="517" t="str">
        <f t="shared" si="34"/>
        <v/>
      </c>
      <c r="N165" s="518" t="str">
        <f t="shared" si="35"/>
        <v/>
      </c>
      <c r="O165" s="517" t="str">
        <f t="shared" si="29"/>
        <v/>
      </c>
      <c r="P165" s="63" t="str">
        <f t="shared" si="30"/>
        <v/>
      </c>
      <c r="Q165" s="63"/>
      <c r="R165" s="63"/>
      <c r="S165" s="696"/>
    </row>
    <row r="166" spans="1:19" hidden="1">
      <c r="A166" s="481"/>
      <c r="B166" s="482"/>
      <c r="C166" s="483"/>
      <c r="D166" s="483"/>
      <c r="E166" s="484"/>
      <c r="F166" s="483"/>
      <c r="G166" s="689"/>
      <c r="H166" s="390">
        <f t="shared" si="32"/>
        <v>0</v>
      </c>
      <c r="I166" s="63">
        <f t="shared" si="33"/>
        <v>0</v>
      </c>
      <c r="J166" s="490"/>
      <c r="K166" s="510"/>
      <c r="L166" s="512" t="str">
        <f>IF(AND('1B Tableau financier'!$K$2&lt;&gt;"Pôle",C166&lt;&gt;""),1,"")</f>
        <v/>
      </c>
      <c r="M166" s="517" t="str">
        <f t="shared" si="34"/>
        <v/>
      </c>
      <c r="N166" s="518" t="str">
        <f t="shared" si="35"/>
        <v/>
      </c>
      <c r="O166" s="517" t="str">
        <f t="shared" si="29"/>
        <v/>
      </c>
      <c r="P166" s="63" t="str">
        <f t="shared" si="30"/>
        <v/>
      </c>
      <c r="Q166" s="63"/>
      <c r="R166" s="63"/>
      <c r="S166" s="696"/>
    </row>
    <row r="167" spans="1:19" hidden="1">
      <c r="A167" s="481"/>
      <c r="B167" s="482"/>
      <c r="C167" s="483"/>
      <c r="D167" s="483"/>
      <c r="E167" s="484"/>
      <c r="F167" s="483"/>
      <c r="G167" s="689"/>
      <c r="H167" s="390">
        <f t="shared" si="32"/>
        <v>0</v>
      </c>
      <c r="I167" s="63">
        <f t="shared" si="33"/>
        <v>0</v>
      </c>
      <c r="J167" s="490"/>
      <c r="K167" s="510"/>
      <c r="L167" s="512" t="str">
        <f>IF(AND('1B Tableau financier'!$K$2&lt;&gt;"Pôle",C167&lt;&gt;""),1,"")</f>
        <v/>
      </c>
      <c r="M167" s="517" t="str">
        <f t="shared" si="34"/>
        <v/>
      </c>
      <c r="N167" s="518" t="str">
        <f t="shared" si="35"/>
        <v/>
      </c>
      <c r="O167" s="517" t="str">
        <f t="shared" si="29"/>
        <v/>
      </c>
      <c r="P167" s="63" t="str">
        <f t="shared" si="30"/>
        <v/>
      </c>
      <c r="Q167" s="63"/>
      <c r="R167" s="63"/>
      <c r="S167" s="696"/>
    </row>
    <row r="168" spans="1:19" hidden="1">
      <c r="A168" s="481"/>
      <c r="B168" s="482"/>
      <c r="C168" s="483"/>
      <c r="D168" s="483"/>
      <c r="E168" s="484"/>
      <c r="F168" s="483"/>
      <c r="G168" s="689"/>
      <c r="H168" s="390">
        <f t="shared" si="32"/>
        <v>0</v>
      </c>
      <c r="I168" s="63">
        <f t="shared" si="33"/>
        <v>0</v>
      </c>
      <c r="J168" s="490"/>
      <c r="K168" s="510"/>
      <c r="L168" s="512" t="str">
        <f>IF(AND('1B Tableau financier'!$K$2&lt;&gt;"Pôle",C168&lt;&gt;""),1,"")</f>
        <v/>
      </c>
      <c r="M168" s="517" t="str">
        <f t="shared" si="34"/>
        <v/>
      </c>
      <c r="N168" s="518" t="str">
        <f t="shared" si="35"/>
        <v/>
      </c>
      <c r="O168" s="517" t="str">
        <f t="shared" si="29"/>
        <v/>
      </c>
      <c r="P168" s="63" t="str">
        <f t="shared" si="30"/>
        <v/>
      </c>
      <c r="Q168" s="63"/>
      <c r="R168" s="63"/>
      <c r="S168" s="696"/>
    </row>
    <row r="169" spans="1:19" hidden="1">
      <c r="A169" s="481"/>
      <c r="B169" s="482"/>
      <c r="C169" s="483"/>
      <c r="D169" s="483"/>
      <c r="E169" s="484"/>
      <c r="F169" s="483"/>
      <c r="G169" s="689"/>
      <c r="H169" s="390">
        <f t="shared" si="26"/>
        <v>0</v>
      </c>
      <c r="I169" s="63">
        <f t="shared" si="31"/>
        <v>0</v>
      </c>
      <c r="J169" s="490"/>
      <c r="K169" s="510"/>
      <c r="L169" s="512" t="str">
        <f>IF(AND('1B Tableau financier'!$K$2&lt;&gt;"Pôle",C169&lt;&gt;""),1,"")</f>
        <v/>
      </c>
      <c r="M169" s="517" t="str">
        <f t="shared" si="27"/>
        <v/>
      </c>
      <c r="N169" s="518" t="str">
        <f t="shared" si="28"/>
        <v/>
      </c>
      <c r="O169" s="517" t="str">
        <f t="shared" si="29"/>
        <v/>
      </c>
      <c r="P169" s="63" t="str">
        <f t="shared" si="30"/>
        <v/>
      </c>
      <c r="Q169" s="63"/>
      <c r="R169" s="63"/>
      <c r="S169" s="696"/>
    </row>
    <row r="170" spans="1:19" hidden="1">
      <c r="A170" s="481"/>
      <c r="B170" s="482"/>
      <c r="C170" s="483"/>
      <c r="D170" s="483"/>
      <c r="E170" s="484"/>
      <c r="F170" s="483"/>
      <c r="G170" s="689"/>
      <c r="H170" s="390">
        <f t="shared" si="26"/>
        <v>0</v>
      </c>
      <c r="I170" s="63">
        <f t="shared" si="31"/>
        <v>0</v>
      </c>
      <c r="J170" s="490"/>
      <c r="K170" s="510"/>
      <c r="L170" s="512" t="str">
        <f>IF(AND('1B Tableau financier'!$K$2&lt;&gt;"Pôle",C170&lt;&gt;""),1,"")</f>
        <v/>
      </c>
      <c r="M170" s="517" t="str">
        <f t="shared" si="27"/>
        <v/>
      </c>
      <c r="N170" s="518" t="str">
        <f t="shared" si="28"/>
        <v/>
      </c>
      <c r="O170" s="517" t="str">
        <f t="shared" si="29"/>
        <v/>
      </c>
      <c r="P170" s="63" t="str">
        <f t="shared" si="30"/>
        <v/>
      </c>
      <c r="Q170" s="63"/>
      <c r="R170" s="63"/>
      <c r="S170" s="696"/>
    </row>
    <row r="171" spans="1:19" hidden="1">
      <c r="A171" s="481"/>
      <c r="B171" s="482"/>
      <c r="C171" s="483"/>
      <c r="D171" s="483"/>
      <c r="E171" s="484"/>
      <c r="F171" s="483"/>
      <c r="G171" s="689"/>
      <c r="H171" s="390">
        <f t="shared" si="26"/>
        <v>0</v>
      </c>
      <c r="I171" s="63">
        <f t="shared" si="31"/>
        <v>0</v>
      </c>
      <c r="J171" s="490"/>
      <c r="K171" s="510"/>
      <c r="L171" s="512" t="str">
        <f>IF(AND('1B Tableau financier'!$K$2&lt;&gt;"Pôle",C171&lt;&gt;""),1,"")</f>
        <v/>
      </c>
      <c r="M171" s="517" t="str">
        <f t="shared" si="27"/>
        <v/>
      </c>
      <c r="N171" s="518" t="str">
        <f t="shared" si="28"/>
        <v/>
      </c>
      <c r="O171" s="517" t="str">
        <f t="shared" si="29"/>
        <v/>
      </c>
      <c r="P171" s="63" t="str">
        <f t="shared" si="30"/>
        <v/>
      </c>
      <c r="Q171" s="63"/>
      <c r="R171" s="63"/>
      <c r="S171" s="696"/>
    </row>
    <row r="172" spans="1:19" hidden="1">
      <c r="A172" s="481"/>
      <c r="B172" s="482"/>
      <c r="C172" s="483"/>
      <c r="D172" s="483"/>
      <c r="E172" s="484"/>
      <c r="F172" s="483"/>
      <c r="G172" s="689"/>
      <c r="H172" s="390">
        <f t="shared" si="26"/>
        <v>0</v>
      </c>
      <c r="I172" s="63">
        <f t="shared" si="31"/>
        <v>0</v>
      </c>
      <c r="J172" s="490"/>
      <c r="K172" s="510"/>
      <c r="L172" s="512" t="str">
        <f>IF(AND('1B Tableau financier'!$K$2&lt;&gt;"Pôle",C172&lt;&gt;""),1,"")</f>
        <v/>
      </c>
      <c r="M172" s="517" t="str">
        <f t="shared" si="27"/>
        <v/>
      </c>
      <c r="N172" s="518" t="str">
        <f t="shared" si="28"/>
        <v/>
      </c>
      <c r="O172" s="517" t="str">
        <f t="shared" si="29"/>
        <v/>
      </c>
      <c r="P172" s="63" t="str">
        <f t="shared" si="30"/>
        <v/>
      </c>
      <c r="Q172" s="63"/>
      <c r="R172" s="63"/>
      <c r="S172" s="696"/>
    </row>
    <row r="173" spans="1:19" hidden="1">
      <c r="A173" s="481"/>
      <c r="B173" s="482"/>
      <c r="C173" s="483"/>
      <c r="D173" s="483"/>
      <c r="E173" s="484"/>
      <c r="F173" s="483"/>
      <c r="G173" s="689"/>
      <c r="H173" s="390">
        <f t="shared" si="26"/>
        <v>0</v>
      </c>
      <c r="I173" s="63">
        <f t="shared" si="31"/>
        <v>0</v>
      </c>
      <c r="J173" s="490"/>
      <c r="K173" s="510"/>
      <c r="L173" s="512" t="str">
        <f>IF(AND('1B Tableau financier'!$K$2&lt;&gt;"Pôle",C173&lt;&gt;""),1,"")</f>
        <v/>
      </c>
      <c r="M173" s="517" t="str">
        <f t="shared" si="27"/>
        <v/>
      </c>
      <c r="N173" s="518" t="str">
        <f t="shared" si="28"/>
        <v/>
      </c>
      <c r="O173" s="517" t="str">
        <f t="shared" si="29"/>
        <v/>
      </c>
      <c r="P173" s="63" t="str">
        <f t="shared" si="30"/>
        <v/>
      </c>
      <c r="Q173" s="63"/>
      <c r="R173" s="63"/>
      <c r="S173" s="696"/>
    </row>
    <row r="174" spans="1:19" hidden="1">
      <c r="A174" s="481"/>
      <c r="B174" s="482"/>
      <c r="C174" s="483"/>
      <c r="D174" s="483"/>
      <c r="E174" s="484"/>
      <c r="F174" s="483"/>
      <c r="G174" s="689"/>
      <c r="H174" s="390">
        <f t="shared" si="26"/>
        <v>0</v>
      </c>
      <c r="I174" s="63">
        <f t="shared" si="31"/>
        <v>0</v>
      </c>
      <c r="J174" s="490"/>
      <c r="K174" s="510"/>
      <c r="L174" s="512" t="str">
        <f>IF(AND('1B Tableau financier'!$K$2&lt;&gt;"Pôle",C174&lt;&gt;""),1,"")</f>
        <v/>
      </c>
      <c r="M174" s="517" t="str">
        <f t="shared" si="27"/>
        <v/>
      </c>
      <c r="N174" s="518" t="str">
        <f t="shared" si="28"/>
        <v/>
      </c>
      <c r="O174" s="517" t="str">
        <f t="shared" si="29"/>
        <v/>
      </c>
      <c r="P174" s="63" t="str">
        <f t="shared" si="30"/>
        <v/>
      </c>
      <c r="Q174" s="63"/>
      <c r="R174" s="63"/>
      <c r="S174" s="696"/>
    </row>
    <row r="175" spans="1:19" hidden="1">
      <c r="A175" s="481"/>
      <c r="B175" s="482"/>
      <c r="C175" s="483"/>
      <c r="D175" s="483"/>
      <c r="E175" s="484"/>
      <c r="F175" s="483"/>
      <c r="G175" s="689"/>
      <c r="H175" s="390">
        <f t="shared" si="26"/>
        <v>0</v>
      </c>
      <c r="I175" s="63">
        <f t="shared" si="31"/>
        <v>0</v>
      </c>
      <c r="J175" s="490"/>
      <c r="K175" s="510"/>
      <c r="L175" s="512" t="str">
        <f>IF(AND('1B Tableau financier'!$K$2&lt;&gt;"Pôle",C175&lt;&gt;""),1,"")</f>
        <v/>
      </c>
      <c r="M175" s="517" t="str">
        <f t="shared" si="27"/>
        <v/>
      </c>
      <c r="N175" s="518" t="str">
        <f t="shared" si="28"/>
        <v/>
      </c>
      <c r="O175" s="517" t="str">
        <f t="shared" si="29"/>
        <v/>
      </c>
      <c r="P175" s="63" t="str">
        <f t="shared" si="30"/>
        <v/>
      </c>
      <c r="Q175" s="63"/>
      <c r="R175" s="63"/>
      <c r="S175" s="696"/>
    </row>
    <row r="176" spans="1:19" hidden="1">
      <c r="A176" s="481"/>
      <c r="B176" s="482"/>
      <c r="C176" s="483"/>
      <c r="D176" s="483"/>
      <c r="E176" s="484"/>
      <c r="F176" s="483"/>
      <c r="G176" s="689"/>
      <c r="H176" s="390">
        <f t="shared" si="26"/>
        <v>0</v>
      </c>
      <c r="I176" s="63">
        <f t="shared" si="31"/>
        <v>0</v>
      </c>
      <c r="J176" s="490"/>
      <c r="K176" s="510"/>
      <c r="L176" s="512" t="str">
        <f>IF(AND('1B Tableau financier'!$K$2&lt;&gt;"Pôle",C176&lt;&gt;""),1,"")</f>
        <v/>
      </c>
      <c r="M176" s="517" t="str">
        <f t="shared" si="27"/>
        <v/>
      </c>
      <c r="N176" s="518" t="str">
        <f t="shared" si="28"/>
        <v/>
      </c>
      <c r="O176" s="517" t="str">
        <f t="shared" si="29"/>
        <v/>
      </c>
      <c r="P176" s="63" t="str">
        <f t="shared" si="30"/>
        <v/>
      </c>
      <c r="Q176" s="63"/>
      <c r="R176" s="63"/>
      <c r="S176" s="696"/>
    </row>
    <row r="177" spans="1:19" hidden="1">
      <c r="A177" s="481"/>
      <c r="B177" s="482"/>
      <c r="C177" s="483"/>
      <c r="D177" s="483"/>
      <c r="E177" s="484"/>
      <c r="F177" s="483"/>
      <c r="G177" s="689"/>
      <c r="H177" s="390">
        <f t="shared" ref="H177:H204" si="36">IF(AND(B177&gt;=$I$8,B177&lt;=$J$8),$K$8,IF(AND(B177&gt;=$I$9,B177&lt;=$J$9),$K$9,IF(AND(B177&gt;=$I$10,B177&lt;=$J$10),$K$10,IF(AND(B177&gt;=$I$11,B177&lt;=$J$11),$K$11,0))))</f>
        <v>0</v>
      </c>
      <c r="I177" s="63">
        <f t="shared" si="31"/>
        <v>0</v>
      </c>
      <c r="J177" s="490"/>
      <c r="K177" s="510"/>
      <c r="L177" s="512" t="str">
        <f>IF(AND('1B Tableau financier'!$K$2&lt;&gt;"Pôle",C177&lt;&gt;""),1,"")</f>
        <v/>
      </c>
      <c r="M177" s="517" t="str">
        <f t="shared" si="27"/>
        <v/>
      </c>
      <c r="N177" s="518" t="str">
        <f t="shared" si="28"/>
        <v/>
      </c>
      <c r="O177" s="517" t="str">
        <f t="shared" si="29"/>
        <v/>
      </c>
      <c r="P177" s="63" t="str">
        <f t="shared" si="30"/>
        <v/>
      </c>
      <c r="Q177" s="63"/>
      <c r="R177" s="63"/>
      <c r="S177" s="696"/>
    </row>
    <row r="178" spans="1:19" hidden="1">
      <c r="A178" s="481"/>
      <c r="B178" s="482"/>
      <c r="C178" s="483"/>
      <c r="D178" s="483"/>
      <c r="E178" s="484"/>
      <c r="F178" s="483"/>
      <c r="G178" s="689"/>
      <c r="H178" s="390">
        <f t="shared" si="36"/>
        <v>0</v>
      </c>
      <c r="I178" s="63">
        <f t="shared" si="31"/>
        <v>0</v>
      </c>
      <c r="J178" s="490"/>
      <c r="K178" s="510"/>
      <c r="L178" s="512" t="str">
        <f>IF(AND('1B Tableau financier'!$K$2&lt;&gt;"Pôle",C178&lt;&gt;""),1,"")</f>
        <v/>
      </c>
      <c r="M178" s="517" t="str">
        <f t="shared" si="27"/>
        <v/>
      </c>
      <c r="N178" s="518" t="str">
        <f t="shared" si="28"/>
        <v/>
      </c>
      <c r="O178" s="517" t="str">
        <f t="shared" si="29"/>
        <v/>
      </c>
      <c r="P178" s="63" t="str">
        <f t="shared" si="30"/>
        <v/>
      </c>
      <c r="Q178" s="63"/>
      <c r="R178" s="63"/>
      <c r="S178" s="696"/>
    </row>
    <row r="179" spans="1:19" hidden="1">
      <c r="A179" s="481"/>
      <c r="B179" s="482"/>
      <c r="C179" s="483"/>
      <c r="D179" s="483"/>
      <c r="E179" s="484"/>
      <c r="F179" s="483"/>
      <c r="G179" s="689"/>
      <c r="H179" s="390">
        <f t="shared" si="36"/>
        <v>0</v>
      </c>
      <c r="I179" s="63">
        <f t="shared" si="31"/>
        <v>0</v>
      </c>
      <c r="J179" s="490"/>
      <c r="K179" s="510"/>
      <c r="L179" s="512" t="str">
        <f>IF(AND('1B Tableau financier'!$K$2&lt;&gt;"Pôle",C179&lt;&gt;""),1,"")</f>
        <v/>
      </c>
      <c r="M179" s="517" t="str">
        <f t="shared" si="27"/>
        <v/>
      </c>
      <c r="N179" s="518" t="str">
        <f t="shared" si="28"/>
        <v/>
      </c>
      <c r="O179" s="517" t="str">
        <f t="shared" ref="O179:O204" si="37">IF(M179="","",M179-Q179)</f>
        <v/>
      </c>
      <c r="P179" s="63" t="str">
        <f t="shared" ref="P179:P204" si="38">IF(N179="","",N179-R179)</f>
        <v/>
      </c>
      <c r="Q179" s="63"/>
      <c r="R179" s="63"/>
      <c r="S179" s="696"/>
    </row>
    <row r="180" spans="1:19" hidden="1">
      <c r="A180" s="481"/>
      <c r="B180" s="482"/>
      <c r="C180" s="483"/>
      <c r="D180" s="483"/>
      <c r="E180" s="484"/>
      <c r="F180" s="483"/>
      <c r="G180" s="689"/>
      <c r="H180" s="390">
        <f t="shared" si="36"/>
        <v>0</v>
      </c>
      <c r="I180" s="63">
        <f t="shared" si="31"/>
        <v>0</v>
      </c>
      <c r="J180" s="490"/>
      <c r="K180" s="510"/>
      <c r="L180" s="512" t="str">
        <f>IF(AND('1B Tableau financier'!$K$2&lt;&gt;"Pôle",C180&lt;&gt;""),1,"")</f>
        <v/>
      </c>
      <c r="M180" s="517" t="str">
        <f t="shared" si="27"/>
        <v/>
      </c>
      <c r="N180" s="518" t="str">
        <f t="shared" si="28"/>
        <v/>
      </c>
      <c r="O180" s="517" t="str">
        <f t="shared" si="37"/>
        <v/>
      </c>
      <c r="P180" s="63" t="str">
        <f t="shared" si="38"/>
        <v/>
      </c>
      <c r="Q180" s="63"/>
      <c r="R180" s="63"/>
      <c r="S180" s="696"/>
    </row>
    <row r="181" spans="1:19" hidden="1">
      <c r="A181" s="481"/>
      <c r="B181" s="482"/>
      <c r="C181" s="483"/>
      <c r="D181" s="483"/>
      <c r="E181" s="484"/>
      <c r="F181" s="483"/>
      <c r="G181" s="689"/>
      <c r="H181" s="390">
        <f t="shared" si="36"/>
        <v>0</v>
      </c>
      <c r="I181" s="63">
        <f t="shared" si="31"/>
        <v>0</v>
      </c>
      <c r="J181" s="490"/>
      <c r="K181" s="510"/>
      <c r="L181" s="512" t="str">
        <f>IF(AND('1B Tableau financier'!$K$2&lt;&gt;"Pôle",C181&lt;&gt;""),1,"")</f>
        <v/>
      </c>
      <c r="M181" s="517" t="str">
        <f t="shared" si="27"/>
        <v/>
      </c>
      <c r="N181" s="518" t="str">
        <f t="shared" si="28"/>
        <v/>
      </c>
      <c r="O181" s="517" t="str">
        <f t="shared" si="37"/>
        <v/>
      </c>
      <c r="P181" s="63" t="str">
        <f t="shared" si="38"/>
        <v/>
      </c>
      <c r="Q181" s="63"/>
      <c r="R181" s="63"/>
      <c r="S181" s="696"/>
    </row>
    <row r="182" spans="1:19" hidden="1">
      <c r="A182" s="481"/>
      <c r="B182" s="482"/>
      <c r="C182" s="483"/>
      <c r="D182" s="483"/>
      <c r="E182" s="484"/>
      <c r="F182" s="483"/>
      <c r="G182" s="689"/>
      <c r="H182" s="390">
        <f t="shared" si="36"/>
        <v>0</v>
      </c>
      <c r="I182" s="63">
        <f t="shared" ref="I182:I201" si="39">G182*H182</f>
        <v>0</v>
      </c>
      <c r="J182" s="490"/>
      <c r="K182" s="510"/>
      <c r="L182" s="512" t="str">
        <f>IF(AND('1B Tableau financier'!$K$2&lt;&gt;"Pôle",C182&lt;&gt;""),1,"")</f>
        <v/>
      </c>
      <c r="M182" s="517" t="str">
        <f t="shared" ref="M182:M201" si="40">IF(L182=1,I182+J182+K182,"")</f>
        <v/>
      </c>
      <c r="N182" s="518" t="str">
        <f t="shared" ref="N182:N201" si="41">IF(L182=2,(I182+J182+K182)/2,"")</f>
        <v/>
      </c>
      <c r="O182" s="517" t="str">
        <f t="shared" si="37"/>
        <v/>
      </c>
      <c r="P182" s="63" t="str">
        <f t="shared" si="38"/>
        <v/>
      </c>
      <c r="Q182" s="63"/>
      <c r="R182" s="63"/>
      <c r="S182" s="696"/>
    </row>
    <row r="183" spans="1:19" hidden="1">
      <c r="A183" s="481"/>
      <c r="B183" s="482"/>
      <c r="C183" s="483"/>
      <c r="D183" s="483"/>
      <c r="E183" s="484"/>
      <c r="F183" s="483"/>
      <c r="G183" s="689"/>
      <c r="H183" s="390">
        <f t="shared" si="36"/>
        <v>0</v>
      </c>
      <c r="I183" s="63">
        <f t="shared" si="39"/>
        <v>0</v>
      </c>
      <c r="J183" s="490"/>
      <c r="K183" s="510"/>
      <c r="L183" s="512" t="str">
        <f>IF(AND('1B Tableau financier'!$K$2&lt;&gt;"Pôle",C183&lt;&gt;""),1,"")</f>
        <v/>
      </c>
      <c r="M183" s="517" t="str">
        <f t="shared" si="40"/>
        <v/>
      </c>
      <c r="N183" s="518" t="str">
        <f t="shared" si="41"/>
        <v/>
      </c>
      <c r="O183" s="517" t="str">
        <f t="shared" si="37"/>
        <v/>
      </c>
      <c r="P183" s="63" t="str">
        <f t="shared" si="38"/>
        <v/>
      </c>
      <c r="Q183" s="63"/>
      <c r="R183" s="63"/>
      <c r="S183" s="696"/>
    </row>
    <row r="184" spans="1:19" hidden="1">
      <c r="A184" s="481"/>
      <c r="B184" s="482"/>
      <c r="C184" s="483"/>
      <c r="D184" s="483"/>
      <c r="E184" s="484"/>
      <c r="F184" s="483"/>
      <c r="G184" s="689"/>
      <c r="H184" s="390">
        <f t="shared" si="36"/>
        <v>0</v>
      </c>
      <c r="I184" s="63">
        <f t="shared" si="39"/>
        <v>0</v>
      </c>
      <c r="J184" s="490"/>
      <c r="K184" s="510"/>
      <c r="L184" s="512" t="str">
        <f>IF(AND('1B Tableau financier'!$K$2&lt;&gt;"Pôle",C184&lt;&gt;""),1,"")</f>
        <v/>
      </c>
      <c r="M184" s="517" t="str">
        <f t="shared" si="40"/>
        <v/>
      </c>
      <c r="N184" s="518" t="str">
        <f t="shared" si="41"/>
        <v/>
      </c>
      <c r="O184" s="517" t="str">
        <f t="shared" si="37"/>
        <v/>
      </c>
      <c r="P184" s="63" t="str">
        <f t="shared" si="38"/>
        <v/>
      </c>
      <c r="Q184" s="63"/>
      <c r="R184" s="63"/>
      <c r="S184" s="696"/>
    </row>
    <row r="185" spans="1:19" hidden="1">
      <c r="A185" s="481"/>
      <c r="B185" s="482"/>
      <c r="C185" s="483"/>
      <c r="D185" s="483"/>
      <c r="E185" s="484"/>
      <c r="F185" s="483"/>
      <c r="G185" s="689"/>
      <c r="H185" s="390">
        <f t="shared" si="36"/>
        <v>0</v>
      </c>
      <c r="I185" s="63">
        <f t="shared" si="39"/>
        <v>0</v>
      </c>
      <c r="J185" s="490"/>
      <c r="K185" s="510"/>
      <c r="L185" s="512" t="str">
        <f>IF(AND('1B Tableau financier'!$K$2&lt;&gt;"Pôle",C185&lt;&gt;""),1,"")</f>
        <v/>
      </c>
      <c r="M185" s="517" t="str">
        <f t="shared" si="40"/>
        <v/>
      </c>
      <c r="N185" s="518" t="str">
        <f t="shared" si="41"/>
        <v/>
      </c>
      <c r="O185" s="517" t="str">
        <f t="shared" si="37"/>
        <v/>
      </c>
      <c r="P185" s="63" t="str">
        <f t="shared" si="38"/>
        <v/>
      </c>
      <c r="Q185" s="63"/>
      <c r="R185" s="63"/>
      <c r="S185" s="696"/>
    </row>
    <row r="186" spans="1:19" hidden="1">
      <c r="A186" s="481"/>
      <c r="B186" s="482"/>
      <c r="C186" s="483"/>
      <c r="D186" s="483"/>
      <c r="E186" s="484"/>
      <c r="F186" s="483"/>
      <c r="G186" s="689"/>
      <c r="H186" s="390">
        <f t="shared" si="36"/>
        <v>0</v>
      </c>
      <c r="I186" s="63">
        <f t="shared" si="39"/>
        <v>0</v>
      </c>
      <c r="J186" s="490"/>
      <c r="K186" s="510"/>
      <c r="L186" s="512" t="str">
        <f>IF(AND('1B Tableau financier'!$K$2&lt;&gt;"Pôle",C186&lt;&gt;""),1,"")</f>
        <v/>
      </c>
      <c r="M186" s="517" t="str">
        <f t="shared" si="40"/>
        <v/>
      </c>
      <c r="N186" s="518" t="str">
        <f t="shared" si="41"/>
        <v/>
      </c>
      <c r="O186" s="517" t="str">
        <f t="shared" si="37"/>
        <v/>
      </c>
      <c r="P186" s="63" t="str">
        <f t="shared" si="38"/>
        <v/>
      </c>
      <c r="Q186" s="63"/>
      <c r="R186" s="63"/>
      <c r="S186" s="696"/>
    </row>
    <row r="187" spans="1:19" hidden="1">
      <c r="A187" s="481"/>
      <c r="B187" s="482"/>
      <c r="C187" s="483"/>
      <c r="D187" s="483"/>
      <c r="E187" s="484"/>
      <c r="F187" s="483"/>
      <c r="G187" s="689"/>
      <c r="H187" s="390">
        <f t="shared" si="36"/>
        <v>0</v>
      </c>
      <c r="I187" s="63">
        <f t="shared" si="39"/>
        <v>0</v>
      </c>
      <c r="J187" s="490"/>
      <c r="K187" s="510"/>
      <c r="L187" s="512" t="str">
        <f>IF(AND('1B Tableau financier'!$K$2&lt;&gt;"Pôle",C187&lt;&gt;""),1,"")</f>
        <v/>
      </c>
      <c r="M187" s="517" t="str">
        <f t="shared" si="40"/>
        <v/>
      </c>
      <c r="N187" s="518" t="str">
        <f t="shared" si="41"/>
        <v/>
      </c>
      <c r="O187" s="517" t="str">
        <f t="shared" si="37"/>
        <v/>
      </c>
      <c r="P187" s="63" t="str">
        <f t="shared" si="38"/>
        <v/>
      </c>
      <c r="Q187" s="63"/>
      <c r="R187" s="63"/>
      <c r="S187" s="696"/>
    </row>
    <row r="188" spans="1:19" hidden="1">
      <c r="A188" s="481"/>
      <c r="B188" s="482"/>
      <c r="C188" s="483"/>
      <c r="D188" s="483"/>
      <c r="E188" s="484"/>
      <c r="F188" s="483"/>
      <c r="G188" s="689"/>
      <c r="H188" s="390">
        <f t="shared" si="36"/>
        <v>0</v>
      </c>
      <c r="I188" s="63">
        <f t="shared" si="39"/>
        <v>0</v>
      </c>
      <c r="J188" s="490"/>
      <c r="K188" s="510"/>
      <c r="L188" s="512" t="str">
        <f>IF(AND('1B Tableau financier'!$K$2&lt;&gt;"Pôle",C188&lt;&gt;""),1,"")</f>
        <v/>
      </c>
      <c r="M188" s="517" t="str">
        <f t="shared" si="40"/>
        <v/>
      </c>
      <c r="N188" s="518" t="str">
        <f t="shared" si="41"/>
        <v/>
      </c>
      <c r="O188" s="517" t="str">
        <f t="shared" si="37"/>
        <v/>
      </c>
      <c r="P188" s="63" t="str">
        <f t="shared" si="38"/>
        <v/>
      </c>
      <c r="Q188" s="63"/>
      <c r="R188" s="63"/>
      <c r="S188" s="696"/>
    </row>
    <row r="189" spans="1:19" hidden="1">
      <c r="A189" s="481"/>
      <c r="B189" s="482"/>
      <c r="C189" s="483"/>
      <c r="D189" s="483"/>
      <c r="E189" s="484"/>
      <c r="F189" s="483"/>
      <c r="G189" s="689"/>
      <c r="H189" s="390">
        <f t="shared" si="36"/>
        <v>0</v>
      </c>
      <c r="I189" s="63">
        <f t="shared" si="39"/>
        <v>0</v>
      </c>
      <c r="J189" s="490"/>
      <c r="K189" s="510"/>
      <c r="L189" s="512" t="str">
        <f>IF(AND('1B Tableau financier'!$K$2&lt;&gt;"Pôle",C189&lt;&gt;""),1,"")</f>
        <v/>
      </c>
      <c r="M189" s="517" t="str">
        <f t="shared" si="40"/>
        <v/>
      </c>
      <c r="N189" s="518" t="str">
        <f t="shared" si="41"/>
        <v/>
      </c>
      <c r="O189" s="517" t="str">
        <f t="shared" si="37"/>
        <v/>
      </c>
      <c r="P189" s="63" t="str">
        <f t="shared" si="38"/>
        <v/>
      </c>
      <c r="Q189" s="63"/>
      <c r="R189" s="63"/>
      <c r="S189" s="696"/>
    </row>
    <row r="190" spans="1:19" hidden="1">
      <c r="A190" s="481"/>
      <c r="B190" s="482"/>
      <c r="C190" s="483"/>
      <c r="D190" s="483"/>
      <c r="E190" s="484"/>
      <c r="F190" s="483"/>
      <c r="G190" s="689"/>
      <c r="H190" s="390">
        <f t="shared" si="36"/>
        <v>0</v>
      </c>
      <c r="I190" s="63">
        <f t="shared" si="39"/>
        <v>0</v>
      </c>
      <c r="J190" s="490"/>
      <c r="K190" s="510"/>
      <c r="L190" s="512" t="str">
        <f>IF(AND('1B Tableau financier'!$K$2&lt;&gt;"Pôle",C190&lt;&gt;""),1,"")</f>
        <v/>
      </c>
      <c r="M190" s="517" t="str">
        <f t="shared" si="40"/>
        <v/>
      </c>
      <c r="N190" s="518" t="str">
        <f t="shared" si="41"/>
        <v/>
      </c>
      <c r="O190" s="517" t="str">
        <f t="shared" si="37"/>
        <v/>
      </c>
      <c r="P190" s="63" t="str">
        <f t="shared" si="38"/>
        <v/>
      </c>
      <c r="Q190" s="63"/>
      <c r="R190" s="63"/>
      <c r="S190" s="696"/>
    </row>
    <row r="191" spans="1:19" hidden="1">
      <c r="A191" s="481"/>
      <c r="B191" s="482"/>
      <c r="C191" s="483"/>
      <c r="D191" s="483"/>
      <c r="E191" s="484"/>
      <c r="F191" s="483"/>
      <c r="G191" s="689"/>
      <c r="H191" s="390">
        <f t="shared" si="36"/>
        <v>0</v>
      </c>
      <c r="I191" s="63">
        <f t="shared" si="39"/>
        <v>0</v>
      </c>
      <c r="J191" s="490"/>
      <c r="K191" s="510"/>
      <c r="L191" s="512" t="str">
        <f>IF(AND('1B Tableau financier'!$K$2&lt;&gt;"Pôle",C191&lt;&gt;""),1,"")</f>
        <v/>
      </c>
      <c r="M191" s="517" t="str">
        <f t="shared" si="40"/>
        <v/>
      </c>
      <c r="N191" s="518" t="str">
        <f t="shared" si="41"/>
        <v/>
      </c>
      <c r="O191" s="517" t="str">
        <f t="shared" si="37"/>
        <v/>
      </c>
      <c r="P191" s="63" t="str">
        <f t="shared" si="38"/>
        <v/>
      </c>
      <c r="Q191" s="63"/>
      <c r="R191" s="63"/>
      <c r="S191" s="696"/>
    </row>
    <row r="192" spans="1:19" hidden="1">
      <c r="A192" s="481"/>
      <c r="B192" s="482"/>
      <c r="C192" s="483"/>
      <c r="D192" s="483"/>
      <c r="E192" s="484"/>
      <c r="F192" s="483"/>
      <c r="G192" s="689"/>
      <c r="H192" s="390">
        <f t="shared" si="36"/>
        <v>0</v>
      </c>
      <c r="I192" s="63">
        <f t="shared" si="39"/>
        <v>0</v>
      </c>
      <c r="J192" s="490"/>
      <c r="K192" s="510"/>
      <c r="L192" s="512" t="str">
        <f>IF(AND('1B Tableau financier'!$K$2&lt;&gt;"Pôle",C192&lt;&gt;""),1,"")</f>
        <v/>
      </c>
      <c r="M192" s="517" t="str">
        <f t="shared" si="40"/>
        <v/>
      </c>
      <c r="N192" s="518" t="str">
        <f t="shared" si="41"/>
        <v/>
      </c>
      <c r="O192" s="517" t="str">
        <f t="shared" si="37"/>
        <v/>
      </c>
      <c r="P192" s="63" t="str">
        <f t="shared" si="38"/>
        <v/>
      </c>
      <c r="Q192" s="63"/>
      <c r="R192" s="63"/>
      <c r="S192" s="696"/>
    </row>
    <row r="193" spans="1:19" hidden="1">
      <c r="A193" s="481"/>
      <c r="B193" s="482"/>
      <c r="C193" s="483"/>
      <c r="D193" s="483"/>
      <c r="E193" s="484"/>
      <c r="F193" s="483"/>
      <c r="G193" s="689"/>
      <c r="H193" s="390">
        <f t="shared" si="36"/>
        <v>0</v>
      </c>
      <c r="I193" s="63">
        <f t="shared" si="39"/>
        <v>0</v>
      </c>
      <c r="J193" s="490"/>
      <c r="K193" s="510"/>
      <c r="L193" s="512" t="str">
        <f>IF(AND('1B Tableau financier'!$K$2&lt;&gt;"Pôle",C193&lt;&gt;""),1,"")</f>
        <v/>
      </c>
      <c r="M193" s="517" t="str">
        <f t="shared" si="40"/>
        <v/>
      </c>
      <c r="N193" s="518" t="str">
        <f t="shared" si="41"/>
        <v/>
      </c>
      <c r="O193" s="517" t="str">
        <f t="shared" si="37"/>
        <v/>
      </c>
      <c r="P193" s="63" t="str">
        <f t="shared" si="38"/>
        <v/>
      </c>
      <c r="Q193" s="63"/>
      <c r="R193" s="63"/>
      <c r="S193" s="696"/>
    </row>
    <row r="194" spans="1:19" hidden="1">
      <c r="A194" s="481"/>
      <c r="B194" s="482"/>
      <c r="C194" s="483"/>
      <c r="D194" s="483"/>
      <c r="E194" s="484"/>
      <c r="F194" s="483"/>
      <c r="G194" s="689"/>
      <c r="H194" s="390">
        <f t="shared" si="36"/>
        <v>0</v>
      </c>
      <c r="I194" s="63">
        <f t="shared" si="39"/>
        <v>0</v>
      </c>
      <c r="J194" s="490"/>
      <c r="K194" s="510"/>
      <c r="L194" s="512" t="str">
        <f>IF(AND('1B Tableau financier'!$K$2&lt;&gt;"Pôle",C194&lt;&gt;""),1,"")</f>
        <v/>
      </c>
      <c r="M194" s="517" t="str">
        <f t="shared" si="40"/>
        <v/>
      </c>
      <c r="N194" s="518" t="str">
        <f t="shared" si="41"/>
        <v/>
      </c>
      <c r="O194" s="517" t="str">
        <f t="shared" si="37"/>
        <v/>
      </c>
      <c r="P194" s="63" t="str">
        <f t="shared" si="38"/>
        <v/>
      </c>
      <c r="Q194" s="63"/>
      <c r="R194" s="63"/>
      <c r="S194" s="696"/>
    </row>
    <row r="195" spans="1:19" hidden="1">
      <c r="A195" s="481"/>
      <c r="B195" s="482"/>
      <c r="C195" s="483"/>
      <c r="D195" s="483"/>
      <c r="E195" s="484"/>
      <c r="F195" s="483"/>
      <c r="G195" s="689"/>
      <c r="H195" s="390">
        <f t="shared" si="36"/>
        <v>0</v>
      </c>
      <c r="I195" s="63">
        <f t="shared" si="39"/>
        <v>0</v>
      </c>
      <c r="J195" s="490"/>
      <c r="K195" s="510"/>
      <c r="L195" s="512" t="str">
        <f>IF(AND('1B Tableau financier'!$K$2&lt;&gt;"Pôle",C195&lt;&gt;""),1,"")</f>
        <v/>
      </c>
      <c r="M195" s="517" t="str">
        <f t="shared" si="40"/>
        <v/>
      </c>
      <c r="N195" s="518" t="str">
        <f t="shared" si="41"/>
        <v/>
      </c>
      <c r="O195" s="517" t="str">
        <f t="shared" si="37"/>
        <v/>
      </c>
      <c r="P195" s="63" t="str">
        <f t="shared" si="38"/>
        <v/>
      </c>
      <c r="Q195" s="63"/>
      <c r="R195" s="63"/>
      <c r="S195" s="696"/>
    </row>
    <row r="196" spans="1:19" hidden="1">
      <c r="A196" s="481"/>
      <c r="B196" s="482"/>
      <c r="C196" s="483"/>
      <c r="D196" s="483"/>
      <c r="E196" s="484"/>
      <c r="F196" s="483"/>
      <c r="G196" s="689"/>
      <c r="H196" s="390">
        <f t="shared" si="36"/>
        <v>0</v>
      </c>
      <c r="I196" s="63">
        <f t="shared" si="39"/>
        <v>0</v>
      </c>
      <c r="J196" s="490"/>
      <c r="K196" s="510"/>
      <c r="L196" s="512" t="str">
        <f>IF(AND('1B Tableau financier'!$K$2&lt;&gt;"Pôle",C196&lt;&gt;""),1,"")</f>
        <v/>
      </c>
      <c r="M196" s="517" t="str">
        <f t="shared" si="40"/>
        <v/>
      </c>
      <c r="N196" s="518" t="str">
        <f t="shared" si="41"/>
        <v/>
      </c>
      <c r="O196" s="517" t="str">
        <f t="shared" si="37"/>
        <v/>
      </c>
      <c r="P196" s="63" t="str">
        <f t="shared" si="38"/>
        <v/>
      </c>
      <c r="Q196" s="63"/>
      <c r="R196" s="63"/>
      <c r="S196" s="696"/>
    </row>
    <row r="197" spans="1:19" hidden="1">
      <c r="A197" s="481"/>
      <c r="B197" s="482"/>
      <c r="C197" s="483"/>
      <c r="D197" s="483"/>
      <c r="E197" s="484"/>
      <c r="F197" s="483"/>
      <c r="G197" s="689"/>
      <c r="H197" s="390">
        <f t="shared" si="36"/>
        <v>0</v>
      </c>
      <c r="I197" s="63">
        <f t="shared" si="39"/>
        <v>0</v>
      </c>
      <c r="J197" s="490"/>
      <c r="K197" s="510"/>
      <c r="L197" s="512" t="str">
        <f>IF(AND('1B Tableau financier'!$K$2&lt;&gt;"Pôle",C197&lt;&gt;""),1,"")</f>
        <v/>
      </c>
      <c r="M197" s="517" t="str">
        <f t="shared" si="40"/>
        <v/>
      </c>
      <c r="N197" s="518" t="str">
        <f t="shared" si="41"/>
        <v/>
      </c>
      <c r="O197" s="517" t="str">
        <f t="shared" si="37"/>
        <v/>
      </c>
      <c r="P197" s="63" t="str">
        <f t="shared" si="38"/>
        <v/>
      </c>
      <c r="Q197" s="63"/>
      <c r="R197" s="63"/>
      <c r="S197" s="696"/>
    </row>
    <row r="198" spans="1:19" hidden="1">
      <c r="A198" s="481"/>
      <c r="B198" s="482"/>
      <c r="C198" s="483"/>
      <c r="D198" s="483"/>
      <c r="E198" s="484"/>
      <c r="F198" s="483"/>
      <c r="G198" s="689"/>
      <c r="H198" s="390">
        <f t="shared" si="36"/>
        <v>0</v>
      </c>
      <c r="I198" s="63">
        <f t="shared" si="39"/>
        <v>0</v>
      </c>
      <c r="J198" s="490"/>
      <c r="K198" s="510"/>
      <c r="L198" s="512" t="str">
        <f>IF(AND('1B Tableau financier'!$K$2&lt;&gt;"Pôle",C198&lt;&gt;""),1,"")</f>
        <v/>
      </c>
      <c r="M198" s="517" t="str">
        <f t="shared" si="40"/>
        <v/>
      </c>
      <c r="N198" s="518" t="str">
        <f t="shared" si="41"/>
        <v/>
      </c>
      <c r="O198" s="517" t="str">
        <f t="shared" si="37"/>
        <v/>
      </c>
      <c r="P198" s="63" t="str">
        <f t="shared" si="38"/>
        <v/>
      </c>
      <c r="Q198" s="63"/>
      <c r="R198" s="63"/>
      <c r="S198" s="696"/>
    </row>
    <row r="199" spans="1:19" hidden="1">
      <c r="A199" s="481"/>
      <c r="B199" s="482"/>
      <c r="C199" s="483"/>
      <c r="D199" s="483"/>
      <c r="E199" s="484"/>
      <c r="F199" s="483"/>
      <c r="G199" s="689"/>
      <c r="H199" s="390">
        <f t="shared" si="36"/>
        <v>0</v>
      </c>
      <c r="I199" s="63">
        <f t="shared" si="39"/>
        <v>0</v>
      </c>
      <c r="J199" s="490"/>
      <c r="K199" s="510"/>
      <c r="L199" s="512" t="str">
        <f>IF(AND('1B Tableau financier'!$K$2&lt;&gt;"Pôle",C199&lt;&gt;""),1,"")</f>
        <v/>
      </c>
      <c r="M199" s="517" t="str">
        <f t="shared" si="40"/>
        <v/>
      </c>
      <c r="N199" s="518" t="str">
        <f t="shared" si="41"/>
        <v/>
      </c>
      <c r="O199" s="517" t="str">
        <f t="shared" si="37"/>
        <v/>
      </c>
      <c r="P199" s="63" t="str">
        <f t="shared" si="38"/>
        <v/>
      </c>
      <c r="Q199" s="63"/>
      <c r="R199" s="63"/>
      <c r="S199" s="696"/>
    </row>
    <row r="200" spans="1:19" hidden="1">
      <c r="A200" s="481"/>
      <c r="B200" s="482"/>
      <c r="C200" s="483"/>
      <c r="D200" s="483"/>
      <c r="E200" s="484"/>
      <c r="F200" s="483"/>
      <c r="G200" s="689"/>
      <c r="H200" s="390">
        <f t="shared" si="36"/>
        <v>0</v>
      </c>
      <c r="I200" s="63">
        <f t="shared" si="39"/>
        <v>0</v>
      </c>
      <c r="J200" s="490"/>
      <c r="K200" s="510"/>
      <c r="L200" s="512" t="str">
        <f>IF(AND('1B Tableau financier'!$K$2&lt;&gt;"Pôle",C200&lt;&gt;""),1,"")</f>
        <v/>
      </c>
      <c r="M200" s="517" t="str">
        <f t="shared" si="40"/>
        <v/>
      </c>
      <c r="N200" s="518" t="str">
        <f t="shared" si="41"/>
        <v/>
      </c>
      <c r="O200" s="517" t="str">
        <f t="shared" si="37"/>
        <v/>
      </c>
      <c r="P200" s="63" t="str">
        <f t="shared" si="38"/>
        <v/>
      </c>
      <c r="Q200" s="63"/>
      <c r="R200" s="63"/>
      <c r="S200" s="696"/>
    </row>
    <row r="201" spans="1:19" hidden="1">
      <c r="A201" s="481"/>
      <c r="B201" s="482"/>
      <c r="C201" s="483"/>
      <c r="D201" s="483"/>
      <c r="E201" s="484"/>
      <c r="F201" s="483"/>
      <c r="G201" s="689"/>
      <c r="H201" s="390">
        <f t="shared" si="36"/>
        <v>0</v>
      </c>
      <c r="I201" s="63">
        <f t="shared" si="39"/>
        <v>0</v>
      </c>
      <c r="J201" s="490"/>
      <c r="K201" s="510"/>
      <c r="L201" s="512" t="str">
        <f>IF(AND('1B Tableau financier'!$K$2&lt;&gt;"Pôle",C201&lt;&gt;""),1,"")</f>
        <v/>
      </c>
      <c r="M201" s="517" t="str">
        <f t="shared" si="40"/>
        <v/>
      </c>
      <c r="N201" s="518" t="str">
        <f t="shared" si="41"/>
        <v/>
      </c>
      <c r="O201" s="517" t="str">
        <f t="shared" si="37"/>
        <v/>
      </c>
      <c r="P201" s="63" t="str">
        <f t="shared" si="38"/>
        <v/>
      </c>
      <c r="Q201" s="63"/>
      <c r="R201" s="63"/>
      <c r="S201" s="696"/>
    </row>
    <row r="202" spans="1:19" hidden="1">
      <c r="A202" s="481"/>
      <c r="B202" s="482"/>
      <c r="C202" s="483"/>
      <c r="D202" s="483"/>
      <c r="E202" s="484"/>
      <c r="F202" s="483"/>
      <c r="G202" s="689"/>
      <c r="H202" s="390">
        <f t="shared" si="36"/>
        <v>0</v>
      </c>
      <c r="I202" s="63">
        <f t="shared" si="31"/>
        <v>0</v>
      </c>
      <c r="J202" s="490"/>
      <c r="K202" s="510"/>
      <c r="L202" s="512" t="str">
        <f>IF(AND('1B Tableau financier'!$K$2&lt;&gt;"Pôle",C202&lt;&gt;""),1,"")</f>
        <v/>
      </c>
      <c r="M202" s="517" t="str">
        <f t="shared" si="27"/>
        <v/>
      </c>
      <c r="N202" s="518" t="str">
        <f t="shared" si="28"/>
        <v/>
      </c>
      <c r="O202" s="517" t="str">
        <f t="shared" si="37"/>
        <v/>
      </c>
      <c r="P202" s="63" t="str">
        <f t="shared" si="38"/>
        <v/>
      </c>
      <c r="Q202" s="63"/>
      <c r="R202" s="63"/>
      <c r="S202" s="696"/>
    </row>
    <row r="203" spans="1:19" hidden="1">
      <c r="A203" s="485"/>
      <c r="B203" s="482"/>
      <c r="C203" s="483"/>
      <c r="D203" s="483"/>
      <c r="E203" s="484"/>
      <c r="F203" s="483"/>
      <c r="G203" s="689"/>
      <c r="H203" s="390">
        <f t="shared" si="36"/>
        <v>0</v>
      </c>
      <c r="I203" s="63">
        <f t="shared" si="31"/>
        <v>0</v>
      </c>
      <c r="J203" s="490"/>
      <c r="K203" s="510"/>
      <c r="L203" s="512" t="str">
        <f>IF(AND('1B Tableau financier'!$K$2&lt;&gt;"Pôle",C203&lt;&gt;""),1,"")</f>
        <v/>
      </c>
      <c r="M203" s="517" t="str">
        <f t="shared" si="27"/>
        <v/>
      </c>
      <c r="N203" s="518" t="str">
        <f t="shared" si="28"/>
        <v/>
      </c>
      <c r="O203" s="517" t="str">
        <f t="shared" si="37"/>
        <v/>
      </c>
      <c r="P203" s="63" t="str">
        <f t="shared" si="38"/>
        <v/>
      </c>
      <c r="Q203" s="63"/>
      <c r="R203" s="63"/>
      <c r="S203" s="696"/>
    </row>
    <row r="204" spans="1:19" ht="15.75" thickBot="1">
      <c r="A204" s="486"/>
      <c r="B204" s="487"/>
      <c r="C204" s="488"/>
      <c r="D204" s="488"/>
      <c r="E204" s="489"/>
      <c r="F204" s="488"/>
      <c r="G204" s="690"/>
      <c r="H204" s="391">
        <f t="shared" si="36"/>
        <v>0</v>
      </c>
      <c r="I204" s="64">
        <f>G204*H204</f>
        <v>0</v>
      </c>
      <c r="J204" s="491"/>
      <c r="K204" s="511"/>
      <c r="L204" s="513" t="str">
        <f>IF(AND('1B Tableau financier'!$K$2&lt;&gt;"Pôle",C204&lt;&gt;""),1,"")</f>
        <v/>
      </c>
      <c r="M204" s="519" t="str">
        <f t="shared" si="27"/>
        <v/>
      </c>
      <c r="N204" s="520" t="str">
        <f t="shared" si="28"/>
        <v/>
      </c>
      <c r="O204" s="698" t="str">
        <f t="shared" si="37"/>
        <v/>
      </c>
      <c r="P204" s="700" t="str">
        <f t="shared" si="38"/>
        <v/>
      </c>
      <c r="Q204" s="700"/>
      <c r="R204" s="700"/>
      <c r="S204" s="696"/>
    </row>
    <row r="205" spans="1:19" ht="15.75" thickBot="1">
      <c r="F205" s="474"/>
      <c r="G205" s="709"/>
      <c r="H205" s="709"/>
      <c r="I205" s="709"/>
      <c r="J205" s="710" t="str">
        <f>"Montant total des frais de déplacement pour "&amp;C112</f>
        <v>Montant total des frais de déplacement pour 0</v>
      </c>
      <c r="K205" s="710"/>
      <c r="L205" s="710"/>
      <c r="M205" s="688">
        <f t="shared" ref="M205:R205" si="42">SUM(M114:M204)</f>
        <v>0</v>
      </c>
      <c r="N205" s="688">
        <f t="shared" si="42"/>
        <v>0</v>
      </c>
      <c r="O205" s="688">
        <f t="shared" si="42"/>
        <v>0</v>
      </c>
      <c r="P205" s="688">
        <f t="shared" si="42"/>
        <v>0</v>
      </c>
      <c r="Q205" s="701">
        <f t="shared" si="42"/>
        <v>0</v>
      </c>
      <c r="R205" s="701">
        <f t="shared" si="42"/>
        <v>0</v>
      </c>
      <c r="S205" s="697"/>
    </row>
    <row r="207" spans="1:19" ht="15.75" thickBot="1"/>
    <row r="208" spans="1:19" s="56" customFormat="1" ht="25.5" customHeight="1" thickBot="1">
      <c r="A208" s="444" t="s">
        <v>303</v>
      </c>
      <c r="B208" s="445"/>
      <c r="C208" s="446">
        <f>'1C TSsalarié3'!$B$8</f>
        <v>0</v>
      </c>
      <c r="D208" s="447"/>
      <c r="E208" s="447"/>
      <c r="F208" s="1205" t="s">
        <v>286</v>
      </c>
      <c r="G208" s="1207" t="s">
        <v>287</v>
      </c>
      <c r="H208" s="1208"/>
      <c r="I208" s="1208"/>
      <c r="J208" s="1220"/>
      <c r="K208" s="1218" t="s">
        <v>288</v>
      </c>
      <c r="L208" s="1205" t="s">
        <v>289</v>
      </c>
      <c r="M208" s="1205" t="s">
        <v>290</v>
      </c>
      <c r="N208" s="1205" t="s">
        <v>291</v>
      </c>
      <c r="O208" s="1010" t="s">
        <v>70</v>
      </c>
      <c r="P208" s="1011"/>
      <c r="Q208" s="1011"/>
      <c r="R208" s="1011"/>
      <c r="S208" s="1012"/>
    </row>
    <row r="209" spans="1:19" s="47" customFormat="1" ht="49.5" customHeight="1" thickBot="1">
      <c r="A209" s="448" t="s">
        <v>292</v>
      </c>
      <c r="B209" s="449" t="s">
        <v>302</v>
      </c>
      <c r="C209" s="450" t="s">
        <v>294</v>
      </c>
      <c r="D209" s="450" t="s">
        <v>295</v>
      </c>
      <c r="E209" s="451" t="s">
        <v>296</v>
      </c>
      <c r="F209" s="1206"/>
      <c r="G209" s="452" t="s">
        <v>297</v>
      </c>
      <c r="H209" s="453" t="s">
        <v>298</v>
      </c>
      <c r="I209" s="453" t="s">
        <v>299</v>
      </c>
      <c r="J209" s="452" t="s">
        <v>300</v>
      </c>
      <c r="K209" s="1219"/>
      <c r="L209" s="1206"/>
      <c r="M209" s="1206"/>
      <c r="N209" s="1206"/>
      <c r="O209" s="221" t="s">
        <v>101</v>
      </c>
      <c r="P209" s="686" t="s">
        <v>102</v>
      </c>
      <c r="Q209" s="222" t="s">
        <v>103</v>
      </c>
      <c r="R209" s="222" t="s">
        <v>104</v>
      </c>
      <c r="S209" s="687" t="s">
        <v>73</v>
      </c>
    </row>
    <row r="210" spans="1:19">
      <c r="A210" s="477"/>
      <c r="B210" s="478"/>
      <c r="C210" s="479"/>
      <c r="D210" s="479"/>
      <c r="E210" s="480"/>
      <c r="F210" s="479"/>
      <c r="G210" s="689"/>
      <c r="H210" s="389">
        <f t="shared" ref="H210:H272" si="43">IF(AND(B210&gt;=$I$8,B210&lt;=$J$8),$K$8,IF(AND(B210&gt;=$I$9,B210&lt;=$J$9),$K$9,IF(AND(B210&gt;=$I$10,B210&lt;=$J$10),$K$10,IF(AND(B210&gt;=$I$11,B210&lt;=$J$11),$K$11,0))))</f>
        <v>0</v>
      </c>
      <c r="I210" s="62">
        <f>G210*H210</f>
        <v>0</v>
      </c>
      <c r="J210" s="490"/>
      <c r="K210" s="514"/>
      <c r="L210" s="512" t="str">
        <f>IF(AND('1B Tableau financier'!$K$2&lt;&gt;"Pôle",C210&lt;&gt;""),1,"")</f>
        <v/>
      </c>
      <c r="M210" s="515" t="str">
        <f>IF(L210=1,I210+J210+K210,"")</f>
        <v/>
      </c>
      <c r="N210" s="516" t="str">
        <f>IF(L210=2,(I210+J210+K210)/2,"")</f>
        <v/>
      </c>
      <c r="O210" s="515" t="str">
        <f>IF(M210="","",M210-Q210)</f>
        <v/>
      </c>
      <c r="P210" s="62" t="str">
        <f>IF(N210="","",N210-R210)</f>
        <v/>
      </c>
      <c r="Q210" s="62"/>
      <c r="R210" s="62"/>
      <c r="S210" s="695"/>
    </row>
    <row r="211" spans="1:19">
      <c r="A211" s="481"/>
      <c r="B211" s="482"/>
      <c r="C211" s="483"/>
      <c r="D211" s="483"/>
      <c r="E211" s="484"/>
      <c r="F211" s="483"/>
      <c r="G211" s="689"/>
      <c r="H211" s="390">
        <f t="shared" si="43"/>
        <v>0</v>
      </c>
      <c r="I211" s="63">
        <f>G211*H211</f>
        <v>0</v>
      </c>
      <c r="J211" s="490"/>
      <c r="K211" s="510"/>
      <c r="L211" s="512" t="str">
        <f>IF(AND('1B Tableau financier'!$K$2&lt;&gt;"Pôle",C211&lt;&gt;""),1,"")</f>
        <v/>
      </c>
      <c r="M211" s="517" t="str">
        <f t="shared" ref="M211:M300" si="44">IF(L211=1,I211+J211+K211,"")</f>
        <v/>
      </c>
      <c r="N211" s="518" t="str">
        <f t="shared" ref="N211:N300" si="45">IF(L211=2,(I211+J211+K211)/2,"")</f>
        <v/>
      </c>
      <c r="O211" s="517" t="str">
        <f t="shared" ref="O211:O274" si="46">IF(M211="","",M211-Q211)</f>
        <v/>
      </c>
      <c r="P211" s="63" t="str">
        <f t="shared" ref="P211:P274" si="47">IF(N211="","",N211-R211)</f>
        <v/>
      </c>
      <c r="Q211" s="63"/>
      <c r="R211" s="63"/>
      <c r="S211" s="696"/>
    </row>
    <row r="212" spans="1:19">
      <c r="A212" s="481"/>
      <c r="B212" s="482"/>
      <c r="C212" s="483"/>
      <c r="D212" s="483"/>
      <c r="E212" s="484"/>
      <c r="F212" s="483"/>
      <c r="G212" s="689"/>
      <c r="H212" s="390">
        <f t="shared" si="43"/>
        <v>0</v>
      </c>
      <c r="I212" s="63">
        <f t="shared" ref="I212:I299" si="48">G212*H212</f>
        <v>0</v>
      </c>
      <c r="J212" s="490"/>
      <c r="K212" s="510"/>
      <c r="L212" s="512" t="str">
        <f>IF(AND('1B Tableau financier'!$K$2&lt;&gt;"Pôle",C212&lt;&gt;""),1,"")</f>
        <v/>
      </c>
      <c r="M212" s="517" t="str">
        <f t="shared" si="44"/>
        <v/>
      </c>
      <c r="N212" s="518" t="str">
        <f t="shared" si="45"/>
        <v/>
      </c>
      <c r="O212" s="517" t="str">
        <f t="shared" si="46"/>
        <v/>
      </c>
      <c r="P212" s="63" t="str">
        <f t="shared" si="47"/>
        <v/>
      </c>
      <c r="Q212" s="63"/>
      <c r="R212" s="63"/>
      <c r="S212" s="696"/>
    </row>
    <row r="213" spans="1:19">
      <c r="A213" s="481"/>
      <c r="B213" s="482"/>
      <c r="C213" s="483"/>
      <c r="D213" s="483"/>
      <c r="E213" s="484"/>
      <c r="F213" s="483"/>
      <c r="G213" s="689"/>
      <c r="H213" s="390">
        <f t="shared" si="43"/>
        <v>0</v>
      </c>
      <c r="I213" s="63">
        <f t="shared" si="48"/>
        <v>0</v>
      </c>
      <c r="J213" s="490"/>
      <c r="K213" s="510"/>
      <c r="L213" s="512" t="str">
        <f>IF(AND('1B Tableau financier'!$K$2&lt;&gt;"Pôle",C213&lt;&gt;""),1,"")</f>
        <v/>
      </c>
      <c r="M213" s="517" t="str">
        <f t="shared" si="44"/>
        <v/>
      </c>
      <c r="N213" s="518" t="str">
        <f t="shared" si="45"/>
        <v/>
      </c>
      <c r="O213" s="517" t="str">
        <f t="shared" si="46"/>
        <v/>
      </c>
      <c r="P213" s="63" t="str">
        <f t="shared" si="47"/>
        <v/>
      </c>
      <c r="Q213" s="63"/>
      <c r="R213" s="63"/>
      <c r="S213" s="696"/>
    </row>
    <row r="214" spans="1:19">
      <c r="A214" s="481"/>
      <c r="B214" s="482"/>
      <c r="C214" s="483"/>
      <c r="D214" s="483"/>
      <c r="E214" s="484"/>
      <c r="F214" s="483"/>
      <c r="G214" s="689"/>
      <c r="H214" s="390">
        <f t="shared" si="43"/>
        <v>0</v>
      </c>
      <c r="I214" s="63">
        <f t="shared" si="48"/>
        <v>0</v>
      </c>
      <c r="J214" s="490"/>
      <c r="K214" s="510"/>
      <c r="L214" s="512" t="str">
        <f>IF(AND('1B Tableau financier'!$K$2&lt;&gt;"Pôle",C214&lt;&gt;""),1,"")</f>
        <v/>
      </c>
      <c r="M214" s="517" t="str">
        <f t="shared" si="44"/>
        <v/>
      </c>
      <c r="N214" s="518" t="str">
        <f t="shared" si="45"/>
        <v/>
      </c>
      <c r="O214" s="517" t="str">
        <f t="shared" si="46"/>
        <v/>
      </c>
      <c r="P214" s="63" t="str">
        <f t="shared" si="47"/>
        <v/>
      </c>
      <c r="Q214" s="63"/>
      <c r="R214" s="63"/>
      <c r="S214" s="696"/>
    </row>
    <row r="215" spans="1:19">
      <c r="A215" s="481"/>
      <c r="B215" s="482"/>
      <c r="C215" s="483"/>
      <c r="D215" s="483"/>
      <c r="E215" s="484"/>
      <c r="F215" s="483"/>
      <c r="G215" s="689"/>
      <c r="H215" s="390">
        <f t="shared" si="43"/>
        <v>0</v>
      </c>
      <c r="I215" s="63">
        <f t="shared" si="48"/>
        <v>0</v>
      </c>
      <c r="J215" s="490"/>
      <c r="K215" s="510"/>
      <c r="L215" s="512" t="str">
        <f>IF(AND('1B Tableau financier'!$K$2&lt;&gt;"Pôle",C215&lt;&gt;""),1,"")</f>
        <v/>
      </c>
      <c r="M215" s="517" t="str">
        <f t="shared" si="44"/>
        <v/>
      </c>
      <c r="N215" s="518" t="str">
        <f t="shared" si="45"/>
        <v/>
      </c>
      <c r="O215" s="517" t="str">
        <f t="shared" si="46"/>
        <v/>
      </c>
      <c r="P215" s="63" t="str">
        <f t="shared" si="47"/>
        <v/>
      </c>
      <c r="Q215" s="63"/>
      <c r="R215" s="63"/>
      <c r="S215" s="696"/>
    </row>
    <row r="216" spans="1:19">
      <c r="A216" s="481"/>
      <c r="B216" s="482"/>
      <c r="C216" s="483"/>
      <c r="D216" s="483"/>
      <c r="E216" s="484"/>
      <c r="F216" s="483"/>
      <c r="G216" s="689"/>
      <c r="H216" s="390">
        <f t="shared" si="43"/>
        <v>0</v>
      </c>
      <c r="I216" s="63">
        <f t="shared" si="48"/>
        <v>0</v>
      </c>
      <c r="J216" s="490"/>
      <c r="K216" s="510"/>
      <c r="L216" s="512" t="str">
        <f>IF(AND('1B Tableau financier'!$K$2&lt;&gt;"Pôle",C216&lt;&gt;""),1,"")</f>
        <v/>
      </c>
      <c r="M216" s="517" t="str">
        <f t="shared" si="44"/>
        <v/>
      </c>
      <c r="N216" s="518" t="str">
        <f t="shared" si="45"/>
        <v/>
      </c>
      <c r="O216" s="517" t="str">
        <f t="shared" si="46"/>
        <v/>
      </c>
      <c r="P216" s="63" t="str">
        <f t="shared" si="47"/>
        <v/>
      </c>
      <c r="Q216" s="63"/>
      <c r="R216" s="63"/>
      <c r="S216" s="696"/>
    </row>
    <row r="217" spans="1:19">
      <c r="A217" s="481"/>
      <c r="B217" s="482"/>
      <c r="C217" s="483"/>
      <c r="D217" s="483"/>
      <c r="E217" s="484"/>
      <c r="F217" s="483"/>
      <c r="G217" s="689"/>
      <c r="H217" s="390">
        <f t="shared" si="43"/>
        <v>0</v>
      </c>
      <c r="I217" s="63">
        <f t="shared" si="48"/>
        <v>0</v>
      </c>
      <c r="J217" s="490"/>
      <c r="K217" s="510"/>
      <c r="L217" s="512" t="str">
        <f>IF(AND('1B Tableau financier'!$K$2&lt;&gt;"Pôle",C217&lt;&gt;""),1,"")</f>
        <v/>
      </c>
      <c r="M217" s="517" t="str">
        <f t="shared" si="44"/>
        <v/>
      </c>
      <c r="N217" s="518" t="str">
        <f t="shared" si="45"/>
        <v/>
      </c>
      <c r="O217" s="517" t="str">
        <f t="shared" si="46"/>
        <v/>
      </c>
      <c r="P217" s="63" t="str">
        <f t="shared" si="47"/>
        <v/>
      </c>
      <c r="Q217" s="63"/>
      <c r="R217" s="63"/>
      <c r="S217" s="696"/>
    </row>
    <row r="218" spans="1:19">
      <c r="A218" s="481"/>
      <c r="B218" s="482"/>
      <c r="C218" s="483"/>
      <c r="D218" s="483"/>
      <c r="E218" s="484"/>
      <c r="F218" s="483"/>
      <c r="G218" s="689"/>
      <c r="H218" s="390">
        <f t="shared" si="43"/>
        <v>0</v>
      </c>
      <c r="I218" s="63">
        <f t="shared" si="48"/>
        <v>0</v>
      </c>
      <c r="J218" s="490"/>
      <c r="K218" s="510"/>
      <c r="L218" s="512" t="str">
        <f>IF(AND('1B Tableau financier'!$K$2&lt;&gt;"Pôle",C218&lt;&gt;""),1,"")</f>
        <v/>
      </c>
      <c r="M218" s="517" t="str">
        <f t="shared" si="44"/>
        <v/>
      </c>
      <c r="N218" s="518" t="str">
        <f t="shared" si="45"/>
        <v/>
      </c>
      <c r="O218" s="517" t="str">
        <f t="shared" si="46"/>
        <v/>
      </c>
      <c r="P218" s="63" t="str">
        <f t="shared" si="47"/>
        <v/>
      </c>
      <c r="Q218" s="63"/>
      <c r="R218" s="63"/>
      <c r="S218" s="696"/>
    </row>
    <row r="219" spans="1:19">
      <c r="A219" s="481"/>
      <c r="B219" s="482"/>
      <c r="C219" s="483"/>
      <c r="D219" s="483"/>
      <c r="E219" s="484"/>
      <c r="F219" s="483"/>
      <c r="G219" s="689"/>
      <c r="H219" s="390">
        <f t="shared" si="43"/>
        <v>0</v>
      </c>
      <c r="I219" s="63">
        <f t="shared" si="48"/>
        <v>0</v>
      </c>
      <c r="J219" s="490"/>
      <c r="K219" s="510"/>
      <c r="L219" s="512" t="str">
        <f>IF(AND('1B Tableau financier'!$K$2&lt;&gt;"Pôle",C219&lt;&gt;""),1,"")</f>
        <v/>
      </c>
      <c r="M219" s="517" t="str">
        <f t="shared" si="44"/>
        <v/>
      </c>
      <c r="N219" s="518" t="str">
        <f t="shared" si="45"/>
        <v/>
      </c>
      <c r="O219" s="517" t="str">
        <f t="shared" si="46"/>
        <v/>
      </c>
      <c r="P219" s="63" t="str">
        <f t="shared" si="47"/>
        <v/>
      </c>
      <c r="Q219" s="63"/>
      <c r="R219" s="63"/>
      <c r="S219" s="696"/>
    </row>
    <row r="220" spans="1:19">
      <c r="A220" s="481"/>
      <c r="B220" s="482"/>
      <c r="C220" s="483"/>
      <c r="D220" s="483"/>
      <c r="E220" s="484"/>
      <c r="F220" s="483"/>
      <c r="G220" s="689"/>
      <c r="H220" s="390">
        <f t="shared" si="43"/>
        <v>0</v>
      </c>
      <c r="I220" s="63">
        <f t="shared" si="48"/>
        <v>0</v>
      </c>
      <c r="J220" s="490"/>
      <c r="K220" s="510"/>
      <c r="L220" s="512" t="str">
        <f>IF(AND('1B Tableau financier'!$K$2&lt;&gt;"Pôle",C220&lt;&gt;""),1,"")</f>
        <v/>
      </c>
      <c r="M220" s="517" t="str">
        <f t="shared" si="44"/>
        <v/>
      </c>
      <c r="N220" s="518" t="str">
        <f t="shared" si="45"/>
        <v/>
      </c>
      <c r="O220" s="517" t="str">
        <f t="shared" si="46"/>
        <v/>
      </c>
      <c r="P220" s="63" t="str">
        <f t="shared" si="47"/>
        <v/>
      </c>
      <c r="Q220" s="63"/>
      <c r="R220" s="63"/>
      <c r="S220" s="696"/>
    </row>
    <row r="221" spans="1:19">
      <c r="A221" s="481"/>
      <c r="B221" s="482"/>
      <c r="C221" s="483"/>
      <c r="D221" s="483"/>
      <c r="E221" s="484"/>
      <c r="F221" s="483"/>
      <c r="G221" s="689"/>
      <c r="H221" s="390">
        <f t="shared" si="43"/>
        <v>0</v>
      </c>
      <c r="I221" s="63">
        <f t="shared" si="48"/>
        <v>0</v>
      </c>
      <c r="J221" s="490"/>
      <c r="K221" s="510"/>
      <c r="L221" s="512" t="str">
        <f>IF(AND('1B Tableau financier'!$K$2&lt;&gt;"Pôle",C221&lt;&gt;""),1,"")</f>
        <v/>
      </c>
      <c r="M221" s="517" t="str">
        <f t="shared" si="44"/>
        <v/>
      </c>
      <c r="N221" s="518" t="str">
        <f t="shared" si="45"/>
        <v/>
      </c>
      <c r="O221" s="517" t="str">
        <f t="shared" si="46"/>
        <v/>
      </c>
      <c r="P221" s="63" t="str">
        <f t="shared" si="47"/>
        <v/>
      </c>
      <c r="Q221" s="63"/>
      <c r="R221" s="63"/>
      <c r="S221" s="696"/>
    </row>
    <row r="222" spans="1:19">
      <c r="A222" s="481"/>
      <c r="B222" s="482"/>
      <c r="C222" s="483"/>
      <c r="D222" s="483"/>
      <c r="E222" s="484"/>
      <c r="F222" s="483"/>
      <c r="G222" s="689"/>
      <c r="H222" s="390">
        <f t="shared" si="43"/>
        <v>0</v>
      </c>
      <c r="I222" s="63">
        <f t="shared" si="48"/>
        <v>0</v>
      </c>
      <c r="J222" s="490"/>
      <c r="K222" s="510"/>
      <c r="L222" s="512" t="str">
        <f>IF(AND('1B Tableau financier'!$K$2&lt;&gt;"Pôle",C222&lt;&gt;""),1,"")</f>
        <v/>
      </c>
      <c r="M222" s="517" t="str">
        <f t="shared" si="44"/>
        <v/>
      </c>
      <c r="N222" s="518" t="str">
        <f t="shared" si="45"/>
        <v/>
      </c>
      <c r="O222" s="517" t="str">
        <f t="shared" si="46"/>
        <v/>
      </c>
      <c r="P222" s="63" t="str">
        <f t="shared" si="47"/>
        <v/>
      </c>
      <c r="Q222" s="63"/>
      <c r="R222" s="63"/>
      <c r="S222" s="696"/>
    </row>
    <row r="223" spans="1:19">
      <c r="A223" s="481"/>
      <c r="B223" s="482"/>
      <c r="C223" s="483"/>
      <c r="D223" s="483"/>
      <c r="E223" s="484"/>
      <c r="F223" s="483"/>
      <c r="G223" s="689"/>
      <c r="H223" s="390">
        <f t="shared" si="43"/>
        <v>0</v>
      </c>
      <c r="I223" s="63">
        <f t="shared" si="48"/>
        <v>0</v>
      </c>
      <c r="J223" s="490"/>
      <c r="K223" s="510"/>
      <c r="L223" s="512" t="str">
        <f>IF(AND('1B Tableau financier'!$K$2&lt;&gt;"Pôle",C223&lt;&gt;""),1,"")</f>
        <v/>
      </c>
      <c r="M223" s="517" t="str">
        <f t="shared" si="44"/>
        <v/>
      </c>
      <c r="N223" s="518" t="str">
        <f t="shared" si="45"/>
        <v/>
      </c>
      <c r="O223" s="517" t="str">
        <f t="shared" si="46"/>
        <v/>
      </c>
      <c r="P223" s="63" t="str">
        <f t="shared" si="47"/>
        <v/>
      </c>
      <c r="Q223" s="63"/>
      <c r="R223" s="63"/>
      <c r="S223" s="696"/>
    </row>
    <row r="224" spans="1:19">
      <c r="A224" s="481"/>
      <c r="B224" s="482"/>
      <c r="C224" s="483"/>
      <c r="D224" s="483"/>
      <c r="E224" s="484"/>
      <c r="F224" s="483"/>
      <c r="G224" s="689"/>
      <c r="H224" s="390">
        <f t="shared" si="43"/>
        <v>0</v>
      </c>
      <c r="I224" s="63">
        <f t="shared" si="48"/>
        <v>0</v>
      </c>
      <c r="J224" s="490"/>
      <c r="K224" s="510"/>
      <c r="L224" s="512" t="str">
        <f>IF(AND('1B Tableau financier'!$K$2&lt;&gt;"Pôle",C224&lt;&gt;""),1,"")</f>
        <v/>
      </c>
      <c r="M224" s="517" t="str">
        <f t="shared" si="44"/>
        <v/>
      </c>
      <c r="N224" s="518" t="str">
        <f t="shared" si="45"/>
        <v/>
      </c>
      <c r="O224" s="517" t="str">
        <f t="shared" si="46"/>
        <v/>
      </c>
      <c r="P224" s="63" t="str">
        <f t="shared" si="47"/>
        <v/>
      </c>
      <c r="Q224" s="63"/>
      <c r="R224" s="63"/>
      <c r="S224" s="696"/>
    </row>
    <row r="225" spans="1:19">
      <c r="A225" s="481"/>
      <c r="B225" s="482"/>
      <c r="C225" s="483"/>
      <c r="D225" s="483"/>
      <c r="E225" s="484"/>
      <c r="F225" s="483"/>
      <c r="G225" s="689"/>
      <c r="H225" s="390">
        <f t="shared" si="43"/>
        <v>0</v>
      </c>
      <c r="I225" s="63">
        <f t="shared" ref="I225:I276" si="49">G225*H225</f>
        <v>0</v>
      </c>
      <c r="J225" s="490"/>
      <c r="K225" s="510"/>
      <c r="L225" s="512" t="str">
        <f>IF(AND('1B Tableau financier'!$K$2&lt;&gt;"Pôle",C225&lt;&gt;""),1,"")</f>
        <v/>
      </c>
      <c r="M225" s="517" t="str">
        <f t="shared" ref="M225:M276" si="50">IF(L225=1,I225+J225+K225,"")</f>
        <v/>
      </c>
      <c r="N225" s="518" t="str">
        <f t="shared" ref="N225:N276" si="51">IF(L225=2,(I225+J225+K225)/2,"")</f>
        <v/>
      </c>
      <c r="O225" s="517" t="str">
        <f t="shared" si="46"/>
        <v/>
      </c>
      <c r="P225" s="63" t="str">
        <f t="shared" si="47"/>
        <v/>
      </c>
      <c r="Q225" s="63"/>
      <c r="R225" s="63"/>
      <c r="S225" s="696"/>
    </row>
    <row r="226" spans="1:19">
      <c r="A226" s="481"/>
      <c r="B226" s="482"/>
      <c r="C226" s="483"/>
      <c r="D226" s="483"/>
      <c r="E226" s="484"/>
      <c r="F226" s="483"/>
      <c r="G226" s="689"/>
      <c r="H226" s="390">
        <f t="shared" si="43"/>
        <v>0</v>
      </c>
      <c r="I226" s="63">
        <f t="shared" si="49"/>
        <v>0</v>
      </c>
      <c r="J226" s="490"/>
      <c r="K226" s="510"/>
      <c r="L226" s="512" t="str">
        <f>IF(AND('1B Tableau financier'!$K$2&lt;&gt;"Pôle",C226&lt;&gt;""),1,"")</f>
        <v/>
      </c>
      <c r="M226" s="517" t="str">
        <f t="shared" si="50"/>
        <v/>
      </c>
      <c r="N226" s="518" t="str">
        <f t="shared" si="51"/>
        <v/>
      </c>
      <c r="O226" s="517" t="str">
        <f t="shared" si="46"/>
        <v/>
      </c>
      <c r="P226" s="63" t="str">
        <f t="shared" si="47"/>
        <v/>
      </c>
      <c r="Q226" s="63"/>
      <c r="R226" s="63"/>
      <c r="S226" s="696"/>
    </row>
    <row r="227" spans="1:19">
      <c r="A227" s="481"/>
      <c r="B227" s="482"/>
      <c r="C227" s="483"/>
      <c r="D227" s="483"/>
      <c r="E227" s="484"/>
      <c r="F227" s="483"/>
      <c r="G227" s="689"/>
      <c r="H227" s="390">
        <f t="shared" si="43"/>
        <v>0</v>
      </c>
      <c r="I227" s="63">
        <f t="shared" si="49"/>
        <v>0</v>
      </c>
      <c r="J227" s="490"/>
      <c r="K227" s="510"/>
      <c r="L227" s="512" t="str">
        <f>IF(AND('1B Tableau financier'!$K$2&lt;&gt;"Pôle",C227&lt;&gt;""),1,"")</f>
        <v/>
      </c>
      <c r="M227" s="517" t="str">
        <f t="shared" si="50"/>
        <v/>
      </c>
      <c r="N227" s="518" t="str">
        <f t="shared" si="51"/>
        <v/>
      </c>
      <c r="O227" s="517" t="str">
        <f t="shared" si="46"/>
        <v/>
      </c>
      <c r="P227" s="63" t="str">
        <f t="shared" si="47"/>
        <v/>
      </c>
      <c r="Q227" s="63"/>
      <c r="R227" s="63"/>
      <c r="S227" s="696"/>
    </row>
    <row r="228" spans="1:19">
      <c r="A228" s="481"/>
      <c r="B228" s="482"/>
      <c r="C228" s="483"/>
      <c r="D228" s="483"/>
      <c r="E228" s="484"/>
      <c r="F228" s="483"/>
      <c r="G228" s="689"/>
      <c r="H228" s="390">
        <f t="shared" si="43"/>
        <v>0</v>
      </c>
      <c r="I228" s="63">
        <f t="shared" si="49"/>
        <v>0</v>
      </c>
      <c r="J228" s="490"/>
      <c r="K228" s="510"/>
      <c r="L228" s="512" t="str">
        <f>IF(AND('1B Tableau financier'!$K$2&lt;&gt;"Pôle",C228&lt;&gt;""),1,"")</f>
        <v/>
      </c>
      <c r="M228" s="517" t="str">
        <f t="shared" si="50"/>
        <v/>
      </c>
      <c r="N228" s="518" t="str">
        <f t="shared" si="51"/>
        <v/>
      </c>
      <c r="O228" s="517" t="str">
        <f t="shared" si="46"/>
        <v/>
      </c>
      <c r="P228" s="63" t="str">
        <f t="shared" si="47"/>
        <v/>
      </c>
      <c r="Q228" s="63"/>
      <c r="R228" s="63"/>
      <c r="S228" s="696"/>
    </row>
    <row r="229" spans="1:19">
      <c r="A229" s="481"/>
      <c r="B229" s="482"/>
      <c r="C229" s="483"/>
      <c r="D229" s="483"/>
      <c r="E229" s="484"/>
      <c r="F229" s="483"/>
      <c r="G229" s="689"/>
      <c r="H229" s="390">
        <f t="shared" si="43"/>
        <v>0</v>
      </c>
      <c r="I229" s="63">
        <f t="shared" si="49"/>
        <v>0</v>
      </c>
      <c r="J229" s="490"/>
      <c r="K229" s="510"/>
      <c r="L229" s="512" t="str">
        <f>IF(AND('1B Tableau financier'!$K$2&lt;&gt;"Pôle",C229&lt;&gt;""),1,"")</f>
        <v/>
      </c>
      <c r="M229" s="517" t="str">
        <f t="shared" si="50"/>
        <v/>
      </c>
      <c r="N229" s="518" t="str">
        <f t="shared" si="51"/>
        <v/>
      </c>
      <c r="O229" s="517" t="str">
        <f t="shared" si="46"/>
        <v/>
      </c>
      <c r="P229" s="63" t="str">
        <f t="shared" si="47"/>
        <v/>
      </c>
      <c r="Q229" s="63"/>
      <c r="R229" s="63"/>
      <c r="S229" s="696"/>
    </row>
    <row r="230" spans="1:19">
      <c r="A230" s="481"/>
      <c r="B230" s="482"/>
      <c r="C230" s="483"/>
      <c r="D230" s="483"/>
      <c r="E230" s="484"/>
      <c r="F230" s="483"/>
      <c r="G230" s="689"/>
      <c r="H230" s="390">
        <f t="shared" si="43"/>
        <v>0</v>
      </c>
      <c r="I230" s="63">
        <f t="shared" si="49"/>
        <v>0</v>
      </c>
      <c r="J230" s="490"/>
      <c r="K230" s="510"/>
      <c r="L230" s="512" t="str">
        <f>IF(AND('1B Tableau financier'!$K$2&lt;&gt;"Pôle",C230&lt;&gt;""),1,"")</f>
        <v/>
      </c>
      <c r="M230" s="517" t="str">
        <f t="shared" si="50"/>
        <v/>
      </c>
      <c r="N230" s="518" t="str">
        <f t="shared" si="51"/>
        <v/>
      </c>
      <c r="O230" s="517" t="str">
        <f t="shared" si="46"/>
        <v/>
      </c>
      <c r="P230" s="63" t="str">
        <f t="shared" si="47"/>
        <v/>
      </c>
      <c r="Q230" s="63"/>
      <c r="R230" s="63"/>
      <c r="S230" s="696"/>
    </row>
    <row r="231" spans="1:19">
      <c r="A231" s="481"/>
      <c r="B231" s="482"/>
      <c r="C231" s="483"/>
      <c r="D231" s="483"/>
      <c r="E231" s="484"/>
      <c r="F231" s="483"/>
      <c r="G231" s="689"/>
      <c r="H231" s="390">
        <f t="shared" si="43"/>
        <v>0</v>
      </c>
      <c r="I231" s="63">
        <f t="shared" si="49"/>
        <v>0</v>
      </c>
      <c r="J231" s="490"/>
      <c r="K231" s="510"/>
      <c r="L231" s="512" t="str">
        <f>IF(AND('1B Tableau financier'!$K$2&lt;&gt;"Pôle",C231&lt;&gt;""),1,"")</f>
        <v/>
      </c>
      <c r="M231" s="517" t="str">
        <f t="shared" si="50"/>
        <v/>
      </c>
      <c r="N231" s="518" t="str">
        <f t="shared" si="51"/>
        <v/>
      </c>
      <c r="O231" s="517" t="str">
        <f t="shared" si="46"/>
        <v/>
      </c>
      <c r="P231" s="63" t="str">
        <f t="shared" si="47"/>
        <v/>
      </c>
      <c r="Q231" s="63"/>
      <c r="R231" s="63"/>
      <c r="S231" s="696"/>
    </row>
    <row r="232" spans="1:19">
      <c r="A232" s="481"/>
      <c r="B232" s="482"/>
      <c r="C232" s="483"/>
      <c r="D232" s="483"/>
      <c r="E232" s="484"/>
      <c r="F232" s="483"/>
      <c r="G232" s="689"/>
      <c r="H232" s="390">
        <f t="shared" ref="H232:H262" si="52">IF(AND(B232&gt;=$I$8,B232&lt;=$J$8),$K$8,IF(AND(B232&gt;=$I$9,B232&lt;=$J$9),$K$9,IF(AND(B232&gt;=$I$10,B232&lt;=$J$10),$K$10,IF(AND(B232&gt;=$I$11,B232&lt;=$J$11),$K$11,0))))</f>
        <v>0</v>
      </c>
      <c r="I232" s="63">
        <f t="shared" ref="I232:I262" si="53">G232*H232</f>
        <v>0</v>
      </c>
      <c r="J232" s="490"/>
      <c r="K232" s="510"/>
      <c r="L232" s="512" t="str">
        <f>IF(AND('1B Tableau financier'!$K$2&lt;&gt;"Pôle",C232&lt;&gt;""),1,"")</f>
        <v/>
      </c>
      <c r="M232" s="517" t="str">
        <f t="shared" ref="M232:M262" si="54">IF(L232=1,I232+J232+K232,"")</f>
        <v/>
      </c>
      <c r="N232" s="518" t="str">
        <f t="shared" ref="N232:N262" si="55">IF(L232=2,(I232+J232+K232)/2,"")</f>
        <v/>
      </c>
      <c r="O232" s="517" t="str">
        <f t="shared" si="46"/>
        <v/>
      </c>
      <c r="P232" s="63" t="str">
        <f t="shared" si="47"/>
        <v/>
      </c>
      <c r="Q232" s="63"/>
      <c r="R232" s="63"/>
      <c r="S232" s="696"/>
    </row>
    <row r="233" spans="1:19">
      <c r="A233" s="481"/>
      <c r="B233" s="482"/>
      <c r="C233" s="483"/>
      <c r="D233" s="483"/>
      <c r="E233" s="484"/>
      <c r="F233" s="483"/>
      <c r="G233" s="689"/>
      <c r="H233" s="390">
        <f t="shared" si="52"/>
        <v>0</v>
      </c>
      <c r="I233" s="63">
        <f t="shared" si="53"/>
        <v>0</v>
      </c>
      <c r="J233" s="490"/>
      <c r="K233" s="510"/>
      <c r="L233" s="512" t="str">
        <f>IF(AND('1B Tableau financier'!$K$2&lt;&gt;"Pôle",C233&lt;&gt;""),1,"")</f>
        <v/>
      </c>
      <c r="M233" s="517" t="str">
        <f t="shared" si="54"/>
        <v/>
      </c>
      <c r="N233" s="518" t="str">
        <f t="shared" si="55"/>
        <v/>
      </c>
      <c r="O233" s="517" t="str">
        <f t="shared" si="46"/>
        <v/>
      </c>
      <c r="P233" s="63" t="str">
        <f t="shared" si="47"/>
        <v/>
      </c>
      <c r="Q233" s="63"/>
      <c r="R233" s="63"/>
      <c r="S233" s="696"/>
    </row>
    <row r="234" spans="1:19">
      <c r="A234" s="481"/>
      <c r="B234" s="482"/>
      <c r="C234" s="483"/>
      <c r="D234" s="483"/>
      <c r="E234" s="484"/>
      <c r="F234" s="483"/>
      <c r="G234" s="689"/>
      <c r="H234" s="390">
        <f t="shared" si="52"/>
        <v>0</v>
      </c>
      <c r="I234" s="63">
        <f t="shared" si="53"/>
        <v>0</v>
      </c>
      <c r="J234" s="490"/>
      <c r="K234" s="510"/>
      <c r="L234" s="512" t="str">
        <f>IF(AND('1B Tableau financier'!$K$2&lt;&gt;"Pôle",C234&lt;&gt;""),1,"")</f>
        <v/>
      </c>
      <c r="M234" s="517" t="str">
        <f t="shared" si="54"/>
        <v/>
      </c>
      <c r="N234" s="518" t="str">
        <f t="shared" si="55"/>
        <v/>
      </c>
      <c r="O234" s="517" t="str">
        <f t="shared" si="46"/>
        <v/>
      </c>
      <c r="P234" s="63" t="str">
        <f t="shared" si="47"/>
        <v/>
      </c>
      <c r="Q234" s="63"/>
      <c r="R234" s="63"/>
      <c r="S234" s="696"/>
    </row>
    <row r="235" spans="1:19">
      <c r="A235" s="481"/>
      <c r="B235" s="482"/>
      <c r="C235" s="483"/>
      <c r="D235" s="483"/>
      <c r="E235" s="484"/>
      <c r="F235" s="483"/>
      <c r="G235" s="689"/>
      <c r="H235" s="390">
        <f t="shared" si="52"/>
        <v>0</v>
      </c>
      <c r="I235" s="63">
        <f t="shared" si="53"/>
        <v>0</v>
      </c>
      <c r="J235" s="490"/>
      <c r="K235" s="510"/>
      <c r="L235" s="512" t="str">
        <f>IF(AND('1B Tableau financier'!$K$2&lt;&gt;"Pôle",C235&lt;&gt;""),1,"")</f>
        <v/>
      </c>
      <c r="M235" s="517" t="str">
        <f t="shared" si="54"/>
        <v/>
      </c>
      <c r="N235" s="518" t="str">
        <f t="shared" si="55"/>
        <v/>
      </c>
      <c r="O235" s="517" t="str">
        <f t="shared" si="46"/>
        <v/>
      </c>
      <c r="P235" s="63" t="str">
        <f t="shared" si="47"/>
        <v/>
      </c>
      <c r="Q235" s="63"/>
      <c r="R235" s="63"/>
      <c r="S235" s="696"/>
    </row>
    <row r="236" spans="1:19">
      <c r="A236" s="481"/>
      <c r="B236" s="482"/>
      <c r="C236" s="483"/>
      <c r="D236" s="483"/>
      <c r="E236" s="484"/>
      <c r="F236" s="483"/>
      <c r="G236" s="689"/>
      <c r="H236" s="390">
        <f t="shared" si="52"/>
        <v>0</v>
      </c>
      <c r="I236" s="63">
        <f t="shared" si="53"/>
        <v>0</v>
      </c>
      <c r="J236" s="490"/>
      <c r="K236" s="510"/>
      <c r="L236" s="512" t="str">
        <f>IF(AND('1B Tableau financier'!$K$2&lt;&gt;"Pôle",C236&lt;&gt;""),1,"")</f>
        <v/>
      </c>
      <c r="M236" s="517" t="str">
        <f t="shared" si="54"/>
        <v/>
      </c>
      <c r="N236" s="518" t="str">
        <f t="shared" si="55"/>
        <v/>
      </c>
      <c r="O236" s="517" t="str">
        <f t="shared" si="46"/>
        <v/>
      </c>
      <c r="P236" s="63" t="str">
        <f t="shared" si="47"/>
        <v/>
      </c>
      <c r="Q236" s="63"/>
      <c r="R236" s="63"/>
      <c r="S236" s="696"/>
    </row>
    <row r="237" spans="1:19">
      <c r="A237" s="481"/>
      <c r="B237" s="482"/>
      <c r="C237" s="483"/>
      <c r="D237" s="483"/>
      <c r="E237" s="484"/>
      <c r="F237" s="483"/>
      <c r="G237" s="689"/>
      <c r="H237" s="390">
        <f t="shared" si="52"/>
        <v>0</v>
      </c>
      <c r="I237" s="63">
        <f t="shared" si="53"/>
        <v>0</v>
      </c>
      <c r="J237" s="490"/>
      <c r="K237" s="510"/>
      <c r="L237" s="512" t="str">
        <f>IF(AND('1B Tableau financier'!$K$2&lt;&gt;"Pôle",C237&lt;&gt;""),1,"")</f>
        <v/>
      </c>
      <c r="M237" s="517" t="str">
        <f t="shared" si="54"/>
        <v/>
      </c>
      <c r="N237" s="518" t="str">
        <f t="shared" si="55"/>
        <v/>
      </c>
      <c r="O237" s="517" t="str">
        <f t="shared" si="46"/>
        <v/>
      </c>
      <c r="P237" s="63" t="str">
        <f t="shared" si="47"/>
        <v/>
      </c>
      <c r="Q237" s="63"/>
      <c r="R237" s="63"/>
      <c r="S237" s="696"/>
    </row>
    <row r="238" spans="1:19">
      <c r="A238" s="481"/>
      <c r="B238" s="482"/>
      <c r="C238" s="483"/>
      <c r="D238" s="483"/>
      <c r="E238" s="484"/>
      <c r="F238" s="483"/>
      <c r="G238" s="689"/>
      <c r="H238" s="390">
        <f t="shared" si="52"/>
        <v>0</v>
      </c>
      <c r="I238" s="63">
        <f t="shared" si="53"/>
        <v>0</v>
      </c>
      <c r="J238" s="490"/>
      <c r="K238" s="510"/>
      <c r="L238" s="512" t="str">
        <f>IF(AND('1B Tableau financier'!$K$2&lt;&gt;"Pôle",C238&lt;&gt;""),1,"")</f>
        <v/>
      </c>
      <c r="M238" s="517" t="str">
        <f t="shared" si="54"/>
        <v/>
      </c>
      <c r="N238" s="518" t="str">
        <f t="shared" si="55"/>
        <v/>
      </c>
      <c r="O238" s="517" t="str">
        <f t="shared" si="46"/>
        <v/>
      </c>
      <c r="P238" s="63" t="str">
        <f t="shared" si="47"/>
        <v/>
      </c>
      <c r="Q238" s="63"/>
      <c r="R238" s="63"/>
      <c r="S238" s="696"/>
    </row>
    <row r="239" spans="1:19">
      <c r="A239" s="481"/>
      <c r="B239" s="482"/>
      <c r="C239" s="483"/>
      <c r="D239" s="483"/>
      <c r="E239" s="484"/>
      <c r="F239" s="483"/>
      <c r="G239" s="689"/>
      <c r="H239" s="390">
        <f t="shared" si="52"/>
        <v>0</v>
      </c>
      <c r="I239" s="63">
        <f t="shared" si="53"/>
        <v>0</v>
      </c>
      <c r="J239" s="490"/>
      <c r="K239" s="510"/>
      <c r="L239" s="512" t="str">
        <f>IF(AND('1B Tableau financier'!$K$2&lt;&gt;"Pôle",C239&lt;&gt;""),1,"")</f>
        <v/>
      </c>
      <c r="M239" s="517" t="str">
        <f t="shared" si="54"/>
        <v/>
      </c>
      <c r="N239" s="518" t="str">
        <f t="shared" si="55"/>
        <v/>
      </c>
      <c r="O239" s="517" t="str">
        <f t="shared" si="46"/>
        <v/>
      </c>
      <c r="P239" s="63" t="str">
        <f t="shared" si="47"/>
        <v/>
      </c>
      <c r="Q239" s="63"/>
      <c r="R239" s="63"/>
      <c r="S239" s="696"/>
    </row>
    <row r="240" spans="1:19" hidden="1">
      <c r="A240" s="481"/>
      <c r="B240" s="482"/>
      <c r="C240" s="483"/>
      <c r="D240" s="483"/>
      <c r="E240" s="484"/>
      <c r="F240" s="483"/>
      <c r="G240" s="689"/>
      <c r="H240" s="390">
        <f t="shared" si="52"/>
        <v>0</v>
      </c>
      <c r="I240" s="63">
        <f t="shared" si="53"/>
        <v>0</v>
      </c>
      <c r="J240" s="490"/>
      <c r="K240" s="510"/>
      <c r="L240" s="512" t="str">
        <f>IF(AND('1B Tableau financier'!$K$2&lt;&gt;"Pôle",C240&lt;&gt;""),1,"")</f>
        <v/>
      </c>
      <c r="M240" s="517" t="str">
        <f t="shared" si="54"/>
        <v/>
      </c>
      <c r="N240" s="518" t="str">
        <f t="shared" si="55"/>
        <v/>
      </c>
      <c r="O240" s="517" t="str">
        <f t="shared" si="46"/>
        <v/>
      </c>
      <c r="P240" s="63" t="str">
        <f t="shared" si="47"/>
        <v/>
      </c>
      <c r="Q240" s="63"/>
      <c r="R240" s="63"/>
      <c r="S240" s="696"/>
    </row>
    <row r="241" spans="1:19" hidden="1">
      <c r="A241" s="481"/>
      <c r="B241" s="482"/>
      <c r="C241" s="483"/>
      <c r="D241" s="483"/>
      <c r="E241" s="484"/>
      <c r="F241" s="483"/>
      <c r="G241" s="689"/>
      <c r="H241" s="390">
        <f t="shared" si="52"/>
        <v>0</v>
      </c>
      <c r="I241" s="63">
        <f t="shared" si="53"/>
        <v>0</v>
      </c>
      <c r="J241" s="490"/>
      <c r="K241" s="510"/>
      <c r="L241" s="512" t="str">
        <f>IF(AND('1B Tableau financier'!$K$2&lt;&gt;"Pôle",C241&lt;&gt;""),1,"")</f>
        <v/>
      </c>
      <c r="M241" s="517" t="str">
        <f t="shared" si="54"/>
        <v/>
      </c>
      <c r="N241" s="518" t="str">
        <f t="shared" si="55"/>
        <v/>
      </c>
      <c r="O241" s="517" t="str">
        <f t="shared" si="46"/>
        <v/>
      </c>
      <c r="P241" s="63" t="str">
        <f t="shared" si="47"/>
        <v/>
      </c>
      <c r="Q241" s="63"/>
      <c r="R241" s="63"/>
      <c r="S241" s="696"/>
    </row>
    <row r="242" spans="1:19" hidden="1">
      <c r="A242" s="481"/>
      <c r="B242" s="482"/>
      <c r="C242" s="483"/>
      <c r="D242" s="483"/>
      <c r="E242" s="484"/>
      <c r="F242" s="483"/>
      <c r="G242" s="689"/>
      <c r="H242" s="390">
        <f t="shared" si="52"/>
        <v>0</v>
      </c>
      <c r="I242" s="63">
        <f t="shared" si="53"/>
        <v>0</v>
      </c>
      <c r="J242" s="490"/>
      <c r="K242" s="510"/>
      <c r="L242" s="512" t="str">
        <f>IF(AND('1B Tableau financier'!$K$2&lt;&gt;"Pôle",C242&lt;&gt;""),1,"")</f>
        <v/>
      </c>
      <c r="M242" s="517" t="str">
        <f t="shared" si="54"/>
        <v/>
      </c>
      <c r="N242" s="518" t="str">
        <f t="shared" si="55"/>
        <v/>
      </c>
      <c r="O242" s="517" t="str">
        <f t="shared" si="46"/>
        <v/>
      </c>
      <c r="P242" s="63" t="str">
        <f t="shared" si="47"/>
        <v/>
      </c>
      <c r="Q242" s="63"/>
      <c r="R242" s="63"/>
      <c r="S242" s="696"/>
    </row>
    <row r="243" spans="1:19" hidden="1">
      <c r="A243" s="481"/>
      <c r="B243" s="482"/>
      <c r="C243" s="483"/>
      <c r="D243" s="483"/>
      <c r="E243" s="484"/>
      <c r="F243" s="483"/>
      <c r="G243" s="689"/>
      <c r="H243" s="390">
        <f t="shared" si="52"/>
        <v>0</v>
      </c>
      <c r="I243" s="63">
        <f t="shared" si="53"/>
        <v>0</v>
      </c>
      <c r="J243" s="490"/>
      <c r="K243" s="510"/>
      <c r="L243" s="512" t="str">
        <f>IF(AND('1B Tableau financier'!$K$2&lt;&gt;"Pôle",C243&lt;&gt;""),1,"")</f>
        <v/>
      </c>
      <c r="M243" s="517" t="str">
        <f t="shared" si="54"/>
        <v/>
      </c>
      <c r="N243" s="518" t="str">
        <f t="shared" si="55"/>
        <v/>
      </c>
      <c r="O243" s="517" t="str">
        <f t="shared" si="46"/>
        <v/>
      </c>
      <c r="P243" s="63" t="str">
        <f t="shared" si="47"/>
        <v/>
      </c>
      <c r="Q243" s="63"/>
      <c r="R243" s="63"/>
      <c r="S243" s="696"/>
    </row>
    <row r="244" spans="1:19" hidden="1">
      <c r="A244" s="481"/>
      <c r="B244" s="482"/>
      <c r="C244" s="483"/>
      <c r="D244" s="483"/>
      <c r="E244" s="484"/>
      <c r="F244" s="483"/>
      <c r="G244" s="689"/>
      <c r="H244" s="390">
        <f t="shared" si="52"/>
        <v>0</v>
      </c>
      <c r="I244" s="63">
        <f t="shared" si="53"/>
        <v>0</v>
      </c>
      <c r="J244" s="490"/>
      <c r="K244" s="510"/>
      <c r="L244" s="512" t="str">
        <f>IF(AND('1B Tableau financier'!$K$2&lt;&gt;"Pôle",C244&lt;&gt;""),1,"")</f>
        <v/>
      </c>
      <c r="M244" s="517" t="str">
        <f t="shared" si="54"/>
        <v/>
      </c>
      <c r="N244" s="518" t="str">
        <f t="shared" si="55"/>
        <v/>
      </c>
      <c r="O244" s="517" t="str">
        <f t="shared" si="46"/>
        <v/>
      </c>
      <c r="P244" s="63" t="str">
        <f t="shared" si="47"/>
        <v/>
      </c>
      <c r="Q244" s="63"/>
      <c r="R244" s="63"/>
      <c r="S244" s="696"/>
    </row>
    <row r="245" spans="1:19" hidden="1">
      <c r="A245" s="481"/>
      <c r="B245" s="482"/>
      <c r="C245" s="483"/>
      <c r="D245" s="483"/>
      <c r="E245" s="484"/>
      <c r="F245" s="483"/>
      <c r="G245" s="689"/>
      <c r="H245" s="390">
        <f t="shared" si="52"/>
        <v>0</v>
      </c>
      <c r="I245" s="63">
        <f t="shared" si="53"/>
        <v>0</v>
      </c>
      <c r="J245" s="490"/>
      <c r="K245" s="510"/>
      <c r="L245" s="512" t="str">
        <f>IF(AND('1B Tableau financier'!$K$2&lt;&gt;"Pôle",C245&lt;&gt;""),1,"")</f>
        <v/>
      </c>
      <c r="M245" s="517" t="str">
        <f t="shared" si="54"/>
        <v/>
      </c>
      <c r="N245" s="518" t="str">
        <f t="shared" si="55"/>
        <v/>
      </c>
      <c r="O245" s="517" t="str">
        <f t="shared" si="46"/>
        <v/>
      </c>
      <c r="P245" s="63" t="str">
        <f t="shared" si="47"/>
        <v/>
      </c>
      <c r="Q245" s="63"/>
      <c r="R245" s="63"/>
      <c r="S245" s="696"/>
    </row>
    <row r="246" spans="1:19" hidden="1">
      <c r="A246" s="481"/>
      <c r="B246" s="482"/>
      <c r="C246" s="483"/>
      <c r="D246" s="483"/>
      <c r="E246" s="484"/>
      <c r="F246" s="483"/>
      <c r="G246" s="689"/>
      <c r="H246" s="390">
        <f t="shared" si="52"/>
        <v>0</v>
      </c>
      <c r="I246" s="63">
        <f t="shared" si="53"/>
        <v>0</v>
      </c>
      <c r="J246" s="490"/>
      <c r="K246" s="510"/>
      <c r="L246" s="512" t="str">
        <f>IF(AND('1B Tableau financier'!$K$2&lt;&gt;"Pôle",C246&lt;&gt;""),1,"")</f>
        <v/>
      </c>
      <c r="M246" s="517" t="str">
        <f t="shared" si="54"/>
        <v/>
      </c>
      <c r="N246" s="518" t="str">
        <f t="shared" si="55"/>
        <v/>
      </c>
      <c r="O246" s="517" t="str">
        <f t="shared" si="46"/>
        <v/>
      </c>
      <c r="P246" s="63" t="str">
        <f t="shared" si="47"/>
        <v/>
      </c>
      <c r="Q246" s="63"/>
      <c r="R246" s="63"/>
      <c r="S246" s="696"/>
    </row>
    <row r="247" spans="1:19" hidden="1">
      <c r="A247" s="481"/>
      <c r="B247" s="482"/>
      <c r="C247" s="483"/>
      <c r="D247" s="483"/>
      <c r="E247" s="484"/>
      <c r="F247" s="483"/>
      <c r="G247" s="689"/>
      <c r="H247" s="390">
        <f t="shared" si="52"/>
        <v>0</v>
      </c>
      <c r="I247" s="63">
        <f t="shared" si="53"/>
        <v>0</v>
      </c>
      <c r="J247" s="490"/>
      <c r="K247" s="510"/>
      <c r="L247" s="512" t="str">
        <f>IF(AND('1B Tableau financier'!$K$2&lt;&gt;"Pôle",C247&lt;&gt;""),1,"")</f>
        <v/>
      </c>
      <c r="M247" s="517" t="str">
        <f t="shared" si="54"/>
        <v/>
      </c>
      <c r="N247" s="518" t="str">
        <f t="shared" si="55"/>
        <v/>
      </c>
      <c r="O247" s="517" t="str">
        <f t="shared" si="46"/>
        <v/>
      </c>
      <c r="P247" s="63" t="str">
        <f t="shared" si="47"/>
        <v/>
      </c>
      <c r="Q247" s="63"/>
      <c r="R247" s="63"/>
      <c r="S247" s="696"/>
    </row>
    <row r="248" spans="1:19" hidden="1">
      <c r="A248" s="481"/>
      <c r="B248" s="482"/>
      <c r="C248" s="483"/>
      <c r="D248" s="483"/>
      <c r="E248" s="484"/>
      <c r="F248" s="483"/>
      <c r="G248" s="689"/>
      <c r="H248" s="390">
        <f t="shared" si="52"/>
        <v>0</v>
      </c>
      <c r="I248" s="63">
        <f t="shared" si="53"/>
        <v>0</v>
      </c>
      <c r="J248" s="490"/>
      <c r="K248" s="510"/>
      <c r="L248" s="512" t="str">
        <f>IF(AND('1B Tableau financier'!$K$2&lt;&gt;"Pôle",C248&lt;&gt;""),1,"")</f>
        <v/>
      </c>
      <c r="M248" s="517" t="str">
        <f t="shared" si="54"/>
        <v/>
      </c>
      <c r="N248" s="518" t="str">
        <f t="shared" si="55"/>
        <v/>
      </c>
      <c r="O248" s="517" t="str">
        <f t="shared" si="46"/>
        <v/>
      </c>
      <c r="P248" s="63" t="str">
        <f t="shared" si="47"/>
        <v/>
      </c>
      <c r="Q248" s="63"/>
      <c r="R248" s="63"/>
      <c r="S248" s="696"/>
    </row>
    <row r="249" spans="1:19" hidden="1">
      <c r="A249" s="481"/>
      <c r="B249" s="482"/>
      <c r="C249" s="483"/>
      <c r="D249" s="483"/>
      <c r="E249" s="484"/>
      <c r="F249" s="483"/>
      <c r="G249" s="689"/>
      <c r="H249" s="390">
        <f t="shared" si="52"/>
        <v>0</v>
      </c>
      <c r="I249" s="63">
        <f t="shared" si="53"/>
        <v>0</v>
      </c>
      <c r="J249" s="490"/>
      <c r="K249" s="510"/>
      <c r="L249" s="512" t="str">
        <f>IF(AND('1B Tableau financier'!$K$2&lt;&gt;"Pôle",C249&lt;&gt;""),1,"")</f>
        <v/>
      </c>
      <c r="M249" s="517" t="str">
        <f t="shared" si="54"/>
        <v/>
      </c>
      <c r="N249" s="518" t="str">
        <f t="shared" si="55"/>
        <v/>
      </c>
      <c r="O249" s="517" t="str">
        <f t="shared" si="46"/>
        <v/>
      </c>
      <c r="P249" s="63" t="str">
        <f t="shared" si="47"/>
        <v/>
      </c>
      <c r="Q249" s="63"/>
      <c r="R249" s="63"/>
      <c r="S249" s="696"/>
    </row>
    <row r="250" spans="1:19" hidden="1">
      <c r="A250" s="481"/>
      <c r="B250" s="482"/>
      <c r="C250" s="483"/>
      <c r="D250" s="483"/>
      <c r="E250" s="484"/>
      <c r="F250" s="483"/>
      <c r="G250" s="689"/>
      <c r="H250" s="390">
        <f t="shared" si="52"/>
        <v>0</v>
      </c>
      <c r="I250" s="63">
        <f t="shared" si="53"/>
        <v>0</v>
      </c>
      <c r="J250" s="490"/>
      <c r="K250" s="510"/>
      <c r="L250" s="512" t="str">
        <f>IF(AND('1B Tableau financier'!$K$2&lt;&gt;"Pôle",C250&lt;&gt;""),1,"")</f>
        <v/>
      </c>
      <c r="M250" s="517" t="str">
        <f t="shared" si="54"/>
        <v/>
      </c>
      <c r="N250" s="518" t="str">
        <f t="shared" si="55"/>
        <v/>
      </c>
      <c r="O250" s="517" t="str">
        <f t="shared" si="46"/>
        <v/>
      </c>
      <c r="P250" s="63" t="str">
        <f t="shared" si="47"/>
        <v/>
      </c>
      <c r="Q250" s="63"/>
      <c r="R250" s="63"/>
      <c r="S250" s="696"/>
    </row>
    <row r="251" spans="1:19" hidden="1">
      <c r="A251" s="481"/>
      <c r="B251" s="482"/>
      <c r="C251" s="483"/>
      <c r="D251" s="483"/>
      <c r="E251" s="484"/>
      <c r="F251" s="483"/>
      <c r="G251" s="689"/>
      <c r="H251" s="390">
        <f t="shared" si="52"/>
        <v>0</v>
      </c>
      <c r="I251" s="63">
        <f t="shared" si="53"/>
        <v>0</v>
      </c>
      <c r="J251" s="490"/>
      <c r="K251" s="510"/>
      <c r="L251" s="512" t="str">
        <f>IF(AND('1B Tableau financier'!$K$2&lt;&gt;"Pôle",C251&lt;&gt;""),1,"")</f>
        <v/>
      </c>
      <c r="M251" s="517" t="str">
        <f t="shared" si="54"/>
        <v/>
      </c>
      <c r="N251" s="518" t="str">
        <f t="shared" si="55"/>
        <v/>
      </c>
      <c r="O251" s="517" t="str">
        <f t="shared" si="46"/>
        <v/>
      </c>
      <c r="P251" s="63" t="str">
        <f t="shared" si="47"/>
        <v/>
      </c>
      <c r="Q251" s="63"/>
      <c r="R251" s="63"/>
      <c r="S251" s="696"/>
    </row>
    <row r="252" spans="1:19" hidden="1">
      <c r="A252" s="481"/>
      <c r="B252" s="482"/>
      <c r="C252" s="483"/>
      <c r="D252" s="483"/>
      <c r="E252" s="484"/>
      <c r="F252" s="483"/>
      <c r="G252" s="689"/>
      <c r="H252" s="390">
        <f t="shared" si="52"/>
        <v>0</v>
      </c>
      <c r="I252" s="63">
        <f t="shared" si="53"/>
        <v>0</v>
      </c>
      <c r="J252" s="490"/>
      <c r="K252" s="510"/>
      <c r="L252" s="512" t="str">
        <f>IF(AND('1B Tableau financier'!$K$2&lt;&gt;"Pôle",C252&lt;&gt;""),1,"")</f>
        <v/>
      </c>
      <c r="M252" s="517" t="str">
        <f t="shared" si="54"/>
        <v/>
      </c>
      <c r="N252" s="518" t="str">
        <f t="shared" si="55"/>
        <v/>
      </c>
      <c r="O252" s="517" t="str">
        <f t="shared" si="46"/>
        <v/>
      </c>
      <c r="P252" s="63" t="str">
        <f t="shared" si="47"/>
        <v/>
      </c>
      <c r="Q252" s="63"/>
      <c r="R252" s="63"/>
      <c r="S252" s="696"/>
    </row>
    <row r="253" spans="1:19" hidden="1">
      <c r="A253" s="481"/>
      <c r="B253" s="482"/>
      <c r="C253" s="483"/>
      <c r="D253" s="483"/>
      <c r="E253" s="484"/>
      <c r="F253" s="483"/>
      <c r="G253" s="689"/>
      <c r="H253" s="390">
        <f t="shared" si="52"/>
        <v>0</v>
      </c>
      <c r="I253" s="63">
        <f t="shared" si="53"/>
        <v>0</v>
      </c>
      <c r="J253" s="490"/>
      <c r="K253" s="510"/>
      <c r="L253" s="512" t="str">
        <f>IF(AND('1B Tableau financier'!$K$2&lt;&gt;"Pôle",C253&lt;&gt;""),1,"")</f>
        <v/>
      </c>
      <c r="M253" s="517" t="str">
        <f t="shared" si="54"/>
        <v/>
      </c>
      <c r="N253" s="518" t="str">
        <f t="shared" si="55"/>
        <v/>
      </c>
      <c r="O253" s="517" t="str">
        <f t="shared" si="46"/>
        <v/>
      </c>
      <c r="P253" s="63" t="str">
        <f t="shared" si="47"/>
        <v/>
      </c>
      <c r="Q253" s="63"/>
      <c r="R253" s="63"/>
      <c r="S253" s="696"/>
    </row>
    <row r="254" spans="1:19" hidden="1">
      <c r="A254" s="481"/>
      <c r="B254" s="482"/>
      <c r="C254" s="483"/>
      <c r="D254" s="483"/>
      <c r="E254" s="484"/>
      <c r="F254" s="483"/>
      <c r="G254" s="689"/>
      <c r="H254" s="390">
        <f t="shared" si="52"/>
        <v>0</v>
      </c>
      <c r="I254" s="63">
        <f t="shared" si="53"/>
        <v>0</v>
      </c>
      <c r="J254" s="490"/>
      <c r="K254" s="510"/>
      <c r="L254" s="512" t="str">
        <f>IF(AND('1B Tableau financier'!$K$2&lt;&gt;"Pôle",C254&lt;&gt;""),1,"")</f>
        <v/>
      </c>
      <c r="M254" s="517" t="str">
        <f t="shared" si="54"/>
        <v/>
      </c>
      <c r="N254" s="518" t="str">
        <f t="shared" si="55"/>
        <v/>
      </c>
      <c r="O254" s="517" t="str">
        <f t="shared" si="46"/>
        <v/>
      </c>
      <c r="P254" s="63" t="str">
        <f t="shared" si="47"/>
        <v/>
      </c>
      <c r="Q254" s="63"/>
      <c r="R254" s="63"/>
      <c r="S254" s="696"/>
    </row>
    <row r="255" spans="1:19" hidden="1">
      <c r="A255" s="481"/>
      <c r="B255" s="482"/>
      <c r="C255" s="483"/>
      <c r="D255" s="483"/>
      <c r="E255" s="484"/>
      <c r="F255" s="483"/>
      <c r="G255" s="689"/>
      <c r="H255" s="390">
        <f t="shared" si="52"/>
        <v>0</v>
      </c>
      <c r="I255" s="63">
        <f t="shared" si="53"/>
        <v>0</v>
      </c>
      <c r="J255" s="490"/>
      <c r="K255" s="510"/>
      <c r="L255" s="512" t="str">
        <f>IF(AND('1B Tableau financier'!$K$2&lt;&gt;"Pôle",C255&lt;&gt;""),1,"")</f>
        <v/>
      </c>
      <c r="M255" s="517" t="str">
        <f t="shared" si="54"/>
        <v/>
      </c>
      <c r="N255" s="518" t="str">
        <f t="shared" si="55"/>
        <v/>
      </c>
      <c r="O255" s="517" t="str">
        <f t="shared" si="46"/>
        <v/>
      </c>
      <c r="P255" s="63" t="str">
        <f t="shared" si="47"/>
        <v/>
      </c>
      <c r="Q255" s="63"/>
      <c r="R255" s="63"/>
      <c r="S255" s="696"/>
    </row>
    <row r="256" spans="1:19" hidden="1">
      <c r="A256" s="481"/>
      <c r="B256" s="482"/>
      <c r="C256" s="483"/>
      <c r="D256" s="483"/>
      <c r="E256" s="484"/>
      <c r="F256" s="483"/>
      <c r="G256" s="689"/>
      <c r="H256" s="390">
        <f t="shared" si="52"/>
        <v>0</v>
      </c>
      <c r="I256" s="63">
        <f t="shared" si="53"/>
        <v>0</v>
      </c>
      <c r="J256" s="490"/>
      <c r="K256" s="510"/>
      <c r="L256" s="512" t="str">
        <f>IF(AND('1B Tableau financier'!$K$2&lt;&gt;"Pôle",C256&lt;&gt;""),1,"")</f>
        <v/>
      </c>
      <c r="M256" s="517" t="str">
        <f t="shared" si="54"/>
        <v/>
      </c>
      <c r="N256" s="518" t="str">
        <f t="shared" si="55"/>
        <v/>
      </c>
      <c r="O256" s="517" t="str">
        <f t="shared" si="46"/>
        <v/>
      </c>
      <c r="P256" s="63" t="str">
        <f t="shared" si="47"/>
        <v/>
      </c>
      <c r="Q256" s="63"/>
      <c r="R256" s="63"/>
      <c r="S256" s="696"/>
    </row>
    <row r="257" spans="1:19" hidden="1">
      <c r="A257" s="481"/>
      <c r="B257" s="482"/>
      <c r="C257" s="483"/>
      <c r="D257" s="483"/>
      <c r="E257" s="484"/>
      <c r="F257" s="483"/>
      <c r="G257" s="689"/>
      <c r="H257" s="390">
        <f t="shared" si="52"/>
        <v>0</v>
      </c>
      <c r="I257" s="63">
        <f t="shared" si="53"/>
        <v>0</v>
      </c>
      <c r="J257" s="490"/>
      <c r="K257" s="510"/>
      <c r="L257" s="512" t="str">
        <f>IF(AND('1B Tableau financier'!$K$2&lt;&gt;"Pôle",C257&lt;&gt;""),1,"")</f>
        <v/>
      </c>
      <c r="M257" s="517" t="str">
        <f t="shared" si="54"/>
        <v/>
      </c>
      <c r="N257" s="518" t="str">
        <f t="shared" si="55"/>
        <v/>
      </c>
      <c r="O257" s="517" t="str">
        <f t="shared" si="46"/>
        <v/>
      </c>
      <c r="P257" s="63" t="str">
        <f t="shared" si="47"/>
        <v/>
      </c>
      <c r="Q257" s="63"/>
      <c r="R257" s="63"/>
      <c r="S257" s="696"/>
    </row>
    <row r="258" spans="1:19" hidden="1">
      <c r="A258" s="481"/>
      <c r="B258" s="482"/>
      <c r="C258" s="483"/>
      <c r="D258" s="483"/>
      <c r="E258" s="484"/>
      <c r="F258" s="483"/>
      <c r="G258" s="689"/>
      <c r="H258" s="390">
        <f t="shared" si="52"/>
        <v>0</v>
      </c>
      <c r="I258" s="63">
        <f t="shared" si="53"/>
        <v>0</v>
      </c>
      <c r="J258" s="490"/>
      <c r="K258" s="510"/>
      <c r="L258" s="512" t="str">
        <f>IF(AND('1B Tableau financier'!$K$2&lt;&gt;"Pôle",C258&lt;&gt;""),1,"")</f>
        <v/>
      </c>
      <c r="M258" s="517" t="str">
        <f t="shared" si="54"/>
        <v/>
      </c>
      <c r="N258" s="518" t="str">
        <f t="shared" si="55"/>
        <v/>
      </c>
      <c r="O258" s="517" t="str">
        <f t="shared" si="46"/>
        <v/>
      </c>
      <c r="P258" s="63" t="str">
        <f t="shared" si="47"/>
        <v/>
      </c>
      <c r="Q258" s="63"/>
      <c r="R258" s="63"/>
      <c r="S258" s="696"/>
    </row>
    <row r="259" spans="1:19" hidden="1">
      <c r="A259" s="481"/>
      <c r="B259" s="482"/>
      <c r="C259" s="483"/>
      <c r="D259" s="483"/>
      <c r="E259" s="484"/>
      <c r="F259" s="483"/>
      <c r="G259" s="689"/>
      <c r="H259" s="390">
        <f t="shared" si="52"/>
        <v>0</v>
      </c>
      <c r="I259" s="63">
        <f t="shared" si="53"/>
        <v>0</v>
      </c>
      <c r="J259" s="490"/>
      <c r="K259" s="510"/>
      <c r="L259" s="512" t="str">
        <f>IF(AND('1B Tableau financier'!$K$2&lt;&gt;"Pôle",C259&lt;&gt;""),1,"")</f>
        <v/>
      </c>
      <c r="M259" s="517" t="str">
        <f t="shared" si="54"/>
        <v/>
      </c>
      <c r="N259" s="518" t="str">
        <f t="shared" si="55"/>
        <v/>
      </c>
      <c r="O259" s="517" t="str">
        <f t="shared" si="46"/>
        <v/>
      </c>
      <c r="P259" s="63" t="str">
        <f t="shared" si="47"/>
        <v/>
      </c>
      <c r="Q259" s="63"/>
      <c r="R259" s="63"/>
      <c r="S259" s="696"/>
    </row>
    <row r="260" spans="1:19" hidden="1">
      <c r="A260" s="481"/>
      <c r="B260" s="482"/>
      <c r="C260" s="483"/>
      <c r="D260" s="483"/>
      <c r="E260" s="484"/>
      <c r="F260" s="483"/>
      <c r="G260" s="689"/>
      <c r="H260" s="390">
        <f t="shared" si="52"/>
        <v>0</v>
      </c>
      <c r="I260" s="63">
        <f t="shared" si="53"/>
        <v>0</v>
      </c>
      <c r="J260" s="490"/>
      <c r="K260" s="510"/>
      <c r="L260" s="512" t="str">
        <f>IF(AND('1B Tableau financier'!$K$2&lt;&gt;"Pôle",C260&lt;&gt;""),1,"")</f>
        <v/>
      </c>
      <c r="M260" s="517" t="str">
        <f t="shared" si="54"/>
        <v/>
      </c>
      <c r="N260" s="518" t="str">
        <f t="shared" si="55"/>
        <v/>
      </c>
      <c r="O260" s="517" t="str">
        <f t="shared" si="46"/>
        <v/>
      </c>
      <c r="P260" s="63" t="str">
        <f t="shared" si="47"/>
        <v/>
      </c>
      <c r="Q260" s="63"/>
      <c r="R260" s="63"/>
      <c r="S260" s="696"/>
    </row>
    <row r="261" spans="1:19" hidden="1">
      <c r="A261" s="481"/>
      <c r="B261" s="482"/>
      <c r="C261" s="483"/>
      <c r="D261" s="483"/>
      <c r="E261" s="484"/>
      <c r="F261" s="483"/>
      <c r="G261" s="689"/>
      <c r="H261" s="390">
        <f t="shared" si="52"/>
        <v>0</v>
      </c>
      <c r="I261" s="63">
        <f t="shared" si="53"/>
        <v>0</v>
      </c>
      <c r="J261" s="490"/>
      <c r="K261" s="510"/>
      <c r="L261" s="512" t="str">
        <f>IF(AND('1B Tableau financier'!$K$2&lt;&gt;"Pôle",C261&lt;&gt;""),1,"")</f>
        <v/>
      </c>
      <c r="M261" s="517" t="str">
        <f t="shared" si="54"/>
        <v/>
      </c>
      <c r="N261" s="518" t="str">
        <f t="shared" si="55"/>
        <v/>
      </c>
      <c r="O261" s="517" t="str">
        <f t="shared" si="46"/>
        <v/>
      </c>
      <c r="P261" s="63" t="str">
        <f t="shared" si="47"/>
        <v/>
      </c>
      <c r="Q261" s="63"/>
      <c r="R261" s="63"/>
      <c r="S261" s="696"/>
    </row>
    <row r="262" spans="1:19" hidden="1">
      <c r="A262" s="481"/>
      <c r="B262" s="482"/>
      <c r="C262" s="483"/>
      <c r="D262" s="483"/>
      <c r="E262" s="484"/>
      <c r="F262" s="483"/>
      <c r="G262" s="689"/>
      <c r="H262" s="390">
        <f t="shared" si="52"/>
        <v>0</v>
      </c>
      <c r="I262" s="63">
        <f t="shared" si="53"/>
        <v>0</v>
      </c>
      <c r="J262" s="490"/>
      <c r="K262" s="510"/>
      <c r="L262" s="512" t="str">
        <f>IF(AND('1B Tableau financier'!$K$2&lt;&gt;"Pôle",C262&lt;&gt;""),1,"")</f>
        <v/>
      </c>
      <c r="M262" s="517" t="str">
        <f t="shared" si="54"/>
        <v/>
      </c>
      <c r="N262" s="518" t="str">
        <f t="shared" si="55"/>
        <v/>
      </c>
      <c r="O262" s="517" t="str">
        <f t="shared" si="46"/>
        <v/>
      </c>
      <c r="P262" s="63" t="str">
        <f t="shared" si="47"/>
        <v/>
      </c>
      <c r="Q262" s="63"/>
      <c r="R262" s="63"/>
      <c r="S262" s="696"/>
    </row>
    <row r="263" spans="1:19" hidden="1">
      <c r="A263" s="481"/>
      <c r="B263" s="482"/>
      <c r="C263" s="483"/>
      <c r="D263" s="483"/>
      <c r="E263" s="484"/>
      <c r="F263" s="483"/>
      <c r="G263" s="689"/>
      <c r="H263" s="390">
        <f t="shared" si="43"/>
        <v>0</v>
      </c>
      <c r="I263" s="63">
        <f t="shared" si="49"/>
        <v>0</v>
      </c>
      <c r="J263" s="490"/>
      <c r="K263" s="510"/>
      <c r="L263" s="512" t="str">
        <f>IF(AND('1B Tableau financier'!$K$2&lt;&gt;"Pôle",C263&lt;&gt;""),1,"")</f>
        <v/>
      </c>
      <c r="M263" s="517" t="str">
        <f t="shared" si="50"/>
        <v/>
      </c>
      <c r="N263" s="518" t="str">
        <f t="shared" si="51"/>
        <v/>
      </c>
      <c r="O263" s="517" t="str">
        <f t="shared" si="46"/>
        <v/>
      </c>
      <c r="P263" s="63" t="str">
        <f t="shared" si="47"/>
        <v/>
      </c>
      <c r="Q263" s="63"/>
      <c r="R263" s="63"/>
      <c r="S263" s="696"/>
    </row>
    <row r="264" spans="1:19" hidden="1">
      <c r="A264" s="481"/>
      <c r="B264" s="482"/>
      <c r="C264" s="483"/>
      <c r="D264" s="483"/>
      <c r="E264" s="484"/>
      <c r="F264" s="483"/>
      <c r="G264" s="689"/>
      <c r="H264" s="390">
        <f t="shared" si="43"/>
        <v>0</v>
      </c>
      <c r="I264" s="63">
        <f t="shared" si="49"/>
        <v>0</v>
      </c>
      <c r="J264" s="490"/>
      <c r="K264" s="510"/>
      <c r="L264" s="512" t="str">
        <f>IF(AND('1B Tableau financier'!$K$2&lt;&gt;"Pôle",C264&lt;&gt;""),1,"")</f>
        <v/>
      </c>
      <c r="M264" s="517" t="str">
        <f t="shared" si="50"/>
        <v/>
      </c>
      <c r="N264" s="518" t="str">
        <f t="shared" si="51"/>
        <v/>
      </c>
      <c r="O264" s="517" t="str">
        <f t="shared" si="46"/>
        <v/>
      </c>
      <c r="P264" s="63" t="str">
        <f t="shared" si="47"/>
        <v/>
      </c>
      <c r="Q264" s="63"/>
      <c r="R264" s="63"/>
      <c r="S264" s="696"/>
    </row>
    <row r="265" spans="1:19" hidden="1">
      <c r="A265" s="481"/>
      <c r="B265" s="482"/>
      <c r="C265" s="483"/>
      <c r="D265" s="483"/>
      <c r="E265" s="484"/>
      <c r="F265" s="483"/>
      <c r="G265" s="689"/>
      <c r="H265" s="390">
        <f t="shared" si="43"/>
        <v>0</v>
      </c>
      <c r="I265" s="63">
        <f t="shared" si="49"/>
        <v>0</v>
      </c>
      <c r="J265" s="490"/>
      <c r="K265" s="510"/>
      <c r="L265" s="512" t="str">
        <f>IF(AND('1B Tableau financier'!$K$2&lt;&gt;"Pôle",C265&lt;&gt;""),1,"")</f>
        <v/>
      </c>
      <c r="M265" s="517" t="str">
        <f t="shared" si="50"/>
        <v/>
      </c>
      <c r="N265" s="518" t="str">
        <f t="shared" si="51"/>
        <v/>
      </c>
      <c r="O265" s="517" t="str">
        <f t="shared" si="46"/>
        <v/>
      </c>
      <c r="P265" s="63" t="str">
        <f t="shared" si="47"/>
        <v/>
      </c>
      <c r="Q265" s="63"/>
      <c r="R265" s="63"/>
      <c r="S265" s="696"/>
    </row>
    <row r="266" spans="1:19" hidden="1">
      <c r="A266" s="481"/>
      <c r="B266" s="482"/>
      <c r="C266" s="483"/>
      <c r="D266" s="483"/>
      <c r="E266" s="484"/>
      <c r="F266" s="483"/>
      <c r="G266" s="689"/>
      <c r="H266" s="390">
        <f t="shared" si="43"/>
        <v>0</v>
      </c>
      <c r="I266" s="63">
        <f t="shared" si="49"/>
        <v>0</v>
      </c>
      <c r="J266" s="490"/>
      <c r="K266" s="510"/>
      <c r="L266" s="512" t="str">
        <f>IF(AND('1B Tableau financier'!$K$2&lt;&gt;"Pôle",C266&lt;&gt;""),1,"")</f>
        <v/>
      </c>
      <c r="M266" s="517" t="str">
        <f t="shared" si="50"/>
        <v/>
      </c>
      <c r="N266" s="518" t="str">
        <f t="shared" si="51"/>
        <v/>
      </c>
      <c r="O266" s="517" t="str">
        <f t="shared" si="46"/>
        <v/>
      </c>
      <c r="P266" s="63" t="str">
        <f t="shared" si="47"/>
        <v/>
      </c>
      <c r="Q266" s="63"/>
      <c r="R266" s="63"/>
      <c r="S266" s="696"/>
    </row>
    <row r="267" spans="1:19" hidden="1">
      <c r="A267" s="481"/>
      <c r="B267" s="482"/>
      <c r="C267" s="483"/>
      <c r="D267" s="483"/>
      <c r="E267" s="484"/>
      <c r="F267" s="483"/>
      <c r="G267" s="689"/>
      <c r="H267" s="390">
        <f t="shared" si="43"/>
        <v>0</v>
      </c>
      <c r="I267" s="63">
        <f t="shared" si="49"/>
        <v>0</v>
      </c>
      <c r="J267" s="490"/>
      <c r="K267" s="510"/>
      <c r="L267" s="512" t="str">
        <f>IF(AND('1B Tableau financier'!$K$2&lt;&gt;"Pôle",C267&lt;&gt;""),1,"")</f>
        <v/>
      </c>
      <c r="M267" s="517" t="str">
        <f t="shared" si="50"/>
        <v/>
      </c>
      <c r="N267" s="518" t="str">
        <f t="shared" si="51"/>
        <v/>
      </c>
      <c r="O267" s="517" t="str">
        <f t="shared" si="46"/>
        <v/>
      </c>
      <c r="P267" s="63" t="str">
        <f t="shared" si="47"/>
        <v/>
      </c>
      <c r="Q267" s="63"/>
      <c r="R267" s="63"/>
      <c r="S267" s="696"/>
    </row>
    <row r="268" spans="1:19" hidden="1">
      <c r="A268" s="481"/>
      <c r="B268" s="482"/>
      <c r="C268" s="483"/>
      <c r="D268" s="483"/>
      <c r="E268" s="484"/>
      <c r="F268" s="483"/>
      <c r="G268" s="689"/>
      <c r="H268" s="390">
        <f t="shared" si="43"/>
        <v>0</v>
      </c>
      <c r="I268" s="63">
        <f t="shared" si="49"/>
        <v>0</v>
      </c>
      <c r="J268" s="490"/>
      <c r="K268" s="510"/>
      <c r="L268" s="512" t="str">
        <f>IF(AND('1B Tableau financier'!$K$2&lt;&gt;"Pôle",C268&lt;&gt;""),1,"")</f>
        <v/>
      </c>
      <c r="M268" s="517" t="str">
        <f t="shared" si="50"/>
        <v/>
      </c>
      <c r="N268" s="518" t="str">
        <f t="shared" si="51"/>
        <v/>
      </c>
      <c r="O268" s="517" t="str">
        <f t="shared" si="46"/>
        <v/>
      </c>
      <c r="P268" s="63" t="str">
        <f t="shared" si="47"/>
        <v/>
      </c>
      <c r="Q268" s="63"/>
      <c r="R268" s="63"/>
      <c r="S268" s="696"/>
    </row>
    <row r="269" spans="1:19" hidden="1">
      <c r="A269" s="481"/>
      <c r="B269" s="482"/>
      <c r="C269" s="483"/>
      <c r="D269" s="483"/>
      <c r="E269" s="484"/>
      <c r="F269" s="483"/>
      <c r="G269" s="689"/>
      <c r="H269" s="390">
        <f t="shared" si="43"/>
        <v>0</v>
      </c>
      <c r="I269" s="63">
        <f t="shared" si="49"/>
        <v>0</v>
      </c>
      <c r="J269" s="490"/>
      <c r="K269" s="510"/>
      <c r="L269" s="512" t="str">
        <f>IF(AND('1B Tableau financier'!$K$2&lt;&gt;"Pôle",C269&lt;&gt;""),1,"")</f>
        <v/>
      </c>
      <c r="M269" s="517" t="str">
        <f t="shared" si="50"/>
        <v/>
      </c>
      <c r="N269" s="518" t="str">
        <f t="shared" si="51"/>
        <v/>
      </c>
      <c r="O269" s="517" t="str">
        <f t="shared" si="46"/>
        <v/>
      </c>
      <c r="P269" s="63" t="str">
        <f t="shared" si="47"/>
        <v/>
      </c>
      <c r="Q269" s="63"/>
      <c r="R269" s="63"/>
      <c r="S269" s="696"/>
    </row>
    <row r="270" spans="1:19" hidden="1">
      <c r="A270" s="481"/>
      <c r="B270" s="482"/>
      <c r="C270" s="483"/>
      <c r="D270" s="483"/>
      <c r="E270" s="484"/>
      <c r="F270" s="483"/>
      <c r="G270" s="689"/>
      <c r="H270" s="390">
        <f t="shared" si="43"/>
        <v>0</v>
      </c>
      <c r="I270" s="63">
        <f t="shared" si="49"/>
        <v>0</v>
      </c>
      <c r="J270" s="490"/>
      <c r="K270" s="510"/>
      <c r="L270" s="512" t="str">
        <f>IF(AND('1B Tableau financier'!$K$2&lt;&gt;"Pôle",C270&lt;&gt;""),1,"")</f>
        <v/>
      </c>
      <c r="M270" s="517" t="str">
        <f t="shared" si="50"/>
        <v/>
      </c>
      <c r="N270" s="518" t="str">
        <f t="shared" si="51"/>
        <v/>
      </c>
      <c r="O270" s="517" t="str">
        <f t="shared" si="46"/>
        <v/>
      </c>
      <c r="P270" s="63" t="str">
        <f t="shared" si="47"/>
        <v/>
      </c>
      <c r="Q270" s="63"/>
      <c r="R270" s="63"/>
      <c r="S270" s="696"/>
    </row>
    <row r="271" spans="1:19" hidden="1">
      <c r="A271" s="481"/>
      <c r="B271" s="482"/>
      <c r="C271" s="483"/>
      <c r="D271" s="483"/>
      <c r="E271" s="484"/>
      <c r="F271" s="483"/>
      <c r="G271" s="689"/>
      <c r="H271" s="390">
        <f t="shared" si="43"/>
        <v>0</v>
      </c>
      <c r="I271" s="63">
        <f t="shared" si="49"/>
        <v>0</v>
      </c>
      <c r="J271" s="490"/>
      <c r="K271" s="510"/>
      <c r="L271" s="512" t="str">
        <f>IF(AND('1B Tableau financier'!$K$2&lt;&gt;"Pôle",C271&lt;&gt;""),1,"")</f>
        <v/>
      </c>
      <c r="M271" s="517" t="str">
        <f t="shared" si="50"/>
        <v/>
      </c>
      <c r="N271" s="518" t="str">
        <f t="shared" si="51"/>
        <v/>
      </c>
      <c r="O271" s="517" t="str">
        <f t="shared" si="46"/>
        <v/>
      </c>
      <c r="P271" s="63" t="str">
        <f t="shared" si="47"/>
        <v/>
      </c>
      <c r="Q271" s="63"/>
      <c r="R271" s="63"/>
      <c r="S271" s="696"/>
    </row>
    <row r="272" spans="1:19" hidden="1">
      <c r="A272" s="481"/>
      <c r="B272" s="482"/>
      <c r="C272" s="483"/>
      <c r="D272" s="483"/>
      <c r="E272" s="484"/>
      <c r="F272" s="483"/>
      <c r="G272" s="689"/>
      <c r="H272" s="390">
        <f t="shared" si="43"/>
        <v>0</v>
      </c>
      <c r="I272" s="63">
        <f t="shared" si="49"/>
        <v>0</v>
      </c>
      <c r="J272" s="490"/>
      <c r="K272" s="510"/>
      <c r="L272" s="512" t="str">
        <f>IF(AND('1B Tableau financier'!$K$2&lt;&gt;"Pôle",C272&lt;&gt;""),1,"")</f>
        <v/>
      </c>
      <c r="M272" s="517" t="str">
        <f t="shared" si="50"/>
        <v/>
      </c>
      <c r="N272" s="518" t="str">
        <f t="shared" si="51"/>
        <v/>
      </c>
      <c r="O272" s="517" t="str">
        <f t="shared" si="46"/>
        <v/>
      </c>
      <c r="P272" s="63" t="str">
        <f t="shared" si="47"/>
        <v/>
      </c>
      <c r="Q272" s="63"/>
      <c r="R272" s="63"/>
      <c r="S272" s="696"/>
    </row>
    <row r="273" spans="1:19" hidden="1">
      <c r="A273" s="481"/>
      <c r="B273" s="482"/>
      <c r="C273" s="483"/>
      <c r="D273" s="483"/>
      <c r="E273" s="484"/>
      <c r="F273" s="483"/>
      <c r="G273" s="689"/>
      <c r="H273" s="390">
        <f t="shared" ref="H273:H300" si="56">IF(AND(B273&gt;=$I$8,B273&lt;=$J$8),$K$8,IF(AND(B273&gt;=$I$9,B273&lt;=$J$9),$K$9,IF(AND(B273&gt;=$I$10,B273&lt;=$J$10),$K$10,IF(AND(B273&gt;=$I$11,B273&lt;=$J$11),$K$11,0))))</f>
        <v>0</v>
      </c>
      <c r="I273" s="63">
        <f t="shared" si="49"/>
        <v>0</v>
      </c>
      <c r="J273" s="490"/>
      <c r="K273" s="510"/>
      <c r="L273" s="512" t="str">
        <f>IF(AND('1B Tableau financier'!$K$2&lt;&gt;"Pôle",C273&lt;&gt;""),1,"")</f>
        <v/>
      </c>
      <c r="M273" s="517" t="str">
        <f t="shared" si="50"/>
        <v/>
      </c>
      <c r="N273" s="518" t="str">
        <f t="shared" si="51"/>
        <v/>
      </c>
      <c r="O273" s="517" t="str">
        <f t="shared" si="46"/>
        <v/>
      </c>
      <c r="P273" s="63" t="str">
        <f t="shared" si="47"/>
        <v/>
      </c>
      <c r="Q273" s="63"/>
      <c r="R273" s="63"/>
      <c r="S273" s="696"/>
    </row>
    <row r="274" spans="1:19" hidden="1">
      <c r="A274" s="481"/>
      <c r="B274" s="482"/>
      <c r="C274" s="483"/>
      <c r="D274" s="483"/>
      <c r="E274" s="484"/>
      <c r="F274" s="483"/>
      <c r="G274" s="689"/>
      <c r="H274" s="390">
        <f t="shared" si="56"/>
        <v>0</v>
      </c>
      <c r="I274" s="63">
        <f t="shared" si="49"/>
        <v>0</v>
      </c>
      <c r="J274" s="490"/>
      <c r="K274" s="510"/>
      <c r="L274" s="512" t="str">
        <f>IF(AND('1B Tableau financier'!$K$2&lt;&gt;"Pôle",C274&lt;&gt;""),1,"")</f>
        <v/>
      </c>
      <c r="M274" s="517" t="str">
        <f t="shared" si="50"/>
        <v/>
      </c>
      <c r="N274" s="518" t="str">
        <f t="shared" si="51"/>
        <v/>
      </c>
      <c r="O274" s="517" t="str">
        <f t="shared" si="46"/>
        <v/>
      </c>
      <c r="P274" s="63" t="str">
        <f t="shared" si="47"/>
        <v/>
      </c>
      <c r="Q274" s="63"/>
      <c r="R274" s="63"/>
      <c r="S274" s="696"/>
    </row>
    <row r="275" spans="1:19" hidden="1">
      <c r="A275" s="481"/>
      <c r="B275" s="482"/>
      <c r="C275" s="483"/>
      <c r="D275" s="483"/>
      <c r="E275" s="484"/>
      <c r="F275" s="483"/>
      <c r="G275" s="689"/>
      <c r="H275" s="390">
        <f t="shared" si="56"/>
        <v>0</v>
      </c>
      <c r="I275" s="63">
        <f t="shared" si="49"/>
        <v>0</v>
      </c>
      <c r="J275" s="490"/>
      <c r="K275" s="510"/>
      <c r="L275" s="512" t="str">
        <f>IF(AND('1B Tableau financier'!$K$2&lt;&gt;"Pôle",C275&lt;&gt;""),1,"")</f>
        <v/>
      </c>
      <c r="M275" s="517" t="str">
        <f t="shared" si="50"/>
        <v/>
      </c>
      <c r="N275" s="518" t="str">
        <f t="shared" si="51"/>
        <v/>
      </c>
      <c r="O275" s="517" t="str">
        <f t="shared" ref="O275:O299" si="57">IF(M275="","",M275-Q275)</f>
        <v/>
      </c>
      <c r="P275" s="63" t="str">
        <f t="shared" ref="P275:P299" si="58">IF(N275="","",N275-R275)</f>
        <v/>
      </c>
      <c r="Q275" s="63"/>
      <c r="R275" s="63"/>
      <c r="S275" s="696"/>
    </row>
    <row r="276" spans="1:19" hidden="1">
      <c r="A276" s="481"/>
      <c r="B276" s="482"/>
      <c r="C276" s="483"/>
      <c r="D276" s="483"/>
      <c r="E276" s="484"/>
      <c r="F276" s="483"/>
      <c r="G276" s="689"/>
      <c r="H276" s="390">
        <f t="shared" si="56"/>
        <v>0</v>
      </c>
      <c r="I276" s="63">
        <f t="shared" si="49"/>
        <v>0</v>
      </c>
      <c r="J276" s="490"/>
      <c r="K276" s="510"/>
      <c r="L276" s="512" t="str">
        <f>IF(AND('1B Tableau financier'!$K$2&lt;&gt;"Pôle",C276&lt;&gt;""),1,"")</f>
        <v/>
      </c>
      <c r="M276" s="517" t="str">
        <f t="shared" si="50"/>
        <v/>
      </c>
      <c r="N276" s="518" t="str">
        <f t="shared" si="51"/>
        <v/>
      </c>
      <c r="O276" s="517" t="str">
        <f t="shared" si="57"/>
        <v/>
      </c>
      <c r="P276" s="63" t="str">
        <f t="shared" si="58"/>
        <v/>
      </c>
      <c r="Q276" s="63"/>
      <c r="R276" s="63"/>
      <c r="S276" s="696"/>
    </row>
    <row r="277" spans="1:19" hidden="1">
      <c r="A277" s="481"/>
      <c r="B277" s="482"/>
      <c r="C277" s="483"/>
      <c r="D277" s="483"/>
      <c r="E277" s="484"/>
      <c r="F277" s="483"/>
      <c r="G277" s="689"/>
      <c r="H277" s="390">
        <f t="shared" si="56"/>
        <v>0</v>
      </c>
      <c r="I277" s="63">
        <f t="shared" si="48"/>
        <v>0</v>
      </c>
      <c r="J277" s="490"/>
      <c r="K277" s="510"/>
      <c r="L277" s="512" t="str">
        <f>IF(AND('1B Tableau financier'!$K$2&lt;&gt;"Pôle",C277&lt;&gt;""),1,"")</f>
        <v/>
      </c>
      <c r="M277" s="517" t="str">
        <f t="shared" si="44"/>
        <v/>
      </c>
      <c r="N277" s="518" t="str">
        <f t="shared" si="45"/>
        <v/>
      </c>
      <c r="O277" s="517" t="str">
        <f t="shared" si="57"/>
        <v/>
      </c>
      <c r="P277" s="63" t="str">
        <f t="shared" si="58"/>
        <v/>
      </c>
      <c r="Q277" s="63"/>
      <c r="R277" s="63"/>
      <c r="S277" s="696"/>
    </row>
    <row r="278" spans="1:19" hidden="1">
      <c r="A278" s="481"/>
      <c r="B278" s="482"/>
      <c r="C278" s="483"/>
      <c r="D278" s="483"/>
      <c r="E278" s="484"/>
      <c r="F278" s="483"/>
      <c r="G278" s="689"/>
      <c r="H278" s="390">
        <f t="shared" si="56"/>
        <v>0</v>
      </c>
      <c r="I278" s="63">
        <f t="shared" si="48"/>
        <v>0</v>
      </c>
      <c r="J278" s="490"/>
      <c r="K278" s="510"/>
      <c r="L278" s="512" t="str">
        <f>IF(AND('1B Tableau financier'!$K$2&lt;&gt;"Pôle",C278&lt;&gt;""),1,"")</f>
        <v/>
      </c>
      <c r="M278" s="517" t="str">
        <f t="shared" si="44"/>
        <v/>
      </c>
      <c r="N278" s="518" t="str">
        <f t="shared" si="45"/>
        <v/>
      </c>
      <c r="O278" s="517" t="str">
        <f t="shared" si="57"/>
        <v/>
      </c>
      <c r="P278" s="63" t="str">
        <f t="shared" si="58"/>
        <v/>
      </c>
      <c r="Q278" s="63"/>
      <c r="R278" s="63"/>
      <c r="S278" s="696"/>
    </row>
    <row r="279" spans="1:19" hidden="1">
      <c r="A279" s="481"/>
      <c r="B279" s="482"/>
      <c r="C279" s="483"/>
      <c r="D279" s="483"/>
      <c r="E279" s="484"/>
      <c r="F279" s="483"/>
      <c r="G279" s="689"/>
      <c r="H279" s="390">
        <f t="shared" si="56"/>
        <v>0</v>
      </c>
      <c r="I279" s="63">
        <f t="shared" si="48"/>
        <v>0</v>
      </c>
      <c r="J279" s="490"/>
      <c r="K279" s="510"/>
      <c r="L279" s="512" t="str">
        <f>IF(AND('1B Tableau financier'!$K$2&lt;&gt;"Pôle",C279&lt;&gt;""),1,"")</f>
        <v/>
      </c>
      <c r="M279" s="517" t="str">
        <f t="shared" si="44"/>
        <v/>
      </c>
      <c r="N279" s="518" t="str">
        <f t="shared" si="45"/>
        <v/>
      </c>
      <c r="O279" s="517" t="str">
        <f t="shared" si="57"/>
        <v/>
      </c>
      <c r="P279" s="63" t="str">
        <f t="shared" si="58"/>
        <v/>
      </c>
      <c r="Q279" s="63"/>
      <c r="R279" s="63"/>
      <c r="S279" s="696"/>
    </row>
    <row r="280" spans="1:19" hidden="1">
      <c r="A280" s="481"/>
      <c r="B280" s="482"/>
      <c r="C280" s="483"/>
      <c r="D280" s="483"/>
      <c r="E280" s="484"/>
      <c r="F280" s="483"/>
      <c r="G280" s="689"/>
      <c r="H280" s="390">
        <f t="shared" si="56"/>
        <v>0</v>
      </c>
      <c r="I280" s="63">
        <f t="shared" si="48"/>
        <v>0</v>
      </c>
      <c r="J280" s="490"/>
      <c r="K280" s="510"/>
      <c r="L280" s="512" t="str">
        <f>IF(AND('1B Tableau financier'!$K$2&lt;&gt;"Pôle",C280&lt;&gt;""),1,"")</f>
        <v/>
      </c>
      <c r="M280" s="517" t="str">
        <f t="shared" si="44"/>
        <v/>
      </c>
      <c r="N280" s="518" t="str">
        <f t="shared" si="45"/>
        <v/>
      </c>
      <c r="O280" s="517" t="str">
        <f t="shared" si="57"/>
        <v/>
      </c>
      <c r="P280" s="63" t="str">
        <f t="shared" si="58"/>
        <v/>
      </c>
      <c r="Q280" s="63"/>
      <c r="R280" s="63"/>
      <c r="S280" s="696"/>
    </row>
    <row r="281" spans="1:19" hidden="1">
      <c r="A281" s="481"/>
      <c r="B281" s="482"/>
      <c r="C281" s="483"/>
      <c r="D281" s="483"/>
      <c r="E281" s="484"/>
      <c r="F281" s="483"/>
      <c r="G281" s="689"/>
      <c r="H281" s="390">
        <f t="shared" si="56"/>
        <v>0</v>
      </c>
      <c r="I281" s="63">
        <f t="shared" si="48"/>
        <v>0</v>
      </c>
      <c r="J281" s="490"/>
      <c r="K281" s="510"/>
      <c r="L281" s="512" t="str">
        <f>IF(AND('1B Tableau financier'!$K$2&lt;&gt;"Pôle",C281&lt;&gt;""),1,"")</f>
        <v/>
      </c>
      <c r="M281" s="517" t="str">
        <f t="shared" si="44"/>
        <v/>
      </c>
      <c r="N281" s="518" t="str">
        <f t="shared" si="45"/>
        <v/>
      </c>
      <c r="O281" s="517" t="str">
        <f t="shared" si="57"/>
        <v/>
      </c>
      <c r="P281" s="63" t="str">
        <f t="shared" si="58"/>
        <v/>
      </c>
      <c r="Q281" s="63"/>
      <c r="R281" s="63"/>
      <c r="S281" s="696"/>
    </row>
    <row r="282" spans="1:19" hidden="1">
      <c r="A282" s="481"/>
      <c r="B282" s="482"/>
      <c r="C282" s="483"/>
      <c r="D282" s="483"/>
      <c r="E282" s="484"/>
      <c r="F282" s="483"/>
      <c r="G282" s="689"/>
      <c r="H282" s="390">
        <f t="shared" si="56"/>
        <v>0</v>
      </c>
      <c r="I282" s="63">
        <f t="shared" si="48"/>
        <v>0</v>
      </c>
      <c r="J282" s="490"/>
      <c r="K282" s="510"/>
      <c r="L282" s="512" t="str">
        <f>IF(AND('1B Tableau financier'!$K$2&lt;&gt;"Pôle",C282&lt;&gt;""),1,"")</f>
        <v/>
      </c>
      <c r="M282" s="517" t="str">
        <f t="shared" si="44"/>
        <v/>
      </c>
      <c r="N282" s="518" t="str">
        <f t="shared" si="45"/>
        <v/>
      </c>
      <c r="O282" s="517" t="str">
        <f t="shared" si="57"/>
        <v/>
      </c>
      <c r="P282" s="63" t="str">
        <f t="shared" si="58"/>
        <v/>
      </c>
      <c r="Q282" s="63"/>
      <c r="R282" s="63"/>
      <c r="S282" s="696"/>
    </row>
    <row r="283" spans="1:19" hidden="1">
      <c r="A283" s="481"/>
      <c r="B283" s="482"/>
      <c r="C283" s="483"/>
      <c r="D283" s="483"/>
      <c r="E283" s="484"/>
      <c r="F283" s="483"/>
      <c r="G283" s="689"/>
      <c r="H283" s="390">
        <f t="shared" si="56"/>
        <v>0</v>
      </c>
      <c r="I283" s="63">
        <f t="shared" si="48"/>
        <v>0</v>
      </c>
      <c r="J283" s="490"/>
      <c r="K283" s="510"/>
      <c r="L283" s="512" t="str">
        <f>IF(AND('1B Tableau financier'!$K$2&lt;&gt;"Pôle",C283&lt;&gt;""),1,"")</f>
        <v/>
      </c>
      <c r="M283" s="517" t="str">
        <f t="shared" si="44"/>
        <v/>
      </c>
      <c r="N283" s="518" t="str">
        <f t="shared" si="45"/>
        <v/>
      </c>
      <c r="O283" s="517" t="str">
        <f t="shared" si="57"/>
        <v/>
      </c>
      <c r="P283" s="63" t="str">
        <f t="shared" si="58"/>
        <v/>
      </c>
      <c r="Q283" s="63"/>
      <c r="R283" s="63"/>
      <c r="S283" s="696"/>
    </row>
    <row r="284" spans="1:19" hidden="1">
      <c r="A284" s="481"/>
      <c r="B284" s="482"/>
      <c r="C284" s="483"/>
      <c r="D284" s="483"/>
      <c r="E284" s="484"/>
      <c r="F284" s="483"/>
      <c r="G284" s="689"/>
      <c r="H284" s="390">
        <f t="shared" si="56"/>
        <v>0</v>
      </c>
      <c r="I284" s="63">
        <f t="shared" si="48"/>
        <v>0</v>
      </c>
      <c r="J284" s="490"/>
      <c r="K284" s="510"/>
      <c r="L284" s="512" t="str">
        <f>IF(AND('1B Tableau financier'!$K$2&lt;&gt;"Pôle",C284&lt;&gt;""),1,"")</f>
        <v/>
      </c>
      <c r="M284" s="517" t="str">
        <f t="shared" si="44"/>
        <v/>
      </c>
      <c r="N284" s="518" t="str">
        <f t="shared" si="45"/>
        <v/>
      </c>
      <c r="O284" s="517" t="str">
        <f t="shared" si="57"/>
        <v/>
      </c>
      <c r="P284" s="63" t="str">
        <f t="shared" si="58"/>
        <v/>
      </c>
      <c r="Q284" s="63"/>
      <c r="R284" s="63"/>
      <c r="S284" s="696"/>
    </row>
    <row r="285" spans="1:19" hidden="1">
      <c r="A285" s="481"/>
      <c r="B285" s="482"/>
      <c r="C285" s="483"/>
      <c r="D285" s="483"/>
      <c r="E285" s="484"/>
      <c r="F285" s="483"/>
      <c r="G285" s="689"/>
      <c r="H285" s="390">
        <f t="shared" si="56"/>
        <v>0</v>
      </c>
      <c r="I285" s="63">
        <f t="shared" si="48"/>
        <v>0</v>
      </c>
      <c r="J285" s="490"/>
      <c r="K285" s="510"/>
      <c r="L285" s="512" t="str">
        <f>IF(AND('1B Tableau financier'!$K$2&lt;&gt;"Pôle",C285&lt;&gt;""),1,"")</f>
        <v/>
      </c>
      <c r="M285" s="517" t="str">
        <f t="shared" si="44"/>
        <v/>
      </c>
      <c r="N285" s="518" t="str">
        <f t="shared" si="45"/>
        <v/>
      </c>
      <c r="O285" s="517" t="str">
        <f t="shared" si="57"/>
        <v/>
      </c>
      <c r="P285" s="63" t="str">
        <f t="shared" si="58"/>
        <v/>
      </c>
      <c r="Q285" s="63"/>
      <c r="R285" s="63"/>
      <c r="S285" s="696"/>
    </row>
    <row r="286" spans="1:19" hidden="1">
      <c r="A286" s="481"/>
      <c r="B286" s="482"/>
      <c r="C286" s="483"/>
      <c r="D286" s="483"/>
      <c r="E286" s="484"/>
      <c r="F286" s="483"/>
      <c r="G286" s="689"/>
      <c r="H286" s="390">
        <f t="shared" si="56"/>
        <v>0</v>
      </c>
      <c r="I286" s="63">
        <f t="shared" si="48"/>
        <v>0</v>
      </c>
      <c r="J286" s="490"/>
      <c r="K286" s="510"/>
      <c r="L286" s="512" t="str">
        <f>IF(AND('1B Tableau financier'!$K$2&lt;&gt;"Pôle",C286&lt;&gt;""),1,"")</f>
        <v/>
      </c>
      <c r="M286" s="517" t="str">
        <f t="shared" si="44"/>
        <v/>
      </c>
      <c r="N286" s="518" t="str">
        <f t="shared" si="45"/>
        <v/>
      </c>
      <c r="O286" s="517" t="str">
        <f t="shared" si="57"/>
        <v/>
      </c>
      <c r="P286" s="63" t="str">
        <f t="shared" si="58"/>
        <v/>
      </c>
      <c r="Q286" s="63"/>
      <c r="R286" s="63"/>
      <c r="S286" s="696"/>
    </row>
    <row r="287" spans="1:19" hidden="1">
      <c r="A287" s="481"/>
      <c r="B287" s="482"/>
      <c r="C287" s="483"/>
      <c r="D287" s="483"/>
      <c r="E287" s="484"/>
      <c r="F287" s="483"/>
      <c r="G287" s="689"/>
      <c r="H287" s="390">
        <f t="shared" si="56"/>
        <v>0</v>
      </c>
      <c r="I287" s="63">
        <f t="shared" si="48"/>
        <v>0</v>
      </c>
      <c r="J287" s="490"/>
      <c r="K287" s="510"/>
      <c r="L287" s="512" t="str">
        <f>IF(AND('1B Tableau financier'!$K$2&lt;&gt;"Pôle",C287&lt;&gt;""),1,"")</f>
        <v/>
      </c>
      <c r="M287" s="517" t="str">
        <f t="shared" si="44"/>
        <v/>
      </c>
      <c r="N287" s="518" t="str">
        <f t="shared" si="45"/>
        <v/>
      </c>
      <c r="O287" s="517" t="str">
        <f t="shared" si="57"/>
        <v/>
      </c>
      <c r="P287" s="63" t="str">
        <f t="shared" si="58"/>
        <v/>
      </c>
      <c r="Q287" s="63"/>
      <c r="R287" s="63"/>
      <c r="S287" s="696"/>
    </row>
    <row r="288" spans="1:19" hidden="1">
      <c r="A288" s="481"/>
      <c r="B288" s="482"/>
      <c r="C288" s="483"/>
      <c r="D288" s="483"/>
      <c r="E288" s="484"/>
      <c r="F288" s="483"/>
      <c r="G288" s="689"/>
      <c r="H288" s="390">
        <f t="shared" si="56"/>
        <v>0</v>
      </c>
      <c r="I288" s="63">
        <f t="shared" si="48"/>
        <v>0</v>
      </c>
      <c r="J288" s="490"/>
      <c r="K288" s="510"/>
      <c r="L288" s="512" t="str">
        <f>IF(AND('1B Tableau financier'!$K$2&lt;&gt;"Pôle",C288&lt;&gt;""),1,"")</f>
        <v/>
      </c>
      <c r="M288" s="517" t="str">
        <f t="shared" si="44"/>
        <v/>
      </c>
      <c r="N288" s="518" t="str">
        <f t="shared" si="45"/>
        <v/>
      </c>
      <c r="O288" s="517" t="str">
        <f t="shared" si="57"/>
        <v/>
      </c>
      <c r="P288" s="63" t="str">
        <f t="shared" si="58"/>
        <v/>
      </c>
      <c r="Q288" s="63"/>
      <c r="R288" s="63"/>
      <c r="S288" s="696"/>
    </row>
    <row r="289" spans="1:19" hidden="1">
      <c r="A289" s="481"/>
      <c r="B289" s="482"/>
      <c r="C289" s="483"/>
      <c r="D289" s="483"/>
      <c r="E289" s="484"/>
      <c r="F289" s="483"/>
      <c r="G289" s="689"/>
      <c r="H289" s="390">
        <f t="shared" si="56"/>
        <v>0</v>
      </c>
      <c r="I289" s="63">
        <f t="shared" si="48"/>
        <v>0</v>
      </c>
      <c r="J289" s="490"/>
      <c r="K289" s="510"/>
      <c r="L289" s="512" t="str">
        <f>IF(AND('1B Tableau financier'!$K$2&lt;&gt;"Pôle",C289&lt;&gt;""),1,"")</f>
        <v/>
      </c>
      <c r="M289" s="517" t="str">
        <f t="shared" si="44"/>
        <v/>
      </c>
      <c r="N289" s="518" t="str">
        <f t="shared" si="45"/>
        <v/>
      </c>
      <c r="O289" s="517" t="str">
        <f t="shared" si="57"/>
        <v/>
      </c>
      <c r="P289" s="63" t="str">
        <f t="shared" si="58"/>
        <v/>
      </c>
      <c r="Q289" s="63"/>
      <c r="R289" s="63"/>
      <c r="S289" s="696"/>
    </row>
    <row r="290" spans="1:19" hidden="1">
      <c r="A290" s="481"/>
      <c r="B290" s="482"/>
      <c r="C290" s="483"/>
      <c r="D290" s="483"/>
      <c r="E290" s="484"/>
      <c r="F290" s="483"/>
      <c r="G290" s="689"/>
      <c r="H290" s="390">
        <f t="shared" si="56"/>
        <v>0</v>
      </c>
      <c r="I290" s="63">
        <f t="shared" si="48"/>
        <v>0</v>
      </c>
      <c r="J290" s="490"/>
      <c r="K290" s="510"/>
      <c r="L290" s="512" t="str">
        <f>IF(AND('1B Tableau financier'!$K$2&lt;&gt;"Pôle",C290&lt;&gt;""),1,"")</f>
        <v/>
      </c>
      <c r="M290" s="517" t="str">
        <f t="shared" si="44"/>
        <v/>
      </c>
      <c r="N290" s="518" t="str">
        <f t="shared" si="45"/>
        <v/>
      </c>
      <c r="O290" s="517" t="str">
        <f t="shared" si="57"/>
        <v/>
      </c>
      <c r="P290" s="63" t="str">
        <f t="shared" si="58"/>
        <v/>
      </c>
      <c r="Q290" s="63"/>
      <c r="R290" s="63"/>
      <c r="S290" s="696"/>
    </row>
    <row r="291" spans="1:19" hidden="1">
      <c r="A291" s="481"/>
      <c r="B291" s="482"/>
      <c r="C291" s="483"/>
      <c r="D291" s="483"/>
      <c r="E291" s="484"/>
      <c r="F291" s="483"/>
      <c r="G291" s="689"/>
      <c r="H291" s="390">
        <f t="shared" si="56"/>
        <v>0</v>
      </c>
      <c r="I291" s="63">
        <f t="shared" si="48"/>
        <v>0</v>
      </c>
      <c r="J291" s="490"/>
      <c r="K291" s="510"/>
      <c r="L291" s="512" t="str">
        <f>IF(AND('1B Tableau financier'!$K$2&lt;&gt;"Pôle",C291&lt;&gt;""),1,"")</f>
        <v/>
      </c>
      <c r="M291" s="517" t="str">
        <f t="shared" si="44"/>
        <v/>
      </c>
      <c r="N291" s="518" t="str">
        <f t="shared" si="45"/>
        <v/>
      </c>
      <c r="O291" s="517" t="str">
        <f t="shared" si="57"/>
        <v/>
      </c>
      <c r="P291" s="63" t="str">
        <f t="shared" si="58"/>
        <v/>
      </c>
      <c r="Q291" s="63"/>
      <c r="R291" s="63"/>
      <c r="S291" s="696"/>
    </row>
    <row r="292" spans="1:19" hidden="1">
      <c r="A292" s="481"/>
      <c r="B292" s="482"/>
      <c r="C292" s="483"/>
      <c r="D292" s="483"/>
      <c r="E292" s="484"/>
      <c r="F292" s="483"/>
      <c r="G292" s="689"/>
      <c r="H292" s="390">
        <f t="shared" si="56"/>
        <v>0</v>
      </c>
      <c r="I292" s="63">
        <f t="shared" si="48"/>
        <v>0</v>
      </c>
      <c r="J292" s="490"/>
      <c r="K292" s="510"/>
      <c r="L292" s="512" t="str">
        <f>IF(AND('1B Tableau financier'!$K$2&lt;&gt;"Pôle",C292&lt;&gt;""),1,"")</f>
        <v/>
      </c>
      <c r="M292" s="517" t="str">
        <f t="shared" si="44"/>
        <v/>
      </c>
      <c r="N292" s="518" t="str">
        <f t="shared" si="45"/>
        <v/>
      </c>
      <c r="O292" s="517" t="str">
        <f t="shared" si="57"/>
        <v/>
      </c>
      <c r="P292" s="63" t="str">
        <f t="shared" si="58"/>
        <v/>
      </c>
      <c r="Q292" s="63"/>
      <c r="R292" s="63"/>
      <c r="S292" s="696"/>
    </row>
    <row r="293" spans="1:19" hidden="1">
      <c r="A293" s="481"/>
      <c r="B293" s="482"/>
      <c r="C293" s="483"/>
      <c r="D293" s="483"/>
      <c r="E293" s="484"/>
      <c r="F293" s="483"/>
      <c r="G293" s="689"/>
      <c r="H293" s="390">
        <f t="shared" si="56"/>
        <v>0</v>
      </c>
      <c r="I293" s="63">
        <f t="shared" si="48"/>
        <v>0</v>
      </c>
      <c r="J293" s="490"/>
      <c r="K293" s="510"/>
      <c r="L293" s="512" t="str">
        <f>IF(AND('1B Tableau financier'!$K$2&lt;&gt;"Pôle",C293&lt;&gt;""),1,"")</f>
        <v/>
      </c>
      <c r="M293" s="517" t="str">
        <f t="shared" si="44"/>
        <v/>
      </c>
      <c r="N293" s="518" t="str">
        <f t="shared" si="45"/>
        <v/>
      </c>
      <c r="O293" s="517" t="str">
        <f t="shared" si="57"/>
        <v/>
      </c>
      <c r="P293" s="63" t="str">
        <f t="shared" si="58"/>
        <v/>
      </c>
      <c r="Q293" s="63"/>
      <c r="R293" s="63"/>
      <c r="S293" s="696"/>
    </row>
    <row r="294" spans="1:19" hidden="1">
      <c r="A294" s="481"/>
      <c r="B294" s="482"/>
      <c r="C294" s="483"/>
      <c r="D294" s="483"/>
      <c r="E294" s="484"/>
      <c r="F294" s="483"/>
      <c r="G294" s="689"/>
      <c r="H294" s="390">
        <f t="shared" si="56"/>
        <v>0</v>
      </c>
      <c r="I294" s="63">
        <f t="shared" si="48"/>
        <v>0</v>
      </c>
      <c r="J294" s="490"/>
      <c r="K294" s="510"/>
      <c r="L294" s="512" t="str">
        <f>IF(AND('1B Tableau financier'!$K$2&lt;&gt;"Pôle",C294&lt;&gt;""),1,"")</f>
        <v/>
      </c>
      <c r="M294" s="517" t="str">
        <f t="shared" si="44"/>
        <v/>
      </c>
      <c r="N294" s="518" t="str">
        <f t="shared" si="45"/>
        <v/>
      </c>
      <c r="O294" s="517" t="str">
        <f t="shared" si="57"/>
        <v/>
      </c>
      <c r="P294" s="63" t="str">
        <f t="shared" si="58"/>
        <v/>
      </c>
      <c r="Q294" s="63"/>
      <c r="R294" s="63"/>
      <c r="S294" s="696"/>
    </row>
    <row r="295" spans="1:19" hidden="1">
      <c r="A295" s="481"/>
      <c r="B295" s="482"/>
      <c r="C295" s="483"/>
      <c r="D295" s="483"/>
      <c r="E295" s="484"/>
      <c r="F295" s="483"/>
      <c r="G295" s="689"/>
      <c r="H295" s="390">
        <f t="shared" si="56"/>
        <v>0</v>
      </c>
      <c r="I295" s="63">
        <f t="shared" si="48"/>
        <v>0</v>
      </c>
      <c r="J295" s="490"/>
      <c r="K295" s="510"/>
      <c r="L295" s="512" t="str">
        <f>IF(AND('1B Tableau financier'!$K$2&lt;&gt;"Pôle",C295&lt;&gt;""),1,"")</f>
        <v/>
      </c>
      <c r="M295" s="517" t="str">
        <f t="shared" si="44"/>
        <v/>
      </c>
      <c r="N295" s="518" t="str">
        <f t="shared" si="45"/>
        <v/>
      </c>
      <c r="O295" s="517" t="str">
        <f t="shared" si="57"/>
        <v/>
      </c>
      <c r="P295" s="63" t="str">
        <f t="shared" si="58"/>
        <v/>
      </c>
      <c r="Q295" s="63"/>
      <c r="R295" s="63"/>
      <c r="S295" s="696"/>
    </row>
    <row r="296" spans="1:19" hidden="1">
      <c r="A296" s="481"/>
      <c r="B296" s="482"/>
      <c r="C296" s="483"/>
      <c r="D296" s="483"/>
      <c r="E296" s="484"/>
      <c r="F296" s="483"/>
      <c r="G296" s="689"/>
      <c r="H296" s="390">
        <f t="shared" si="56"/>
        <v>0</v>
      </c>
      <c r="I296" s="63">
        <f t="shared" si="48"/>
        <v>0</v>
      </c>
      <c r="J296" s="490"/>
      <c r="K296" s="510"/>
      <c r="L296" s="512" t="str">
        <f>IF(AND('1B Tableau financier'!$K$2&lt;&gt;"Pôle",C296&lt;&gt;""),1,"")</f>
        <v/>
      </c>
      <c r="M296" s="517" t="str">
        <f t="shared" si="44"/>
        <v/>
      </c>
      <c r="N296" s="518" t="str">
        <f t="shared" si="45"/>
        <v/>
      </c>
      <c r="O296" s="517" t="str">
        <f t="shared" si="57"/>
        <v/>
      </c>
      <c r="P296" s="63" t="str">
        <f t="shared" si="58"/>
        <v/>
      </c>
      <c r="Q296" s="63"/>
      <c r="R296" s="63"/>
      <c r="S296" s="696"/>
    </row>
    <row r="297" spans="1:19" hidden="1">
      <c r="A297" s="481"/>
      <c r="B297" s="482"/>
      <c r="C297" s="483"/>
      <c r="D297" s="483"/>
      <c r="E297" s="484"/>
      <c r="F297" s="483"/>
      <c r="G297" s="689"/>
      <c r="H297" s="390">
        <f t="shared" si="56"/>
        <v>0</v>
      </c>
      <c r="I297" s="63">
        <f t="shared" si="48"/>
        <v>0</v>
      </c>
      <c r="J297" s="490"/>
      <c r="K297" s="510"/>
      <c r="L297" s="512" t="str">
        <f>IF(AND('1B Tableau financier'!$K$2&lt;&gt;"Pôle",C297&lt;&gt;""),1,"")</f>
        <v/>
      </c>
      <c r="M297" s="517" t="str">
        <f t="shared" si="44"/>
        <v/>
      </c>
      <c r="N297" s="518" t="str">
        <f t="shared" si="45"/>
        <v/>
      </c>
      <c r="O297" s="517" t="str">
        <f t="shared" si="57"/>
        <v/>
      </c>
      <c r="P297" s="63" t="str">
        <f t="shared" si="58"/>
        <v/>
      </c>
      <c r="Q297" s="63"/>
      <c r="R297" s="63"/>
      <c r="S297" s="696"/>
    </row>
    <row r="298" spans="1:19" hidden="1">
      <c r="A298" s="481"/>
      <c r="B298" s="482"/>
      <c r="C298" s="483"/>
      <c r="D298" s="483"/>
      <c r="E298" s="484"/>
      <c r="F298" s="483"/>
      <c r="G298" s="689"/>
      <c r="H298" s="390">
        <f t="shared" si="56"/>
        <v>0</v>
      </c>
      <c r="I298" s="63">
        <f t="shared" si="48"/>
        <v>0</v>
      </c>
      <c r="J298" s="490"/>
      <c r="K298" s="510"/>
      <c r="L298" s="512" t="str">
        <f>IF(AND('1B Tableau financier'!$K$2&lt;&gt;"Pôle",C298&lt;&gt;""),1,"")</f>
        <v/>
      </c>
      <c r="M298" s="517" t="str">
        <f t="shared" si="44"/>
        <v/>
      </c>
      <c r="N298" s="518" t="str">
        <f t="shared" si="45"/>
        <v/>
      </c>
      <c r="O298" s="517" t="str">
        <f t="shared" si="57"/>
        <v/>
      </c>
      <c r="P298" s="63" t="str">
        <f t="shared" si="58"/>
        <v/>
      </c>
      <c r="Q298" s="63"/>
      <c r="R298" s="63"/>
      <c r="S298" s="696"/>
    </row>
    <row r="299" spans="1:19" hidden="1">
      <c r="A299" s="481"/>
      <c r="B299" s="482"/>
      <c r="C299" s="483"/>
      <c r="D299" s="483"/>
      <c r="E299" s="484"/>
      <c r="F299" s="483"/>
      <c r="G299" s="689"/>
      <c r="H299" s="390">
        <f t="shared" si="56"/>
        <v>0</v>
      </c>
      <c r="I299" s="63">
        <f t="shared" si="48"/>
        <v>0</v>
      </c>
      <c r="J299" s="490"/>
      <c r="K299" s="510"/>
      <c r="L299" s="512" t="str">
        <f>IF(AND('1B Tableau financier'!$K$2&lt;&gt;"Pôle",C299&lt;&gt;""),1,"")</f>
        <v/>
      </c>
      <c r="M299" s="517" t="str">
        <f t="shared" si="44"/>
        <v/>
      </c>
      <c r="N299" s="518" t="str">
        <f t="shared" si="45"/>
        <v/>
      </c>
      <c r="O299" s="517" t="str">
        <f t="shared" si="57"/>
        <v/>
      </c>
      <c r="P299" s="63" t="str">
        <f t="shared" si="58"/>
        <v/>
      </c>
      <c r="Q299" s="63"/>
      <c r="R299" s="63"/>
      <c r="S299" s="696"/>
    </row>
    <row r="300" spans="1:19" ht="15.75" thickBot="1">
      <c r="A300" s="486"/>
      <c r="B300" s="487"/>
      <c r="C300" s="488"/>
      <c r="D300" s="488"/>
      <c r="E300" s="489"/>
      <c r="F300" s="488"/>
      <c r="G300" s="690"/>
      <c r="H300" s="391">
        <f t="shared" si="56"/>
        <v>0</v>
      </c>
      <c r="I300" s="64">
        <f>G300*H300</f>
        <v>0</v>
      </c>
      <c r="J300" s="491"/>
      <c r="K300" s="511"/>
      <c r="L300" s="513" t="str">
        <f>IF(AND('1B Tableau financier'!$K$2&lt;&gt;"Pôle",C300&lt;&gt;""),1,"")</f>
        <v/>
      </c>
      <c r="M300" s="519" t="str">
        <f t="shared" si="44"/>
        <v/>
      </c>
      <c r="N300" s="520" t="str">
        <f t="shared" si="45"/>
        <v/>
      </c>
      <c r="O300" s="517" t="str">
        <f t="shared" ref="O300" si="59">IF(M300="","",M300-Q300)</f>
        <v/>
      </c>
      <c r="P300" s="63" t="str">
        <f t="shared" ref="P300" si="60">IF(N300="","",N300-R300)</f>
        <v/>
      </c>
      <c r="Q300" s="63"/>
      <c r="R300" s="63"/>
      <c r="S300" s="696"/>
    </row>
    <row r="301" spans="1:19" ht="15.75" thickBot="1">
      <c r="F301" s="474"/>
      <c r="G301" s="709"/>
      <c r="H301" s="709"/>
      <c r="I301" s="709"/>
      <c r="J301" s="710" t="str">
        <f>"Montant total des frais de déplacement pour "&amp;C208</f>
        <v>Montant total des frais de déplacement pour 0</v>
      </c>
      <c r="K301" s="710"/>
      <c r="L301" s="710"/>
      <c r="M301" s="688">
        <f t="shared" ref="M301:R301" si="61">SUM(M210:M300)</f>
        <v>0</v>
      </c>
      <c r="N301" s="688">
        <f t="shared" si="61"/>
        <v>0</v>
      </c>
      <c r="O301" s="688">
        <f t="shared" si="61"/>
        <v>0</v>
      </c>
      <c r="P301" s="688">
        <f t="shared" si="61"/>
        <v>0</v>
      </c>
      <c r="Q301" s="701">
        <f t="shared" si="61"/>
        <v>0</v>
      </c>
      <c r="R301" s="701">
        <f t="shared" si="61"/>
        <v>0</v>
      </c>
      <c r="S301" s="697"/>
    </row>
    <row r="303" spans="1:19" ht="15.75" thickBot="1"/>
    <row r="304" spans="1:19" ht="16.5" thickBot="1">
      <c r="A304" s="444" t="s">
        <v>304</v>
      </c>
      <c r="B304" s="445"/>
      <c r="C304" s="446">
        <f>'1C TSsalarié4'!$B$8</f>
        <v>0</v>
      </c>
      <c r="D304" s="447"/>
      <c r="E304" s="447"/>
      <c r="F304" s="1205" t="s">
        <v>286</v>
      </c>
      <c r="G304" s="1207" t="s">
        <v>287</v>
      </c>
      <c r="H304" s="1208"/>
      <c r="I304" s="1208"/>
      <c r="J304" s="1220"/>
      <c r="K304" s="1218" t="s">
        <v>288</v>
      </c>
      <c r="L304" s="1205" t="s">
        <v>289</v>
      </c>
      <c r="M304" s="1205" t="s">
        <v>290</v>
      </c>
      <c r="N304" s="1205" t="s">
        <v>291</v>
      </c>
      <c r="O304" s="1010" t="s">
        <v>70</v>
      </c>
      <c r="P304" s="1011"/>
      <c r="Q304" s="1011"/>
      <c r="R304" s="1011"/>
      <c r="S304" s="1012"/>
    </row>
    <row r="305" spans="1:19" ht="51.75" thickBot="1">
      <c r="A305" s="448" t="s">
        <v>292</v>
      </c>
      <c r="B305" s="449" t="s">
        <v>302</v>
      </c>
      <c r="C305" s="450" t="s">
        <v>294</v>
      </c>
      <c r="D305" s="450" t="s">
        <v>295</v>
      </c>
      <c r="E305" s="451" t="s">
        <v>296</v>
      </c>
      <c r="F305" s="1206"/>
      <c r="G305" s="452" t="s">
        <v>297</v>
      </c>
      <c r="H305" s="453" t="s">
        <v>298</v>
      </c>
      <c r="I305" s="453" t="s">
        <v>299</v>
      </c>
      <c r="J305" s="452" t="s">
        <v>300</v>
      </c>
      <c r="K305" s="1219"/>
      <c r="L305" s="1206"/>
      <c r="M305" s="1206"/>
      <c r="N305" s="1206"/>
      <c r="O305" s="221" t="s">
        <v>101</v>
      </c>
      <c r="P305" s="686" t="s">
        <v>102</v>
      </c>
      <c r="Q305" s="222" t="s">
        <v>103</v>
      </c>
      <c r="R305" s="222" t="s">
        <v>104</v>
      </c>
      <c r="S305" s="687" t="s">
        <v>73</v>
      </c>
    </row>
    <row r="306" spans="1:19">
      <c r="A306" s="477"/>
      <c r="B306" s="478"/>
      <c r="C306" s="479"/>
      <c r="D306" s="479"/>
      <c r="E306" s="480"/>
      <c r="F306" s="479"/>
      <c r="G306" s="689"/>
      <c r="H306" s="389">
        <f t="shared" ref="H306:H337" si="62">IF(AND(B306&gt;=$I$8,B306&lt;=$J$8),$K$8,IF(AND(B306&gt;=$I$9,B306&lt;=$J$9),$K$9,IF(AND(B306&gt;=$I$10,B306&lt;=$J$10),$K$10,IF(AND(B306&gt;=$I$11,B306&lt;=$J$11),$K$11,0))))</f>
        <v>0</v>
      </c>
      <c r="I306" s="62">
        <f>G306*H306</f>
        <v>0</v>
      </c>
      <c r="J306" s="490"/>
      <c r="K306" s="514"/>
      <c r="L306" s="512" t="str">
        <f>IF(AND('1B Tableau financier'!$K$2&lt;&gt;"Pôle",C306&lt;&gt;""),1,"")</f>
        <v/>
      </c>
      <c r="M306" s="515" t="str">
        <f>IF(L306=1,I306+J306+K306,"")</f>
        <v/>
      </c>
      <c r="N306" s="516" t="str">
        <f>IF(L306=2,(I306+J306+K306)/2,"")</f>
        <v/>
      </c>
      <c r="O306" s="515" t="str">
        <f>IF(M306="","",M306-Q306)</f>
        <v/>
      </c>
      <c r="P306" s="62" t="str">
        <f>IF(N306="","",N306-R306)</f>
        <v/>
      </c>
      <c r="Q306" s="62"/>
      <c r="R306" s="62"/>
      <c r="S306" s="695"/>
    </row>
    <row r="307" spans="1:19">
      <c r="A307" s="481"/>
      <c r="B307" s="482"/>
      <c r="C307" s="483"/>
      <c r="D307" s="483"/>
      <c r="E307" s="484"/>
      <c r="F307" s="483"/>
      <c r="G307" s="689"/>
      <c r="H307" s="390">
        <f t="shared" si="62"/>
        <v>0</v>
      </c>
      <c r="I307" s="63">
        <f>G307*H307</f>
        <v>0</v>
      </c>
      <c r="J307" s="490"/>
      <c r="K307" s="510"/>
      <c r="L307" s="512" t="str">
        <f>IF(AND('1B Tableau financier'!$K$2&lt;&gt;"Pôle",C307&lt;&gt;""),1,"")</f>
        <v/>
      </c>
      <c r="M307" s="517" t="str">
        <f t="shared" ref="M307:M396" si="63">IF(L307=1,I307+J307+K307,"")</f>
        <v/>
      </c>
      <c r="N307" s="518" t="str">
        <f t="shared" ref="N307:N396" si="64">IF(L307=2,(I307+J307+K307)/2,"")</f>
        <v/>
      </c>
      <c r="O307" s="517" t="str">
        <f t="shared" ref="O307:O370" si="65">IF(M307="","",M307-Q307)</f>
        <v/>
      </c>
      <c r="P307" s="63" t="str">
        <f t="shared" ref="P307:P370" si="66">IF(N307="","",N307-R307)</f>
        <v/>
      </c>
      <c r="Q307" s="63"/>
      <c r="R307" s="63"/>
      <c r="S307" s="696"/>
    </row>
    <row r="308" spans="1:19">
      <c r="A308" s="481"/>
      <c r="B308" s="482"/>
      <c r="C308" s="483"/>
      <c r="D308" s="483"/>
      <c r="E308" s="484"/>
      <c r="F308" s="483"/>
      <c r="G308" s="689"/>
      <c r="H308" s="390">
        <f t="shared" si="62"/>
        <v>0</v>
      </c>
      <c r="I308" s="63">
        <f t="shared" ref="I308:I395" si="67">G308*H308</f>
        <v>0</v>
      </c>
      <c r="J308" s="490"/>
      <c r="K308" s="510"/>
      <c r="L308" s="512" t="str">
        <f>IF(AND('1B Tableau financier'!$K$2&lt;&gt;"Pôle",C308&lt;&gt;""),1,"")</f>
        <v/>
      </c>
      <c r="M308" s="517" t="str">
        <f t="shared" si="63"/>
        <v/>
      </c>
      <c r="N308" s="518" t="str">
        <f t="shared" si="64"/>
        <v/>
      </c>
      <c r="O308" s="517" t="str">
        <f t="shared" si="65"/>
        <v/>
      </c>
      <c r="P308" s="63" t="str">
        <f t="shared" si="66"/>
        <v/>
      </c>
      <c r="Q308" s="63"/>
      <c r="R308" s="63"/>
      <c r="S308" s="696"/>
    </row>
    <row r="309" spans="1:19">
      <c r="A309" s="481"/>
      <c r="B309" s="482"/>
      <c r="C309" s="483"/>
      <c r="D309" s="483"/>
      <c r="E309" s="484"/>
      <c r="F309" s="483"/>
      <c r="G309" s="689"/>
      <c r="H309" s="390">
        <f t="shared" si="62"/>
        <v>0</v>
      </c>
      <c r="I309" s="63">
        <f t="shared" si="67"/>
        <v>0</v>
      </c>
      <c r="J309" s="490"/>
      <c r="K309" s="510"/>
      <c r="L309" s="512" t="str">
        <f>IF(AND('1B Tableau financier'!$K$2&lt;&gt;"Pôle",C309&lt;&gt;""),1,"")</f>
        <v/>
      </c>
      <c r="M309" s="517" t="str">
        <f t="shared" si="63"/>
        <v/>
      </c>
      <c r="N309" s="518" t="str">
        <f t="shared" si="64"/>
        <v/>
      </c>
      <c r="O309" s="517" t="str">
        <f t="shared" si="65"/>
        <v/>
      </c>
      <c r="P309" s="63" t="str">
        <f t="shared" si="66"/>
        <v/>
      </c>
      <c r="Q309" s="63"/>
      <c r="R309" s="63"/>
      <c r="S309" s="696"/>
    </row>
    <row r="310" spans="1:19">
      <c r="A310" s="481"/>
      <c r="B310" s="482"/>
      <c r="C310" s="483"/>
      <c r="D310" s="483"/>
      <c r="E310" s="484"/>
      <c r="F310" s="483"/>
      <c r="G310" s="689"/>
      <c r="H310" s="390">
        <f t="shared" si="62"/>
        <v>0</v>
      </c>
      <c r="I310" s="63">
        <f t="shared" si="67"/>
        <v>0</v>
      </c>
      <c r="J310" s="490"/>
      <c r="K310" s="510"/>
      <c r="L310" s="512" t="str">
        <f>IF(AND('1B Tableau financier'!$K$2&lt;&gt;"Pôle",C310&lt;&gt;""),1,"")</f>
        <v/>
      </c>
      <c r="M310" s="517" t="str">
        <f t="shared" si="63"/>
        <v/>
      </c>
      <c r="N310" s="518" t="str">
        <f t="shared" si="64"/>
        <v/>
      </c>
      <c r="O310" s="517" t="str">
        <f t="shared" si="65"/>
        <v/>
      </c>
      <c r="P310" s="63" t="str">
        <f t="shared" si="66"/>
        <v/>
      </c>
      <c r="Q310" s="63"/>
      <c r="R310" s="63"/>
      <c r="S310" s="696"/>
    </row>
    <row r="311" spans="1:19">
      <c r="A311" s="481"/>
      <c r="B311" s="482"/>
      <c r="C311" s="483"/>
      <c r="D311" s="483"/>
      <c r="E311" s="484"/>
      <c r="F311" s="483"/>
      <c r="G311" s="689"/>
      <c r="H311" s="390">
        <f t="shared" si="62"/>
        <v>0</v>
      </c>
      <c r="I311" s="63">
        <f t="shared" si="67"/>
        <v>0</v>
      </c>
      <c r="J311" s="490"/>
      <c r="K311" s="510"/>
      <c r="L311" s="512" t="str">
        <f>IF(AND('1B Tableau financier'!$K$2&lt;&gt;"Pôle",C311&lt;&gt;""),1,"")</f>
        <v/>
      </c>
      <c r="M311" s="517" t="str">
        <f t="shared" si="63"/>
        <v/>
      </c>
      <c r="N311" s="518" t="str">
        <f t="shared" si="64"/>
        <v/>
      </c>
      <c r="O311" s="517" t="str">
        <f t="shared" si="65"/>
        <v/>
      </c>
      <c r="P311" s="63" t="str">
        <f t="shared" si="66"/>
        <v/>
      </c>
      <c r="Q311" s="63"/>
      <c r="R311" s="63"/>
      <c r="S311" s="696"/>
    </row>
    <row r="312" spans="1:19">
      <c r="A312" s="481"/>
      <c r="B312" s="482"/>
      <c r="C312" s="483"/>
      <c r="D312" s="483"/>
      <c r="E312" s="484"/>
      <c r="F312" s="483"/>
      <c r="G312" s="689"/>
      <c r="H312" s="390">
        <f t="shared" si="62"/>
        <v>0</v>
      </c>
      <c r="I312" s="63">
        <f t="shared" si="67"/>
        <v>0</v>
      </c>
      <c r="J312" s="490"/>
      <c r="K312" s="510"/>
      <c r="L312" s="512" t="str">
        <f>IF(AND('1B Tableau financier'!$K$2&lt;&gt;"Pôle",C312&lt;&gt;""),1,"")</f>
        <v/>
      </c>
      <c r="M312" s="517" t="str">
        <f t="shared" si="63"/>
        <v/>
      </c>
      <c r="N312" s="518" t="str">
        <f t="shared" si="64"/>
        <v/>
      </c>
      <c r="O312" s="517" t="str">
        <f t="shared" si="65"/>
        <v/>
      </c>
      <c r="P312" s="63" t="str">
        <f t="shared" si="66"/>
        <v/>
      </c>
      <c r="Q312" s="63"/>
      <c r="R312" s="63"/>
      <c r="S312" s="696"/>
    </row>
    <row r="313" spans="1:19">
      <c r="A313" s="481"/>
      <c r="B313" s="482"/>
      <c r="C313" s="483"/>
      <c r="D313" s="483"/>
      <c r="E313" s="484"/>
      <c r="F313" s="483"/>
      <c r="G313" s="689"/>
      <c r="H313" s="390">
        <f t="shared" si="62"/>
        <v>0</v>
      </c>
      <c r="I313" s="63">
        <f t="shared" si="67"/>
        <v>0</v>
      </c>
      <c r="J313" s="490"/>
      <c r="K313" s="510"/>
      <c r="L313" s="512" t="str">
        <f>IF(AND('1B Tableau financier'!$K$2&lt;&gt;"Pôle",C313&lt;&gt;""),1,"")</f>
        <v/>
      </c>
      <c r="M313" s="517" t="str">
        <f t="shared" si="63"/>
        <v/>
      </c>
      <c r="N313" s="518" t="str">
        <f t="shared" si="64"/>
        <v/>
      </c>
      <c r="O313" s="517" t="str">
        <f t="shared" si="65"/>
        <v/>
      </c>
      <c r="P313" s="63" t="str">
        <f t="shared" si="66"/>
        <v/>
      </c>
      <c r="Q313" s="63"/>
      <c r="R313" s="63"/>
      <c r="S313" s="696"/>
    </row>
    <row r="314" spans="1:19">
      <c r="A314" s="481"/>
      <c r="B314" s="482"/>
      <c r="C314" s="483"/>
      <c r="D314" s="483"/>
      <c r="E314" s="484"/>
      <c r="F314" s="483"/>
      <c r="G314" s="689"/>
      <c r="H314" s="390">
        <f t="shared" si="62"/>
        <v>0</v>
      </c>
      <c r="I314" s="63">
        <f t="shared" si="67"/>
        <v>0</v>
      </c>
      <c r="J314" s="490"/>
      <c r="K314" s="510"/>
      <c r="L314" s="512" t="str">
        <f>IF(AND('1B Tableau financier'!$K$2&lt;&gt;"Pôle",C314&lt;&gt;""),1,"")</f>
        <v/>
      </c>
      <c r="M314" s="517" t="str">
        <f t="shared" si="63"/>
        <v/>
      </c>
      <c r="N314" s="518" t="str">
        <f t="shared" si="64"/>
        <v/>
      </c>
      <c r="O314" s="517" t="str">
        <f t="shared" si="65"/>
        <v/>
      </c>
      <c r="P314" s="63" t="str">
        <f t="shared" si="66"/>
        <v/>
      </c>
      <c r="Q314" s="63"/>
      <c r="R314" s="63"/>
      <c r="S314" s="696"/>
    </row>
    <row r="315" spans="1:19">
      <c r="A315" s="481"/>
      <c r="B315" s="482"/>
      <c r="C315" s="483"/>
      <c r="D315" s="483"/>
      <c r="E315" s="484"/>
      <c r="F315" s="483"/>
      <c r="G315" s="689"/>
      <c r="H315" s="390">
        <f t="shared" si="62"/>
        <v>0</v>
      </c>
      <c r="I315" s="63">
        <f t="shared" si="67"/>
        <v>0</v>
      </c>
      <c r="J315" s="490"/>
      <c r="K315" s="510"/>
      <c r="L315" s="512" t="str">
        <f>IF(AND('1B Tableau financier'!$K$2&lt;&gt;"Pôle",C315&lt;&gt;""),1,"")</f>
        <v/>
      </c>
      <c r="M315" s="517" t="str">
        <f t="shared" si="63"/>
        <v/>
      </c>
      <c r="N315" s="518" t="str">
        <f t="shared" si="64"/>
        <v/>
      </c>
      <c r="O315" s="517" t="str">
        <f t="shared" si="65"/>
        <v/>
      </c>
      <c r="P315" s="63" t="str">
        <f t="shared" si="66"/>
        <v/>
      </c>
      <c r="Q315" s="63"/>
      <c r="R315" s="63"/>
      <c r="S315" s="696"/>
    </row>
    <row r="316" spans="1:19">
      <c r="A316" s="481"/>
      <c r="B316" s="482"/>
      <c r="C316" s="483"/>
      <c r="D316" s="483"/>
      <c r="E316" s="484"/>
      <c r="F316" s="483"/>
      <c r="G316" s="689"/>
      <c r="H316" s="390">
        <f t="shared" si="62"/>
        <v>0</v>
      </c>
      <c r="I316" s="63">
        <f t="shared" si="67"/>
        <v>0</v>
      </c>
      <c r="J316" s="490"/>
      <c r="K316" s="510"/>
      <c r="L316" s="512" t="str">
        <f>IF(AND('1B Tableau financier'!$K$2&lt;&gt;"Pôle",C316&lt;&gt;""),1,"")</f>
        <v/>
      </c>
      <c r="M316" s="517" t="str">
        <f t="shared" si="63"/>
        <v/>
      </c>
      <c r="N316" s="518" t="str">
        <f t="shared" si="64"/>
        <v/>
      </c>
      <c r="O316" s="517" t="str">
        <f t="shared" si="65"/>
        <v/>
      </c>
      <c r="P316" s="63" t="str">
        <f t="shared" si="66"/>
        <v/>
      </c>
      <c r="Q316" s="63"/>
      <c r="R316" s="63"/>
      <c r="S316" s="696"/>
    </row>
    <row r="317" spans="1:19">
      <c r="A317" s="481"/>
      <c r="B317" s="482"/>
      <c r="C317" s="483"/>
      <c r="D317" s="483"/>
      <c r="E317" s="484"/>
      <c r="F317" s="483"/>
      <c r="G317" s="689"/>
      <c r="H317" s="390">
        <f t="shared" si="62"/>
        <v>0</v>
      </c>
      <c r="I317" s="63">
        <f t="shared" si="67"/>
        <v>0</v>
      </c>
      <c r="J317" s="490"/>
      <c r="K317" s="510"/>
      <c r="L317" s="512" t="str">
        <f>IF(AND('1B Tableau financier'!$K$2&lt;&gt;"Pôle",C317&lt;&gt;""),1,"")</f>
        <v/>
      </c>
      <c r="M317" s="517" t="str">
        <f t="shared" si="63"/>
        <v/>
      </c>
      <c r="N317" s="518" t="str">
        <f t="shared" si="64"/>
        <v/>
      </c>
      <c r="O317" s="517" t="str">
        <f t="shared" si="65"/>
        <v/>
      </c>
      <c r="P317" s="63" t="str">
        <f t="shared" si="66"/>
        <v/>
      </c>
      <c r="Q317" s="63"/>
      <c r="R317" s="63"/>
      <c r="S317" s="696"/>
    </row>
    <row r="318" spans="1:19">
      <c r="A318" s="481"/>
      <c r="B318" s="482"/>
      <c r="C318" s="483"/>
      <c r="D318" s="483"/>
      <c r="E318" s="484"/>
      <c r="F318" s="483"/>
      <c r="G318" s="689"/>
      <c r="H318" s="390">
        <f t="shared" si="62"/>
        <v>0</v>
      </c>
      <c r="I318" s="63">
        <f t="shared" si="67"/>
        <v>0</v>
      </c>
      <c r="J318" s="490"/>
      <c r="K318" s="510"/>
      <c r="L318" s="512" t="str">
        <f>IF(AND('1B Tableau financier'!$K$2&lt;&gt;"Pôle",C318&lt;&gt;""),1,"")</f>
        <v/>
      </c>
      <c r="M318" s="517" t="str">
        <f t="shared" si="63"/>
        <v/>
      </c>
      <c r="N318" s="518" t="str">
        <f t="shared" si="64"/>
        <v/>
      </c>
      <c r="O318" s="517" t="str">
        <f t="shared" si="65"/>
        <v/>
      </c>
      <c r="P318" s="63" t="str">
        <f t="shared" si="66"/>
        <v/>
      </c>
      <c r="Q318" s="63"/>
      <c r="R318" s="63"/>
      <c r="S318" s="696"/>
    </row>
    <row r="319" spans="1:19">
      <c r="A319" s="481"/>
      <c r="B319" s="482"/>
      <c r="C319" s="483"/>
      <c r="D319" s="483"/>
      <c r="E319" s="484"/>
      <c r="F319" s="483"/>
      <c r="G319" s="689"/>
      <c r="H319" s="390">
        <f t="shared" si="62"/>
        <v>0</v>
      </c>
      <c r="I319" s="63">
        <f t="shared" si="67"/>
        <v>0</v>
      </c>
      <c r="J319" s="490"/>
      <c r="K319" s="510"/>
      <c r="L319" s="512" t="str">
        <f>IF(AND('1B Tableau financier'!$K$2&lt;&gt;"Pôle",C319&lt;&gt;""),1,"")</f>
        <v/>
      </c>
      <c r="M319" s="517" t="str">
        <f t="shared" si="63"/>
        <v/>
      </c>
      <c r="N319" s="518" t="str">
        <f t="shared" si="64"/>
        <v/>
      </c>
      <c r="O319" s="517" t="str">
        <f t="shared" si="65"/>
        <v/>
      </c>
      <c r="P319" s="63" t="str">
        <f t="shared" si="66"/>
        <v/>
      </c>
      <c r="Q319" s="63"/>
      <c r="R319" s="63"/>
      <c r="S319" s="696"/>
    </row>
    <row r="320" spans="1:19">
      <c r="A320" s="481"/>
      <c r="B320" s="482"/>
      <c r="C320" s="483"/>
      <c r="D320" s="483"/>
      <c r="E320" s="484"/>
      <c r="F320" s="483"/>
      <c r="G320" s="689"/>
      <c r="H320" s="390">
        <f t="shared" si="62"/>
        <v>0</v>
      </c>
      <c r="I320" s="63">
        <f t="shared" si="67"/>
        <v>0</v>
      </c>
      <c r="J320" s="490"/>
      <c r="K320" s="510"/>
      <c r="L320" s="512" t="str">
        <f>IF(AND('1B Tableau financier'!$K$2&lt;&gt;"Pôle",C320&lt;&gt;""),1,"")</f>
        <v/>
      </c>
      <c r="M320" s="517" t="str">
        <f t="shared" si="63"/>
        <v/>
      </c>
      <c r="N320" s="518" t="str">
        <f t="shared" si="64"/>
        <v/>
      </c>
      <c r="O320" s="517" t="str">
        <f t="shared" si="65"/>
        <v/>
      </c>
      <c r="P320" s="63" t="str">
        <f t="shared" si="66"/>
        <v/>
      </c>
      <c r="Q320" s="63"/>
      <c r="R320" s="63"/>
      <c r="S320" s="696"/>
    </row>
    <row r="321" spans="1:19">
      <c r="A321" s="481"/>
      <c r="B321" s="482"/>
      <c r="C321" s="483"/>
      <c r="D321" s="483"/>
      <c r="E321" s="484"/>
      <c r="F321" s="483"/>
      <c r="G321" s="689"/>
      <c r="H321" s="390">
        <f t="shared" si="62"/>
        <v>0</v>
      </c>
      <c r="I321" s="63">
        <f t="shared" si="67"/>
        <v>0</v>
      </c>
      <c r="J321" s="490"/>
      <c r="K321" s="510"/>
      <c r="L321" s="512" t="str">
        <f>IF(AND('1B Tableau financier'!$K$2&lt;&gt;"Pôle",C321&lt;&gt;""),1,"")</f>
        <v/>
      </c>
      <c r="M321" s="517" t="str">
        <f t="shared" si="63"/>
        <v/>
      </c>
      <c r="N321" s="518" t="str">
        <f t="shared" si="64"/>
        <v/>
      </c>
      <c r="O321" s="517" t="str">
        <f t="shared" si="65"/>
        <v/>
      </c>
      <c r="P321" s="63" t="str">
        <f t="shared" si="66"/>
        <v/>
      </c>
      <c r="Q321" s="63"/>
      <c r="R321" s="63"/>
      <c r="S321" s="696"/>
    </row>
    <row r="322" spans="1:19">
      <c r="A322" s="481"/>
      <c r="B322" s="482"/>
      <c r="C322" s="483"/>
      <c r="D322" s="483"/>
      <c r="E322" s="484"/>
      <c r="F322" s="483"/>
      <c r="G322" s="689"/>
      <c r="H322" s="390">
        <f t="shared" si="62"/>
        <v>0</v>
      </c>
      <c r="I322" s="63">
        <f t="shared" si="67"/>
        <v>0</v>
      </c>
      <c r="J322" s="490"/>
      <c r="K322" s="510"/>
      <c r="L322" s="512" t="str">
        <f>IF(AND('1B Tableau financier'!$K$2&lt;&gt;"Pôle",C322&lt;&gt;""),1,"")</f>
        <v/>
      </c>
      <c r="M322" s="517" t="str">
        <f t="shared" si="63"/>
        <v/>
      </c>
      <c r="N322" s="518" t="str">
        <f t="shared" si="64"/>
        <v/>
      </c>
      <c r="O322" s="517" t="str">
        <f t="shared" si="65"/>
        <v/>
      </c>
      <c r="P322" s="63" t="str">
        <f t="shared" si="66"/>
        <v/>
      </c>
      <c r="Q322" s="63"/>
      <c r="R322" s="63"/>
      <c r="S322" s="696"/>
    </row>
    <row r="323" spans="1:19">
      <c r="A323" s="481"/>
      <c r="B323" s="482"/>
      <c r="C323" s="483"/>
      <c r="D323" s="483"/>
      <c r="E323" s="484"/>
      <c r="F323" s="483"/>
      <c r="G323" s="689"/>
      <c r="H323" s="390">
        <f t="shared" si="62"/>
        <v>0</v>
      </c>
      <c r="I323" s="63">
        <f t="shared" si="67"/>
        <v>0</v>
      </c>
      <c r="J323" s="490"/>
      <c r="K323" s="510"/>
      <c r="L323" s="512" t="str">
        <f>IF(AND('1B Tableau financier'!$K$2&lt;&gt;"Pôle",C323&lt;&gt;""),1,"")</f>
        <v/>
      </c>
      <c r="M323" s="517" t="str">
        <f t="shared" si="63"/>
        <v/>
      </c>
      <c r="N323" s="518" t="str">
        <f t="shared" si="64"/>
        <v/>
      </c>
      <c r="O323" s="517" t="str">
        <f t="shared" si="65"/>
        <v/>
      </c>
      <c r="P323" s="63" t="str">
        <f t="shared" si="66"/>
        <v/>
      </c>
      <c r="Q323" s="63"/>
      <c r="R323" s="63"/>
      <c r="S323" s="696"/>
    </row>
    <row r="324" spans="1:19">
      <c r="A324" s="481"/>
      <c r="B324" s="482"/>
      <c r="C324" s="483"/>
      <c r="D324" s="483"/>
      <c r="E324" s="484"/>
      <c r="F324" s="483"/>
      <c r="G324" s="689"/>
      <c r="H324" s="390">
        <f t="shared" si="62"/>
        <v>0</v>
      </c>
      <c r="I324" s="63">
        <f t="shared" si="67"/>
        <v>0</v>
      </c>
      <c r="J324" s="490"/>
      <c r="K324" s="510"/>
      <c r="L324" s="512" t="str">
        <f>IF(AND('1B Tableau financier'!$K$2&lt;&gt;"Pôle",C324&lt;&gt;""),1,"")</f>
        <v/>
      </c>
      <c r="M324" s="517" t="str">
        <f t="shared" si="63"/>
        <v/>
      </c>
      <c r="N324" s="518" t="str">
        <f t="shared" si="64"/>
        <v/>
      </c>
      <c r="O324" s="517" t="str">
        <f t="shared" si="65"/>
        <v/>
      </c>
      <c r="P324" s="63" t="str">
        <f t="shared" si="66"/>
        <v/>
      </c>
      <c r="Q324" s="63"/>
      <c r="R324" s="63"/>
      <c r="S324" s="696"/>
    </row>
    <row r="325" spans="1:19">
      <c r="A325" s="481"/>
      <c r="B325" s="482"/>
      <c r="C325" s="483"/>
      <c r="D325" s="483"/>
      <c r="E325" s="484"/>
      <c r="F325" s="483"/>
      <c r="G325" s="689"/>
      <c r="H325" s="390">
        <f t="shared" si="62"/>
        <v>0</v>
      </c>
      <c r="I325" s="63">
        <f t="shared" si="67"/>
        <v>0</v>
      </c>
      <c r="J325" s="490"/>
      <c r="K325" s="510"/>
      <c r="L325" s="512" t="str">
        <f>IF(AND('1B Tableau financier'!$K$2&lt;&gt;"Pôle",C325&lt;&gt;""),1,"")</f>
        <v/>
      </c>
      <c r="M325" s="517" t="str">
        <f t="shared" si="63"/>
        <v/>
      </c>
      <c r="N325" s="518" t="str">
        <f t="shared" si="64"/>
        <v/>
      </c>
      <c r="O325" s="517" t="str">
        <f t="shared" si="65"/>
        <v/>
      </c>
      <c r="P325" s="63" t="str">
        <f t="shared" si="66"/>
        <v/>
      </c>
      <c r="Q325" s="63"/>
      <c r="R325" s="63"/>
      <c r="S325" s="696"/>
    </row>
    <row r="326" spans="1:19">
      <c r="A326" s="481"/>
      <c r="B326" s="482"/>
      <c r="C326" s="483"/>
      <c r="D326" s="483"/>
      <c r="E326" s="484"/>
      <c r="F326" s="483"/>
      <c r="G326" s="689"/>
      <c r="H326" s="390">
        <f t="shared" si="62"/>
        <v>0</v>
      </c>
      <c r="I326" s="63">
        <f t="shared" si="67"/>
        <v>0</v>
      </c>
      <c r="J326" s="490"/>
      <c r="K326" s="510"/>
      <c r="L326" s="512" t="str">
        <f>IF(AND('1B Tableau financier'!$K$2&lt;&gt;"Pôle",C326&lt;&gt;""),1,"")</f>
        <v/>
      </c>
      <c r="M326" s="517" t="str">
        <f t="shared" si="63"/>
        <v/>
      </c>
      <c r="N326" s="518" t="str">
        <f t="shared" si="64"/>
        <v/>
      </c>
      <c r="O326" s="517" t="str">
        <f t="shared" si="65"/>
        <v/>
      </c>
      <c r="P326" s="63" t="str">
        <f t="shared" si="66"/>
        <v/>
      </c>
      <c r="Q326" s="63"/>
      <c r="R326" s="63"/>
      <c r="S326" s="696"/>
    </row>
    <row r="327" spans="1:19">
      <c r="A327" s="481"/>
      <c r="B327" s="482"/>
      <c r="C327" s="483"/>
      <c r="D327" s="483"/>
      <c r="E327" s="484"/>
      <c r="F327" s="483"/>
      <c r="G327" s="689"/>
      <c r="H327" s="390">
        <f t="shared" si="62"/>
        <v>0</v>
      </c>
      <c r="I327" s="63">
        <f t="shared" si="67"/>
        <v>0</v>
      </c>
      <c r="J327" s="490"/>
      <c r="K327" s="510"/>
      <c r="L327" s="512" t="str">
        <f>IF(AND('1B Tableau financier'!$K$2&lt;&gt;"Pôle",C327&lt;&gt;""),1,"")</f>
        <v/>
      </c>
      <c r="M327" s="517" t="str">
        <f t="shared" si="63"/>
        <v/>
      </c>
      <c r="N327" s="518" t="str">
        <f t="shared" si="64"/>
        <v/>
      </c>
      <c r="O327" s="517" t="str">
        <f t="shared" si="65"/>
        <v/>
      </c>
      <c r="P327" s="63" t="str">
        <f t="shared" si="66"/>
        <v/>
      </c>
      <c r="Q327" s="63"/>
      <c r="R327" s="63"/>
      <c r="S327" s="696"/>
    </row>
    <row r="328" spans="1:19">
      <c r="A328" s="481"/>
      <c r="B328" s="482"/>
      <c r="C328" s="483"/>
      <c r="D328" s="483"/>
      <c r="E328" s="484"/>
      <c r="F328" s="483"/>
      <c r="G328" s="689"/>
      <c r="H328" s="390">
        <f t="shared" si="62"/>
        <v>0</v>
      </c>
      <c r="I328" s="63">
        <f t="shared" si="67"/>
        <v>0</v>
      </c>
      <c r="J328" s="490"/>
      <c r="K328" s="510"/>
      <c r="L328" s="512" t="str">
        <f>IF(AND('1B Tableau financier'!$K$2&lt;&gt;"Pôle",C328&lt;&gt;""),1,"")</f>
        <v/>
      </c>
      <c r="M328" s="517" t="str">
        <f t="shared" si="63"/>
        <v/>
      </c>
      <c r="N328" s="518" t="str">
        <f t="shared" si="64"/>
        <v/>
      </c>
      <c r="O328" s="517" t="str">
        <f t="shared" si="65"/>
        <v/>
      </c>
      <c r="P328" s="63" t="str">
        <f t="shared" si="66"/>
        <v/>
      </c>
      <c r="Q328" s="63"/>
      <c r="R328" s="63"/>
      <c r="S328" s="696"/>
    </row>
    <row r="329" spans="1:19">
      <c r="A329" s="481"/>
      <c r="B329" s="482"/>
      <c r="C329" s="483"/>
      <c r="D329" s="483"/>
      <c r="E329" s="484"/>
      <c r="F329" s="483"/>
      <c r="G329" s="689"/>
      <c r="H329" s="390">
        <f t="shared" si="62"/>
        <v>0</v>
      </c>
      <c r="I329" s="63">
        <f t="shared" si="67"/>
        <v>0</v>
      </c>
      <c r="J329" s="490"/>
      <c r="K329" s="510"/>
      <c r="L329" s="512" t="str">
        <f>IF(AND('1B Tableau financier'!$K$2&lt;&gt;"Pôle",C329&lt;&gt;""),1,"")</f>
        <v/>
      </c>
      <c r="M329" s="517" t="str">
        <f t="shared" si="63"/>
        <v/>
      </c>
      <c r="N329" s="518" t="str">
        <f t="shared" si="64"/>
        <v/>
      </c>
      <c r="O329" s="517" t="str">
        <f t="shared" si="65"/>
        <v/>
      </c>
      <c r="P329" s="63" t="str">
        <f t="shared" si="66"/>
        <v/>
      </c>
      <c r="Q329" s="63"/>
      <c r="R329" s="63"/>
      <c r="S329" s="696"/>
    </row>
    <row r="330" spans="1:19">
      <c r="A330" s="481"/>
      <c r="B330" s="482"/>
      <c r="C330" s="483"/>
      <c r="D330" s="483"/>
      <c r="E330" s="484"/>
      <c r="F330" s="483"/>
      <c r="G330" s="689"/>
      <c r="H330" s="390">
        <f t="shared" si="62"/>
        <v>0</v>
      </c>
      <c r="I330" s="63">
        <f t="shared" si="67"/>
        <v>0</v>
      </c>
      <c r="J330" s="490"/>
      <c r="K330" s="510"/>
      <c r="L330" s="512" t="str">
        <f>IF(AND('1B Tableau financier'!$K$2&lt;&gt;"Pôle",C330&lt;&gt;""),1,"")</f>
        <v/>
      </c>
      <c r="M330" s="517" t="str">
        <f t="shared" si="63"/>
        <v/>
      </c>
      <c r="N330" s="518" t="str">
        <f t="shared" si="64"/>
        <v/>
      </c>
      <c r="O330" s="517" t="str">
        <f t="shared" si="65"/>
        <v/>
      </c>
      <c r="P330" s="63" t="str">
        <f t="shared" si="66"/>
        <v/>
      </c>
      <c r="Q330" s="63"/>
      <c r="R330" s="63"/>
      <c r="S330" s="696"/>
    </row>
    <row r="331" spans="1:19">
      <c r="A331" s="481"/>
      <c r="B331" s="482"/>
      <c r="C331" s="483"/>
      <c r="D331" s="483"/>
      <c r="E331" s="484"/>
      <c r="F331" s="483"/>
      <c r="G331" s="689"/>
      <c r="H331" s="390">
        <f t="shared" si="62"/>
        <v>0</v>
      </c>
      <c r="I331" s="63">
        <f t="shared" si="67"/>
        <v>0</v>
      </c>
      <c r="J331" s="490"/>
      <c r="K331" s="510"/>
      <c r="L331" s="512" t="str">
        <f>IF(AND('1B Tableau financier'!$K$2&lt;&gt;"Pôle",C331&lt;&gt;""),1,"")</f>
        <v/>
      </c>
      <c r="M331" s="517" t="str">
        <f t="shared" si="63"/>
        <v/>
      </c>
      <c r="N331" s="518" t="str">
        <f t="shared" si="64"/>
        <v/>
      </c>
      <c r="O331" s="517" t="str">
        <f t="shared" si="65"/>
        <v/>
      </c>
      <c r="P331" s="63" t="str">
        <f t="shared" si="66"/>
        <v/>
      </c>
      <c r="Q331" s="63"/>
      <c r="R331" s="63"/>
      <c r="S331" s="696"/>
    </row>
    <row r="332" spans="1:19">
      <c r="A332" s="481"/>
      <c r="B332" s="482"/>
      <c r="C332" s="483"/>
      <c r="D332" s="483"/>
      <c r="E332" s="484"/>
      <c r="F332" s="483"/>
      <c r="G332" s="689"/>
      <c r="H332" s="390">
        <f t="shared" si="62"/>
        <v>0</v>
      </c>
      <c r="I332" s="63">
        <f t="shared" si="67"/>
        <v>0</v>
      </c>
      <c r="J332" s="490"/>
      <c r="K332" s="510"/>
      <c r="L332" s="512" t="str">
        <f>IF(AND('1B Tableau financier'!$K$2&lt;&gt;"Pôle",C332&lt;&gt;""),1,"")</f>
        <v/>
      </c>
      <c r="M332" s="517" t="str">
        <f t="shared" si="63"/>
        <v/>
      </c>
      <c r="N332" s="518" t="str">
        <f t="shared" si="64"/>
        <v/>
      </c>
      <c r="O332" s="517" t="str">
        <f t="shared" si="65"/>
        <v/>
      </c>
      <c r="P332" s="63" t="str">
        <f t="shared" si="66"/>
        <v/>
      </c>
      <c r="Q332" s="63"/>
      <c r="R332" s="63"/>
      <c r="S332" s="696"/>
    </row>
    <row r="333" spans="1:19">
      <c r="A333" s="481"/>
      <c r="B333" s="482"/>
      <c r="C333" s="483"/>
      <c r="D333" s="483"/>
      <c r="E333" s="484"/>
      <c r="F333" s="483"/>
      <c r="G333" s="689"/>
      <c r="H333" s="390">
        <f t="shared" si="62"/>
        <v>0</v>
      </c>
      <c r="I333" s="63">
        <f t="shared" si="67"/>
        <v>0</v>
      </c>
      <c r="J333" s="490"/>
      <c r="K333" s="510"/>
      <c r="L333" s="512" t="str">
        <f>IF(AND('1B Tableau financier'!$K$2&lt;&gt;"Pôle",C333&lt;&gt;""),1,"")</f>
        <v/>
      </c>
      <c r="M333" s="517" t="str">
        <f t="shared" si="63"/>
        <v/>
      </c>
      <c r="N333" s="518" t="str">
        <f t="shared" si="64"/>
        <v/>
      </c>
      <c r="O333" s="517" t="str">
        <f t="shared" si="65"/>
        <v/>
      </c>
      <c r="P333" s="63" t="str">
        <f t="shared" si="66"/>
        <v/>
      </c>
      <c r="Q333" s="63"/>
      <c r="R333" s="63"/>
      <c r="S333" s="696"/>
    </row>
    <row r="334" spans="1:19">
      <c r="A334" s="481"/>
      <c r="B334" s="482"/>
      <c r="C334" s="483"/>
      <c r="D334" s="483"/>
      <c r="E334" s="484"/>
      <c r="F334" s="483"/>
      <c r="G334" s="689"/>
      <c r="H334" s="390">
        <f t="shared" si="62"/>
        <v>0</v>
      </c>
      <c r="I334" s="63">
        <f t="shared" si="67"/>
        <v>0</v>
      </c>
      <c r="J334" s="490"/>
      <c r="K334" s="510"/>
      <c r="L334" s="512" t="str">
        <f>IF(AND('1B Tableau financier'!$K$2&lt;&gt;"Pôle",C334&lt;&gt;""),1,"")</f>
        <v/>
      </c>
      <c r="M334" s="517" t="str">
        <f t="shared" si="63"/>
        <v/>
      </c>
      <c r="N334" s="518" t="str">
        <f t="shared" si="64"/>
        <v/>
      </c>
      <c r="O334" s="517" t="str">
        <f t="shared" si="65"/>
        <v/>
      </c>
      <c r="P334" s="63" t="str">
        <f t="shared" si="66"/>
        <v/>
      </c>
      <c r="Q334" s="63"/>
      <c r="R334" s="63"/>
      <c r="S334" s="696"/>
    </row>
    <row r="335" spans="1:19">
      <c r="A335" s="481"/>
      <c r="B335" s="482"/>
      <c r="C335" s="483"/>
      <c r="D335" s="483"/>
      <c r="E335" s="484"/>
      <c r="F335" s="483"/>
      <c r="G335" s="689"/>
      <c r="H335" s="390">
        <f t="shared" si="62"/>
        <v>0</v>
      </c>
      <c r="I335" s="63">
        <f t="shared" si="67"/>
        <v>0</v>
      </c>
      <c r="J335" s="490"/>
      <c r="K335" s="510"/>
      <c r="L335" s="512" t="str">
        <f>IF(AND('1B Tableau financier'!$K$2&lt;&gt;"Pôle",C335&lt;&gt;""),1,"")</f>
        <v/>
      </c>
      <c r="M335" s="517" t="str">
        <f t="shared" si="63"/>
        <v/>
      </c>
      <c r="N335" s="518" t="str">
        <f t="shared" si="64"/>
        <v/>
      </c>
      <c r="O335" s="517" t="str">
        <f t="shared" si="65"/>
        <v/>
      </c>
      <c r="P335" s="63" t="str">
        <f t="shared" si="66"/>
        <v/>
      </c>
      <c r="Q335" s="63"/>
      <c r="R335" s="63"/>
      <c r="S335" s="696"/>
    </row>
    <row r="336" spans="1:19" hidden="1">
      <c r="A336" s="481"/>
      <c r="B336" s="482"/>
      <c r="C336" s="483"/>
      <c r="D336" s="483"/>
      <c r="E336" s="484"/>
      <c r="F336" s="483"/>
      <c r="G336" s="689"/>
      <c r="H336" s="390">
        <f t="shared" si="62"/>
        <v>0</v>
      </c>
      <c r="I336" s="63">
        <f t="shared" si="67"/>
        <v>0</v>
      </c>
      <c r="J336" s="490"/>
      <c r="K336" s="510"/>
      <c r="L336" s="512" t="str">
        <f>IF(AND('1B Tableau financier'!$K$2&lt;&gt;"Pôle",C336&lt;&gt;""),1,"")</f>
        <v/>
      </c>
      <c r="M336" s="517" t="str">
        <f t="shared" si="63"/>
        <v/>
      </c>
      <c r="N336" s="518" t="str">
        <f t="shared" si="64"/>
        <v/>
      </c>
      <c r="O336" s="517" t="str">
        <f t="shared" si="65"/>
        <v/>
      </c>
      <c r="P336" s="63" t="str">
        <f t="shared" si="66"/>
        <v/>
      </c>
      <c r="Q336" s="63"/>
      <c r="R336" s="63"/>
      <c r="S336" s="696"/>
    </row>
    <row r="337" spans="1:19" hidden="1">
      <c r="A337" s="481"/>
      <c r="B337" s="482"/>
      <c r="C337" s="483"/>
      <c r="D337" s="483"/>
      <c r="E337" s="484"/>
      <c r="F337" s="483"/>
      <c r="G337" s="689"/>
      <c r="H337" s="390">
        <f t="shared" si="62"/>
        <v>0</v>
      </c>
      <c r="I337" s="63">
        <f t="shared" si="67"/>
        <v>0</v>
      </c>
      <c r="J337" s="490"/>
      <c r="K337" s="510"/>
      <c r="L337" s="512" t="str">
        <f>IF(AND('1B Tableau financier'!$K$2&lt;&gt;"Pôle",C337&lt;&gt;""),1,"")</f>
        <v/>
      </c>
      <c r="M337" s="517" t="str">
        <f t="shared" si="63"/>
        <v/>
      </c>
      <c r="N337" s="518" t="str">
        <f t="shared" si="64"/>
        <v/>
      </c>
      <c r="O337" s="517" t="str">
        <f t="shared" si="65"/>
        <v/>
      </c>
      <c r="P337" s="63" t="str">
        <f t="shared" si="66"/>
        <v/>
      </c>
      <c r="Q337" s="63"/>
      <c r="R337" s="63"/>
      <c r="S337" s="696"/>
    </row>
    <row r="338" spans="1:19" hidden="1">
      <c r="A338" s="481"/>
      <c r="B338" s="482"/>
      <c r="C338" s="483"/>
      <c r="D338" s="483"/>
      <c r="E338" s="484"/>
      <c r="F338" s="483"/>
      <c r="G338" s="689"/>
      <c r="H338" s="390">
        <f t="shared" ref="H338:H396" si="68">IF(AND(B338&gt;=$I$8,B338&lt;=$J$8),$K$8,IF(AND(B338&gt;=$I$9,B338&lt;=$J$9),$K$9,IF(AND(B338&gt;=$I$10,B338&lt;=$J$10),$K$10,IF(AND(B338&gt;=$I$11,B338&lt;=$J$11),$K$11,0))))</f>
        <v>0</v>
      </c>
      <c r="I338" s="63">
        <f t="shared" si="67"/>
        <v>0</v>
      </c>
      <c r="J338" s="490"/>
      <c r="K338" s="510"/>
      <c r="L338" s="512" t="str">
        <f>IF(AND('1B Tableau financier'!$K$2&lt;&gt;"Pôle",C338&lt;&gt;""),1,"")</f>
        <v/>
      </c>
      <c r="M338" s="517" t="str">
        <f t="shared" si="63"/>
        <v/>
      </c>
      <c r="N338" s="518" t="str">
        <f t="shared" si="64"/>
        <v/>
      </c>
      <c r="O338" s="517" t="str">
        <f t="shared" si="65"/>
        <v/>
      </c>
      <c r="P338" s="63" t="str">
        <f t="shared" si="66"/>
        <v/>
      </c>
      <c r="Q338" s="63"/>
      <c r="R338" s="63"/>
      <c r="S338" s="696"/>
    </row>
    <row r="339" spans="1:19" hidden="1">
      <c r="A339" s="481"/>
      <c r="B339" s="482"/>
      <c r="C339" s="483"/>
      <c r="D339" s="483"/>
      <c r="E339" s="484"/>
      <c r="F339" s="483"/>
      <c r="G339" s="689"/>
      <c r="H339" s="390">
        <f t="shared" si="68"/>
        <v>0</v>
      </c>
      <c r="I339" s="63">
        <f t="shared" si="67"/>
        <v>0</v>
      </c>
      <c r="J339" s="490"/>
      <c r="K339" s="510"/>
      <c r="L339" s="512" t="str">
        <f>IF(AND('1B Tableau financier'!$K$2&lt;&gt;"Pôle",C339&lt;&gt;""),1,"")</f>
        <v/>
      </c>
      <c r="M339" s="517" t="str">
        <f t="shared" si="63"/>
        <v/>
      </c>
      <c r="N339" s="518" t="str">
        <f t="shared" si="64"/>
        <v/>
      </c>
      <c r="O339" s="517" t="str">
        <f t="shared" si="65"/>
        <v/>
      </c>
      <c r="P339" s="63" t="str">
        <f t="shared" si="66"/>
        <v/>
      </c>
      <c r="Q339" s="63"/>
      <c r="R339" s="63"/>
      <c r="S339" s="696"/>
    </row>
    <row r="340" spans="1:19" hidden="1">
      <c r="A340" s="481"/>
      <c r="B340" s="482"/>
      <c r="C340" s="483"/>
      <c r="D340" s="483"/>
      <c r="E340" s="484"/>
      <c r="F340" s="483"/>
      <c r="G340" s="689"/>
      <c r="H340" s="390">
        <f t="shared" si="68"/>
        <v>0</v>
      </c>
      <c r="I340" s="63">
        <f t="shared" si="67"/>
        <v>0</v>
      </c>
      <c r="J340" s="490"/>
      <c r="K340" s="510"/>
      <c r="L340" s="512" t="str">
        <f>IF(AND('1B Tableau financier'!$K$2&lt;&gt;"Pôle",C340&lt;&gt;""),1,"")</f>
        <v/>
      </c>
      <c r="M340" s="517" t="str">
        <f t="shared" si="63"/>
        <v/>
      </c>
      <c r="N340" s="518" t="str">
        <f t="shared" si="64"/>
        <v/>
      </c>
      <c r="O340" s="517" t="str">
        <f t="shared" si="65"/>
        <v/>
      </c>
      <c r="P340" s="63" t="str">
        <f t="shared" si="66"/>
        <v/>
      </c>
      <c r="Q340" s="63"/>
      <c r="R340" s="63"/>
      <c r="S340" s="696"/>
    </row>
    <row r="341" spans="1:19" hidden="1">
      <c r="A341" s="481"/>
      <c r="B341" s="482"/>
      <c r="C341" s="483"/>
      <c r="D341" s="483"/>
      <c r="E341" s="484"/>
      <c r="F341" s="483"/>
      <c r="G341" s="689"/>
      <c r="H341" s="390">
        <f t="shared" si="68"/>
        <v>0</v>
      </c>
      <c r="I341" s="63">
        <f t="shared" ref="I341:I391" si="69">G341*H341</f>
        <v>0</v>
      </c>
      <c r="J341" s="490"/>
      <c r="K341" s="510"/>
      <c r="L341" s="512" t="str">
        <f>IF(AND('1B Tableau financier'!$K$2&lt;&gt;"Pôle",C341&lt;&gt;""),1,"")</f>
        <v/>
      </c>
      <c r="M341" s="517" t="str">
        <f t="shared" ref="M341:M391" si="70">IF(L341=1,I341+J341+K341,"")</f>
        <v/>
      </c>
      <c r="N341" s="518" t="str">
        <f t="shared" ref="N341:N391" si="71">IF(L341=2,(I341+J341+K341)/2,"")</f>
        <v/>
      </c>
      <c r="O341" s="517" t="str">
        <f t="shared" si="65"/>
        <v/>
      </c>
      <c r="P341" s="63" t="str">
        <f t="shared" si="66"/>
        <v/>
      </c>
      <c r="Q341" s="63"/>
      <c r="R341" s="63"/>
      <c r="S341" s="696"/>
    </row>
    <row r="342" spans="1:19" hidden="1">
      <c r="A342" s="481"/>
      <c r="B342" s="482"/>
      <c r="C342" s="483"/>
      <c r="D342" s="483"/>
      <c r="E342" s="484"/>
      <c r="F342" s="483"/>
      <c r="G342" s="689"/>
      <c r="H342" s="390">
        <f t="shared" si="68"/>
        <v>0</v>
      </c>
      <c r="I342" s="63">
        <f t="shared" si="69"/>
        <v>0</v>
      </c>
      <c r="J342" s="490"/>
      <c r="K342" s="510"/>
      <c r="L342" s="512" t="str">
        <f>IF(AND('1B Tableau financier'!$K$2&lt;&gt;"Pôle",C342&lt;&gt;""),1,"")</f>
        <v/>
      </c>
      <c r="M342" s="517" t="str">
        <f t="shared" si="70"/>
        <v/>
      </c>
      <c r="N342" s="518" t="str">
        <f t="shared" si="71"/>
        <v/>
      </c>
      <c r="O342" s="517" t="str">
        <f t="shared" si="65"/>
        <v/>
      </c>
      <c r="P342" s="63" t="str">
        <f t="shared" si="66"/>
        <v/>
      </c>
      <c r="Q342" s="63"/>
      <c r="R342" s="63"/>
      <c r="S342" s="696"/>
    </row>
    <row r="343" spans="1:19" hidden="1">
      <c r="A343" s="481"/>
      <c r="B343" s="482"/>
      <c r="C343" s="483"/>
      <c r="D343" s="483"/>
      <c r="E343" s="484"/>
      <c r="F343" s="483"/>
      <c r="G343" s="689"/>
      <c r="H343" s="390">
        <f t="shared" si="68"/>
        <v>0</v>
      </c>
      <c r="I343" s="63">
        <f t="shared" si="69"/>
        <v>0</v>
      </c>
      <c r="J343" s="490"/>
      <c r="K343" s="510"/>
      <c r="L343" s="512" t="str">
        <f>IF(AND('1B Tableau financier'!$K$2&lt;&gt;"Pôle",C343&lt;&gt;""),1,"")</f>
        <v/>
      </c>
      <c r="M343" s="517" t="str">
        <f t="shared" si="70"/>
        <v/>
      </c>
      <c r="N343" s="518" t="str">
        <f t="shared" si="71"/>
        <v/>
      </c>
      <c r="O343" s="517" t="str">
        <f t="shared" si="65"/>
        <v/>
      </c>
      <c r="P343" s="63" t="str">
        <f t="shared" si="66"/>
        <v/>
      </c>
      <c r="Q343" s="63"/>
      <c r="R343" s="63"/>
      <c r="S343" s="696"/>
    </row>
    <row r="344" spans="1:19" hidden="1">
      <c r="A344" s="481"/>
      <c r="B344" s="482"/>
      <c r="C344" s="483"/>
      <c r="D344" s="483"/>
      <c r="E344" s="484"/>
      <c r="F344" s="483"/>
      <c r="G344" s="689"/>
      <c r="H344" s="390">
        <f t="shared" si="68"/>
        <v>0</v>
      </c>
      <c r="I344" s="63">
        <f t="shared" si="69"/>
        <v>0</v>
      </c>
      <c r="J344" s="490"/>
      <c r="K344" s="510"/>
      <c r="L344" s="512" t="str">
        <f>IF(AND('1B Tableau financier'!$K$2&lt;&gt;"Pôle",C344&lt;&gt;""),1,"")</f>
        <v/>
      </c>
      <c r="M344" s="517" t="str">
        <f t="shared" si="70"/>
        <v/>
      </c>
      <c r="N344" s="518" t="str">
        <f t="shared" si="71"/>
        <v/>
      </c>
      <c r="O344" s="517" t="str">
        <f t="shared" si="65"/>
        <v/>
      </c>
      <c r="P344" s="63" t="str">
        <f t="shared" si="66"/>
        <v/>
      </c>
      <c r="Q344" s="63"/>
      <c r="R344" s="63"/>
      <c r="S344" s="696"/>
    </row>
    <row r="345" spans="1:19" hidden="1">
      <c r="A345" s="481"/>
      <c r="B345" s="482"/>
      <c r="C345" s="483"/>
      <c r="D345" s="483"/>
      <c r="E345" s="484"/>
      <c r="F345" s="483"/>
      <c r="G345" s="689"/>
      <c r="H345" s="390">
        <f t="shared" si="68"/>
        <v>0</v>
      </c>
      <c r="I345" s="63">
        <f t="shared" si="69"/>
        <v>0</v>
      </c>
      <c r="J345" s="490"/>
      <c r="K345" s="510"/>
      <c r="L345" s="512" t="str">
        <f>IF(AND('1B Tableau financier'!$K$2&lt;&gt;"Pôle",C345&lt;&gt;""),1,"")</f>
        <v/>
      </c>
      <c r="M345" s="517" t="str">
        <f t="shared" si="70"/>
        <v/>
      </c>
      <c r="N345" s="518" t="str">
        <f t="shared" si="71"/>
        <v/>
      </c>
      <c r="O345" s="517" t="str">
        <f t="shared" si="65"/>
        <v/>
      </c>
      <c r="P345" s="63" t="str">
        <f t="shared" si="66"/>
        <v/>
      </c>
      <c r="Q345" s="63"/>
      <c r="R345" s="63"/>
      <c r="S345" s="696"/>
    </row>
    <row r="346" spans="1:19" hidden="1">
      <c r="A346" s="481"/>
      <c r="B346" s="482"/>
      <c r="C346" s="483"/>
      <c r="D346" s="483"/>
      <c r="E346" s="484"/>
      <c r="F346" s="483"/>
      <c r="G346" s="689"/>
      <c r="H346" s="390">
        <f t="shared" si="68"/>
        <v>0</v>
      </c>
      <c r="I346" s="63">
        <f t="shared" si="69"/>
        <v>0</v>
      </c>
      <c r="J346" s="490"/>
      <c r="K346" s="510"/>
      <c r="L346" s="512" t="str">
        <f>IF(AND('1B Tableau financier'!$K$2&lt;&gt;"Pôle",C346&lt;&gt;""),1,"")</f>
        <v/>
      </c>
      <c r="M346" s="517" t="str">
        <f t="shared" si="70"/>
        <v/>
      </c>
      <c r="N346" s="518" t="str">
        <f t="shared" si="71"/>
        <v/>
      </c>
      <c r="O346" s="517" t="str">
        <f t="shared" si="65"/>
        <v/>
      </c>
      <c r="P346" s="63" t="str">
        <f t="shared" si="66"/>
        <v/>
      </c>
      <c r="Q346" s="63"/>
      <c r="R346" s="63"/>
      <c r="S346" s="696"/>
    </row>
    <row r="347" spans="1:19" hidden="1">
      <c r="A347" s="481"/>
      <c r="B347" s="482"/>
      <c r="C347" s="483"/>
      <c r="D347" s="483"/>
      <c r="E347" s="484"/>
      <c r="F347" s="483"/>
      <c r="G347" s="689"/>
      <c r="H347" s="390">
        <f t="shared" si="68"/>
        <v>0</v>
      </c>
      <c r="I347" s="63">
        <f t="shared" si="69"/>
        <v>0</v>
      </c>
      <c r="J347" s="490"/>
      <c r="K347" s="510"/>
      <c r="L347" s="512" t="str">
        <f>IF(AND('1B Tableau financier'!$K$2&lt;&gt;"Pôle",C347&lt;&gt;""),1,"")</f>
        <v/>
      </c>
      <c r="M347" s="517" t="str">
        <f t="shared" si="70"/>
        <v/>
      </c>
      <c r="N347" s="518" t="str">
        <f t="shared" si="71"/>
        <v/>
      </c>
      <c r="O347" s="517" t="str">
        <f t="shared" si="65"/>
        <v/>
      </c>
      <c r="P347" s="63" t="str">
        <f t="shared" si="66"/>
        <v/>
      </c>
      <c r="Q347" s="63"/>
      <c r="R347" s="63"/>
      <c r="S347" s="696"/>
    </row>
    <row r="348" spans="1:19" hidden="1">
      <c r="A348" s="481"/>
      <c r="B348" s="482"/>
      <c r="C348" s="483"/>
      <c r="D348" s="483"/>
      <c r="E348" s="484"/>
      <c r="F348" s="483"/>
      <c r="G348" s="689"/>
      <c r="H348" s="390">
        <f t="shared" si="68"/>
        <v>0</v>
      </c>
      <c r="I348" s="63">
        <f t="shared" si="69"/>
        <v>0</v>
      </c>
      <c r="J348" s="490"/>
      <c r="K348" s="510"/>
      <c r="L348" s="512" t="str">
        <f>IF(AND('1B Tableau financier'!$K$2&lt;&gt;"Pôle",C348&lt;&gt;""),1,"")</f>
        <v/>
      </c>
      <c r="M348" s="517" t="str">
        <f t="shared" si="70"/>
        <v/>
      </c>
      <c r="N348" s="518" t="str">
        <f t="shared" si="71"/>
        <v/>
      </c>
      <c r="O348" s="517" t="str">
        <f t="shared" si="65"/>
        <v/>
      </c>
      <c r="P348" s="63" t="str">
        <f t="shared" si="66"/>
        <v/>
      </c>
      <c r="Q348" s="63"/>
      <c r="R348" s="63"/>
      <c r="S348" s="696"/>
    </row>
    <row r="349" spans="1:19" hidden="1">
      <c r="A349" s="481"/>
      <c r="B349" s="482"/>
      <c r="C349" s="483"/>
      <c r="D349" s="483"/>
      <c r="E349" s="484"/>
      <c r="F349" s="483"/>
      <c r="G349" s="689"/>
      <c r="H349" s="390">
        <f t="shared" si="68"/>
        <v>0</v>
      </c>
      <c r="I349" s="63">
        <f t="shared" si="69"/>
        <v>0</v>
      </c>
      <c r="J349" s="490"/>
      <c r="K349" s="510"/>
      <c r="L349" s="512" t="str">
        <f>IF(AND('1B Tableau financier'!$K$2&lt;&gt;"Pôle",C349&lt;&gt;""),1,"")</f>
        <v/>
      </c>
      <c r="M349" s="517" t="str">
        <f t="shared" si="70"/>
        <v/>
      </c>
      <c r="N349" s="518" t="str">
        <f t="shared" si="71"/>
        <v/>
      </c>
      <c r="O349" s="517" t="str">
        <f t="shared" si="65"/>
        <v/>
      </c>
      <c r="P349" s="63" t="str">
        <f t="shared" si="66"/>
        <v/>
      </c>
      <c r="Q349" s="63"/>
      <c r="R349" s="63"/>
      <c r="S349" s="696"/>
    </row>
    <row r="350" spans="1:19" hidden="1">
      <c r="A350" s="481"/>
      <c r="B350" s="482"/>
      <c r="C350" s="483"/>
      <c r="D350" s="483"/>
      <c r="E350" s="484"/>
      <c r="F350" s="483"/>
      <c r="G350" s="689"/>
      <c r="H350" s="390">
        <f t="shared" si="68"/>
        <v>0</v>
      </c>
      <c r="I350" s="63">
        <f t="shared" si="69"/>
        <v>0</v>
      </c>
      <c r="J350" s="490"/>
      <c r="K350" s="510"/>
      <c r="L350" s="512" t="str">
        <f>IF(AND('1B Tableau financier'!$K$2&lt;&gt;"Pôle",C350&lt;&gt;""),1,"")</f>
        <v/>
      </c>
      <c r="M350" s="517" t="str">
        <f t="shared" si="70"/>
        <v/>
      </c>
      <c r="N350" s="518" t="str">
        <f t="shared" si="71"/>
        <v/>
      </c>
      <c r="O350" s="517" t="str">
        <f t="shared" si="65"/>
        <v/>
      </c>
      <c r="P350" s="63" t="str">
        <f t="shared" si="66"/>
        <v/>
      </c>
      <c r="Q350" s="63"/>
      <c r="R350" s="63"/>
      <c r="S350" s="696"/>
    </row>
    <row r="351" spans="1:19" hidden="1">
      <c r="A351" s="481"/>
      <c r="B351" s="482"/>
      <c r="C351" s="483"/>
      <c r="D351" s="483"/>
      <c r="E351" s="484"/>
      <c r="F351" s="483"/>
      <c r="G351" s="689"/>
      <c r="H351" s="390">
        <f t="shared" si="68"/>
        <v>0</v>
      </c>
      <c r="I351" s="63">
        <f t="shared" si="69"/>
        <v>0</v>
      </c>
      <c r="J351" s="490"/>
      <c r="K351" s="510"/>
      <c r="L351" s="512" t="str">
        <f>IF(AND('1B Tableau financier'!$K$2&lt;&gt;"Pôle",C351&lt;&gt;""),1,"")</f>
        <v/>
      </c>
      <c r="M351" s="517" t="str">
        <f t="shared" si="70"/>
        <v/>
      </c>
      <c r="N351" s="518" t="str">
        <f t="shared" si="71"/>
        <v/>
      </c>
      <c r="O351" s="517" t="str">
        <f t="shared" si="65"/>
        <v/>
      </c>
      <c r="P351" s="63" t="str">
        <f t="shared" si="66"/>
        <v/>
      </c>
      <c r="Q351" s="63"/>
      <c r="R351" s="63"/>
      <c r="S351" s="696"/>
    </row>
    <row r="352" spans="1:19" hidden="1">
      <c r="A352" s="481"/>
      <c r="B352" s="482"/>
      <c r="C352" s="483"/>
      <c r="D352" s="483"/>
      <c r="E352" s="484"/>
      <c r="F352" s="483"/>
      <c r="G352" s="689"/>
      <c r="H352" s="390">
        <f t="shared" si="68"/>
        <v>0</v>
      </c>
      <c r="I352" s="63">
        <f t="shared" si="69"/>
        <v>0</v>
      </c>
      <c r="J352" s="490"/>
      <c r="K352" s="510"/>
      <c r="L352" s="512" t="str">
        <f>IF(AND('1B Tableau financier'!$K$2&lt;&gt;"Pôle",C352&lt;&gt;""),1,"")</f>
        <v/>
      </c>
      <c r="M352" s="517" t="str">
        <f t="shared" si="70"/>
        <v/>
      </c>
      <c r="N352" s="518" t="str">
        <f t="shared" si="71"/>
        <v/>
      </c>
      <c r="O352" s="517" t="str">
        <f t="shared" si="65"/>
        <v/>
      </c>
      <c r="P352" s="63" t="str">
        <f t="shared" si="66"/>
        <v/>
      </c>
      <c r="Q352" s="63"/>
      <c r="R352" s="63"/>
      <c r="S352" s="696"/>
    </row>
    <row r="353" spans="1:19" hidden="1">
      <c r="A353" s="481"/>
      <c r="B353" s="482"/>
      <c r="C353" s="483"/>
      <c r="D353" s="483"/>
      <c r="E353" s="484"/>
      <c r="F353" s="483"/>
      <c r="G353" s="689"/>
      <c r="H353" s="390">
        <f t="shared" si="68"/>
        <v>0</v>
      </c>
      <c r="I353" s="63">
        <f t="shared" si="69"/>
        <v>0</v>
      </c>
      <c r="J353" s="490"/>
      <c r="K353" s="510"/>
      <c r="L353" s="512" t="str">
        <f>IF(AND('1B Tableau financier'!$K$2&lt;&gt;"Pôle",C353&lt;&gt;""),1,"")</f>
        <v/>
      </c>
      <c r="M353" s="517" t="str">
        <f t="shared" si="70"/>
        <v/>
      </c>
      <c r="N353" s="518" t="str">
        <f t="shared" si="71"/>
        <v/>
      </c>
      <c r="O353" s="517" t="str">
        <f t="shared" si="65"/>
        <v/>
      </c>
      <c r="P353" s="63" t="str">
        <f t="shared" si="66"/>
        <v/>
      </c>
      <c r="Q353" s="63"/>
      <c r="R353" s="63"/>
      <c r="S353" s="696"/>
    </row>
    <row r="354" spans="1:19" hidden="1">
      <c r="A354" s="481"/>
      <c r="B354" s="482"/>
      <c r="C354" s="483"/>
      <c r="D354" s="483"/>
      <c r="E354" s="484"/>
      <c r="F354" s="483"/>
      <c r="G354" s="689"/>
      <c r="H354" s="390">
        <f t="shared" si="68"/>
        <v>0</v>
      </c>
      <c r="I354" s="63">
        <f t="shared" si="69"/>
        <v>0</v>
      </c>
      <c r="J354" s="490"/>
      <c r="K354" s="510"/>
      <c r="L354" s="512" t="str">
        <f>IF(AND('1B Tableau financier'!$K$2&lt;&gt;"Pôle",C354&lt;&gt;""),1,"")</f>
        <v/>
      </c>
      <c r="M354" s="517" t="str">
        <f t="shared" si="70"/>
        <v/>
      </c>
      <c r="N354" s="518" t="str">
        <f t="shared" si="71"/>
        <v/>
      </c>
      <c r="O354" s="517" t="str">
        <f t="shared" si="65"/>
        <v/>
      </c>
      <c r="P354" s="63" t="str">
        <f t="shared" si="66"/>
        <v/>
      </c>
      <c r="Q354" s="63"/>
      <c r="R354" s="63"/>
      <c r="S354" s="696"/>
    </row>
    <row r="355" spans="1:19" hidden="1">
      <c r="A355" s="481"/>
      <c r="B355" s="482"/>
      <c r="C355" s="483"/>
      <c r="D355" s="483"/>
      <c r="E355" s="484"/>
      <c r="F355" s="483"/>
      <c r="G355" s="689"/>
      <c r="H355" s="390">
        <f t="shared" si="68"/>
        <v>0</v>
      </c>
      <c r="I355" s="63">
        <f t="shared" si="69"/>
        <v>0</v>
      </c>
      <c r="J355" s="490"/>
      <c r="K355" s="510"/>
      <c r="L355" s="512" t="str">
        <f>IF(AND('1B Tableau financier'!$K$2&lt;&gt;"Pôle",C355&lt;&gt;""),1,"")</f>
        <v/>
      </c>
      <c r="M355" s="517" t="str">
        <f t="shared" si="70"/>
        <v/>
      </c>
      <c r="N355" s="518" t="str">
        <f t="shared" si="71"/>
        <v/>
      </c>
      <c r="O355" s="517" t="str">
        <f t="shared" si="65"/>
        <v/>
      </c>
      <c r="P355" s="63" t="str">
        <f t="shared" si="66"/>
        <v/>
      </c>
      <c r="Q355" s="63"/>
      <c r="R355" s="63"/>
      <c r="S355" s="696"/>
    </row>
    <row r="356" spans="1:19" hidden="1">
      <c r="A356" s="481"/>
      <c r="B356" s="482"/>
      <c r="C356" s="483"/>
      <c r="D356" s="483"/>
      <c r="E356" s="484"/>
      <c r="F356" s="483"/>
      <c r="G356" s="689"/>
      <c r="H356" s="390">
        <f t="shared" si="68"/>
        <v>0</v>
      </c>
      <c r="I356" s="63">
        <f t="shared" si="69"/>
        <v>0</v>
      </c>
      <c r="J356" s="490"/>
      <c r="K356" s="510"/>
      <c r="L356" s="512" t="str">
        <f>IF(AND('1B Tableau financier'!$K$2&lt;&gt;"Pôle",C356&lt;&gt;""),1,"")</f>
        <v/>
      </c>
      <c r="M356" s="517" t="str">
        <f t="shared" si="70"/>
        <v/>
      </c>
      <c r="N356" s="518" t="str">
        <f t="shared" si="71"/>
        <v/>
      </c>
      <c r="O356" s="517" t="str">
        <f t="shared" si="65"/>
        <v/>
      </c>
      <c r="P356" s="63" t="str">
        <f t="shared" si="66"/>
        <v/>
      </c>
      <c r="Q356" s="63"/>
      <c r="R356" s="63"/>
      <c r="S356" s="696"/>
    </row>
    <row r="357" spans="1:19" hidden="1">
      <c r="A357" s="481"/>
      <c r="B357" s="482"/>
      <c r="C357" s="483"/>
      <c r="D357" s="483"/>
      <c r="E357" s="484"/>
      <c r="F357" s="483"/>
      <c r="G357" s="689"/>
      <c r="H357" s="390">
        <f t="shared" si="68"/>
        <v>0</v>
      </c>
      <c r="I357" s="63">
        <f t="shared" si="69"/>
        <v>0</v>
      </c>
      <c r="J357" s="490"/>
      <c r="K357" s="510"/>
      <c r="L357" s="512" t="str">
        <f>IF(AND('1B Tableau financier'!$K$2&lt;&gt;"Pôle",C357&lt;&gt;""),1,"")</f>
        <v/>
      </c>
      <c r="M357" s="517" t="str">
        <f t="shared" si="70"/>
        <v/>
      </c>
      <c r="N357" s="518" t="str">
        <f t="shared" si="71"/>
        <v/>
      </c>
      <c r="O357" s="517" t="str">
        <f t="shared" si="65"/>
        <v/>
      </c>
      <c r="P357" s="63" t="str">
        <f t="shared" si="66"/>
        <v/>
      </c>
      <c r="Q357" s="63"/>
      <c r="R357" s="63"/>
      <c r="S357" s="696"/>
    </row>
    <row r="358" spans="1:19" hidden="1">
      <c r="A358" s="481"/>
      <c r="B358" s="482"/>
      <c r="C358" s="483"/>
      <c r="D358" s="483"/>
      <c r="E358" s="484"/>
      <c r="F358" s="483"/>
      <c r="G358" s="689"/>
      <c r="H358" s="390">
        <f t="shared" si="68"/>
        <v>0</v>
      </c>
      <c r="I358" s="63">
        <f t="shared" si="69"/>
        <v>0</v>
      </c>
      <c r="J358" s="490"/>
      <c r="K358" s="510"/>
      <c r="L358" s="512" t="str">
        <f>IF(AND('1B Tableau financier'!$K$2&lt;&gt;"Pôle",C358&lt;&gt;""),1,"")</f>
        <v/>
      </c>
      <c r="M358" s="517" t="str">
        <f t="shared" si="70"/>
        <v/>
      </c>
      <c r="N358" s="518" t="str">
        <f t="shared" si="71"/>
        <v/>
      </c>
      <c r="O358" s="517" t="str">
        <f t="shared" si="65"/>
        <v/>
      </c>
      <c r="P358" s="63" t="str">
        <f t="shared" si="66"/>
        <v/>
      </c>
      <c r="Q358" s="63"/>
      <c r="R358" s="63"/>
      <c r="S358" s="696"/>
    </row>
    <row r="359" spans="1:19" hidden="1">
      <c r="A359" s="481"/>
      <c r="B359" s="482"/>
      <c r="C359" s="483"/>
      <c r="D359" s="483"/>
      <c r="E359" s="484"/>
      <c r="F359" s="483"/>
      <c r="G359" s="689"/>
      <c r="H359" s="390">
        <f t="shared" si="68"/>
        <v>0</v>
      </c>
      <c r="I359" s="63">
        <f t="shared" si="69"/>
        <v>0</v>
      </c>
      <c r="J359" s="490"/>
      <c r="K359" s="510"/>
      <c r="L359" s="512" t="str">
        <f>IF(AND('1B Tableau financier'!$K$2&lt;&gt;"Pôle",C359&lt;&gt;""),1,"")</f>
        <v/>
      </c>
      <c r="M359" s="517" t="str">
        <f t="shared" si="70"/>
        <v/>
      </c>
      <c r="N359" s="518" t="str">
        <f t="shared" si="71"/>
        <v/>
      </c>
      <c r="O359" s="517" t="str">
        <f t="shared" si="65"/>
        <v/>
      </c>
      <c r="P359" s="63" t="str">
        <f t="shared" si="66"/>
        <v/>
      </c>
      <c r="Q359" s="63"/>
      <c r="R359" s="63"/>
      <c r="S359" s="696"/>
    </row>
    <row r="360" spans="1:19" hidden="1">
      <c r="A360" s="481"/>
      <c r="B360" s="482"/>
      <c r="C360" s="483"/>
      <c r="D360" s="483"/>
      <c r="E360" s="484"/>
      <c r="F360" s="483"/>
      <c r="G360" s="689"/>
      <c r="H360" s="390">
        <f t="shared" si="68"/>
        <v>0</v>
      </c>
      <c r="I360" s="63">
        <f t="shared" si="69"/>
        <v>0</v>
      </c>
      <c r="J360" s="490"/>
      <c r="K360" s="510"/>
      <c r="L360" s="512" t="str">
        <f>IF(AND('1B Tableau financier'!$K$2&lt;&gt;"Pôle",C360&lt;&gt;""),1,"")</f>
        <v/>
      </c>
      <c r="M360" s="517" t="str">
        <f t="shared" si="70"/>
        <v/>
      </c>
      <c r="N360" s="518" t="str">
        <f t="shared" si="71"/>
        <v/>
      </c>
      <c r="O360" s="517" t="str">
        <f t="shared" si="65"/>
        <v/>
      </c>
      <c r="P360" s="63" t="str">
        <f t="shared" si="66"/>
        <v/>
      </c>
      <c r="Q360" s="63"/>
      <c r="R360" s="63"/>
      <c r="S360" s="696"/>
    </row>
    <row r="361" spans="1:19" hidden="1">
      <c r="A361" s="481"/>
      <c r="B361" s="482"/>
      <c r="C361" s="483"/>
      <c r="D361" s="483"/>
      <c r="E361" s="484"/>
      <c r="F361" s="483"/>
      <c r="G361" s="689"/>
      <c r="H361" s="390">
        <f t="shared" si="68"/>
        <v>0</v>
      </c>
      <c r="I361" s="63">
        <f t="shared" si="69"/>
        <v>0</v>
      </c>
      <c r="J361" s="490"/>
      <c r="K361" s="510"/>
      <c r="L361" s="512" t="str">
        <f>IF(AND('1B Tableau financier'!$K$2&lt;&gt;"Pôle",C361&lt;&gt;""),1,"")</f>
        <v/>
      </c>
      <c r="M361" s="517" t="str">
        <f t="shared" si="70"/>
        <v/>
      </c>
      <c r="N361" s="518" t="str">
        <f t="shared" si="71"/>
        <v/>
      </c>
      <c r="O361" s="517" t="str">
        <f t="shared" si="65"/>
        <v/>
      </c>
      <c r="P361" s="63" t="str">
        <f t="shared" si="66"/>
        <v/>
      </c>
      <c r="Q361" s="63"/>
      <c r="R361" s="63"/>
      <c r="S361" s="696"/>
    </row>
    <row r="362" spans="1:19" hidden="1">
      <c r="A362" s="481"/>
      <c r="B362" s="482"/>
      <c r="C362" s="483"/>
      <c r="D362" s="483"/>
      <c r="E362" s="484"/>
      <c r="F362" s="483"/>
      <c r="G362" s="689"/>
      <c r="H362" s="390">
        <f t="shared" si="68"/>
        <v>0</v>
      </c>
      <c r="I362" s="63">
        <f t="shared" si="69"/>
        <v>0</v>
      </c>
      <c r="J362" s="490"/>
      <c r="K362" s="510"/>
      <c r="L362" s="512" t="str">
        <f>IF(AND('1B Tableau financier'!$K$2&lt;&gt;"Pôle",C362&lt;&gt;""),1,"")</f>
        <v/>
      </c>
      <c r="M362" s="517" t="str">
        <f t="shared" si="70"/>
        <v/>
      </c>
      <c r="N362" s="518" t="str">
        <f t="shared" si="71"/>
        <v/>
      </c>
      <c r="O362" s="517" t="str">
        <f t="shared" si="65"/>
        <v/>
      </c>
      <c r="P362" s="63" t="str">
        <f t="shared" si="66"/>
        <v/>
      </c>
      <c r="Q362" s="63"/>
      <c r="R362" s="63"/>
      <c r="S362" s="696"/>
    </row>
    <row r="363" spans="1:19" hidden="1">
      <c r="A363" s="481"/>
      <c r="B363" s="482"/>
      <c r="C363" s="483"/>
      <c r="D363" s="483"/>
      <c r="E363" s="484"/>
      <c r="F363" s="483"/>
      <c r="G363" s="689"/>
      <c r="H363" s="390">
        <f t="shared" si="68"/>
        <v>0</v>
      </c>
      <c r="I363" s="63">
        <f t="shared" si="69"/>
        <v>0</v>
      </c>
      <c r="J363" s="490"/>
      <c r="K363" s="510"/>
      <c r="L363" s="512" t="str">
        <f>IF(AND('1B Tableau financier'!$K$2&lt;&gt;"Pôle",C363&lt;&gt;""),1,"")</f>
        <v/>
      </c>
      <c r="M363" s="517" t="str">
        <f t="shared" si="70"/>
        <v/>
      </c>
      <c r="N363" s="518" t="str">
        <f t="shared" si="71"/>
        <v/>
      </c>
      <c r="O363" s="517" t="str">
        <f t="shared" si="65"/>
        <v/>
      </c>
      <c r="P363" s="63" t="str">
        <f t="shared" si="66"/>
        <v/>
      </c>
      <c r="Q363" s="63"/>
      <c r="R363" s="63"/>
      <c r="S363" s="696"/>
    </row>
    <row r="364" spans="1:19" hidden="1">
      <c r="A364" s="481"/>
      <c r="B364" s="482"/>
      <c r="C364" s="483"/>
      <c r="D364" s="483"/>
      <c r="E364" s="484"/>
      <c r="F364" s="483"/>
      <c r="G364" s="689"/>
      <c r="H364" s="390">
        <f t="shared" si="68"/>
        <v>0</v>
      </c>
      <c r="I364" s="63">
        <f t="shared" si="69"/>
        <v>0</v>
      </c>
      <c r="J364" s="490"/>
      <c r="K364" s="510"/>
      <c r="L364" s="512" t="str">
        <f>IF(AND('1B Tableau financier'!$K$2&lt;&gt;"Pôle",C364&lt;&gt;""),1,"")</f>
        <v/>
      </c>
      <c r="M364" s="517" t="str">
        <f t="shared" si="70"/>
        <v/>
      </c>
      <c r="N364" s="518" t="str">
        <f t="shared" si="71"/>
        <v/>
      </c>
      <c r="O364" s="517" t="str">
        <f t="shared" si="65"/>
        <v/>
      </c>
      <c r="P364" s="63" t="str">
        <f t="shared" si="66"/>
        <v/>
      </c>
      <c r="Q364" s="63"/>
      <c r="R364" s="63"/>
      <c r="S364" s="696"/>
    </row>
    <row r="365" spans="1:19" hidden="1">
      <c r="A365" s="481"/>
      <c r="B365" s="482"/>
      <c r="C365" s="483"/>
      <c r="D365" s="483"/>
      <c r="E365" s="484"/>
      <c r="F365" s="483"/>
      <c r="G365" s="689"/>
      <c r="H365" s="390">
        <f t="shared" si="68"/>
        <v>0</v>
      </c>
      <c r="I365" s="63">
        <f t="shared" si="69"/>
        <v>0</v>
      </c>
      <c r="J365" s="490"/>
      <c r="K365" s="510"/>
      <c r="L365" s="512" t="str">
        <f>IF(AND('1B Tableau financier'!$K$2&lt;&gt;"Pôle",C365&lt;&gt;""),1,"")</f>
        <v/>
      </c>
      <c r="M365" s="517" t="str">
        <f t="shared" si="70"/>
        <v/>
      </c>
      <c r="N365" s="518" t="str">
        <f t="shared" si="71"/>
        <v/>
      </c>
      <c r="O365" s="517" t="str">
        <f t="shared" si="65"/>
        <v/>
      </c>
      <c r="P365" s="63" t="str">
        <f t="shared" si="66"/>
        <v/>
      </c>
      <c r="Q365" s="63"/>
      <c r="R365" s="63"/>
      <c r="S365" s="696"/>
    </row>
    <row r="366" spans="1:19" hidden="1">
      <c r="A366" s="481"/>
      <c r="B366" s="482"/>
      <c r="C366" s="483"/>
      <c r="D366" s="483"/>
      <c r="E366" s="484"/>
      <c r="F366" s="483"/>
      <c r="G366" s="689"/>
      <c r="H366" s="390">
        <f t="shared" si="68"/>
        <v>0</v>
      </c>
      <c r="I366" s="63">
        <f t="shared" si="69"/>
        <v>0</v>
      </c>
      <c r="J366" s="490"/>
      <c r="K366" s="510"/>
      <c r="L366" s="512" t="str">
        <f>IF(AND('1B Tableau financier'!$K$2&lt;&gt;"Pôle",C366&lt;&gt;""),1,"")</f>
        <v/>
      </c>
      <c r="M366" s="517" t="str">
        <f t="shared" si="70"/>
        <v/>
      </c>
      <c r="N366" s="518" t="str">
        <f t="shared" si="71"/>
        <v/>
      </c>
      <c r="O366" s="517" t="str">
        <f t="shared" si="65"/>
        <v/>
      </c>
      <c r="P366" s="63" t="str">
        <f t="shared" si="66"/>
        <v/>
      </c>
      <c r="Q366" s="63"/>
      <c r="R366" s="63"/>
      <c r="S366" s="696"/>
    </row>
    <row r="367" spans="1:19" hidden="1">
      <c r="A367" s="481"/>
      <c r="B367" s="482"/>
      <c r="C367" s="483"/>
      <c r="D367" s="483"/>
      <c r="E367" s="484"/>
      <c r="F367" s="483"/>
      <c r="G367" s="689"/>
      <c r="H367" s="390">
        <f t="shared" si="68"/>
        <v>0</v>
      </c>
      <c r="I367" s="63">
        <f t="shared" si="69"/>
        <v>0</v>
      </c>
      <c r="J367" s="490"/>
      <c r="K367" s="510"/>
      <c r="L367" s="512" t="str">
        <f>IF(AND('1B Tableau financier'!$K$2&lt;&gt;"Pôle",C367&lt;&gt;""),1,"")</f>
        <v/>
      </c>
      <c r="M367" s="517" t="str">
        <f t="shared" si="70"/>
        <v/>
      </c>
      <c r="N367" s="518" t="str">
        <f t="shared" si="71"/>
        <v/>
      </c>
      <c r="O367" s="517" t="str">
        <f t="shared" si="65"/>
        <v/>
      </c>
      <c r="P367" s="63" t="str">
        <f t="shared" si="66"/>
        <v/>
      </c>
      <c r="Q367" s="63"/>
      <c r="R367" s="63"/>
      <c r="S367" s="696"/>
    </row>
    <row r="368" spans="1:19" hidden="1">
      <c r="A368" s="481"/>
      <c r="B368" s="482"/>
      <c r="C368" s="483"/>
      <c r="D368" s="483"/>
      <c r="E368" s="484"/>
      <c r="F368" s="483"/>
      <c r="G368" s="689"/>
      <c r="H368" s="390">
        <f t="shared" si="68"/>
        <v>0</v>
      </c>
      <c r="I368" s="63">
        <f t="shared" si="69"/>
        <v>0</v>
      </c>
      <c r="J368" s="490"/>
      <c r="K368" s="510"/>
      <c r="L368" s="512" t="str">
        <f>IF(AND('1B Tableau financier'!$K$2&lt;&gt;"Pôle",C368&lt;&gt;""),1,"")</f>
        <v/>
      </c>
      <c r="M368" s="517" t="str">
        <f t="shared" si="70"/>
        <v/>
      </c>
      <c r="N368" s="518" t="str">
        <f t="shared" si="71"/>
        <v/>
      </c>
      <c r="O368" s="517" t="str">
        <f t="shared" si="65"/>
        <v/>
      </c>
      <c r="P368" s="63" t="str">
        <f t="shared" si="66"/>
        <v/>
      </c>
      <c r="Q368" s="63"/>
      <c r="R368" s="63"/>
      <c r="S368" s="696"/>
    </row>
    <row r="369" spans="1:19" hidden="1">
      <c r="A369" s="481"/>
      <c r="B369" s="482"/>
      <c r="C369" s="483"/>
      <c r="D369" s="483"/>
      <c r="E369" s="484"/>
      <c r="F369" s="483"/>
      <c r="G369" s="689"/>
      <c r="H369" s="390">
        <f t="shared" si="68"/>
        <v>0</v>
      </c>
      <c r="I369" s="63">
        <f t="shared" si="69"/>
        <v>0</v>
      </c>
      <c r="J369" s="490"/>
      <c r="K369" s="510"/>
      <c r="L369" s="512" t="str">
        <f>IF(AND('1B Tableau financier'!$K$2&lt;&gt;"Pôle",C369&lt;&gt;""),1,"")</f>
        <v/>
      </c>
      <c r="M369" s="517" t="str">
        <f t="shared" si="70"/>
        <v/>
      </c>
      <c r="N369" s="518" t="str">
        <f t="shared" si="71"/>
        <v/>
      </c>
      <c r="O369" s="517" t="str">
        <f t="shared" si="65"/>
        <v/>
      </c>
      <c r="P369" s="63" t="str">
        <f t="shared" si="66"/>
        <v/>
      </c>
      <c r="Q369" s="63"/>
      <c r="R369" s="63"/>
      <c r="S369" s="696"/>
    </row>
    <row r="370" spans="1:19" hidden="1">
      <c r="A370" s="481"/>
      <c r="B370" s="482"/>
      <c r="C370" s="483"/>
      <c r="D370" s="483"/>
      <c r="E370" s="484"/>
      <c r="F370" s="483"/>
      <c r="G370" s="689"/>
      <c r="H370" s="390">
        <f t="shared" si="68"/>
        <v>0</v>
      </c>
      <c r="I370" s="63">
        <f t="shared" si="69"/>
        <v>0</v>
      </c>
      <c r="J370" s="490"/>
      <c r="K370" s="510"/>
      <c r="L370" s="512" t="str">
        <f>IF(AND('1B Tableau financier'!$K$2&lt;&gt;"Pôle",C370&lt;&gt;""),1,"")</f>
        <v/>
      </c>
      <c r="M370" s="517" t="str">
        <f t="shared" si="70"/>
        <v/>
      </c>
      <c r="N370" s="518" t="str">
        <f t="shared" si="71"/>
        <v/>
      </c>
      <c r="O370" s="517" t="str">
        <f t="shared" si="65"/>
        <v/>
      </c>
      <c r="P370" s="63" t="str">
        <f t="shared" si="66"/>
        <v/>
      </c>
      <c r="Q370" s="63"/>
      <c r="R370" s="63"/>
      <c r="S370" s="696"/>
    </row>
    <row r="371" spans="1:19" hidden="1">
      <c r="A371" s="481"/>
      <c r="B371" s="482"/>
      <c r="C371" s="483"/>
      <c r="D371" s="483"/>
      <c r="E371" s="484"/>
      <c r="F371" s="483"/>
      <c r="G371" s="689"/>
      <c r="H371" s="390">
        <f t="shared" si="68"/>
        <v>0</v>
      </c>
      <c r="I371" s="63">
        <f t="shared" si="69"/>
        <v>0</v>
      </c>
      <c r="J371" s="490"/>
      <c r="K371" s="510"/>
      <c r="L371" s="512" t="str">
        <f>IF(AND('1B Tableau financier'!$K$2&lt;&gt;"Pôle",C371&lt;&gt;""),1,"")</f>
        <v/>
      </c>
      <c r="M371" s="517" t="str">
        <f t="shared" si="70"/>
        <v/>
      </c>
      <c r="N371" s="518" t="str">
        <f t="shared" si="71"/>
        <v/>
      </c>
      <c r="O371" s="517" t="str">
        <f t="shared" ref="O371:O396" si="72">IF(M371="","",M371-Q371)</f>
        <v/>
      </c>
      <c r="P371" s="63" t="str">
        <f t="shared" ref="P371:P396" si="73">IF(N371="","",N371-R371)</f>
        <v/>
      </c>
      <c r="Q371" s="63"/>
      <c r="R371" s="63"/>
      <c r="S371" s="696"/>
    </row>
    <row r="372" spans="1:19" hidden="1">
      <c r="A372" s="481"/>
      <c r="B372" s="482"/>
      <c r="C372" s="483"/>
      <c r="D372" s="483"/>
      <c r="E372" s="484"/>
      <c r="F372" s="483"/>
      <c r="G372" s="689"/>
      <c r="H372" s="390">
        <f t="shared" si="68"/>
        <v>0</v>
      </c>
      <c r="I372" s="63">
        <f t="shared" si="69"/>
        <v>0</v>
      </c>
      <c r="J372" s="490"/>
      <c r="K372" s="510"/>
      <c r="L372" s="512" t="str">
        <f>IF(AND('1B Tableau financier'!$K$2&lt;&gt;"Pôle",C372&lt;&gt;""),1,"")</f>
        <v/>
      </c>
      <c r="M372" s="517" t="str">
        <f t="shared" si="70"/>
        <v/>
      </c>
      <c r="N372" s="518" t="str">
        <f t="shared" si="71"/>
        <v/>
      </c>
      <c r="O372" s="517" t="str">
        <f t="shared" si="72"/>
        <v/>
      </c>
      <c r="P372" s="63" t="str">
        <f t="shared" si="73"/>
        <v/>
      </c>
      <c r="Q372" s="63"/>
      <c r="R372" s="63"/>
      <c r="S372" s="696"/>
    </row>
    <row r="373" spans="1:19" hidden="1">
      <c r="A373" s="481"/>
      <c r="B373" s="482"/>
      <c r="C373" s="483"/>
      <c r="D373" s="483"/>
      <c r="E373" s="484"/>
      <c r="F373" s="483"/>
      <c r="G373" s="689"/>
      <c r="H373" s="390">
        <f t="shared" ref="H373:H376" si="74">IF(AND(B373&gt;=$I$8,B373&lt;=$J$8),$K$8,IF(AND(B373&gt;=$I$9,B373&lt;=$J$9),$K$9,IF(AND(B373&gt;=$I$10,B373&lt;=$J$10),$K$10,IF(AND(B373&gt;=$I$11,B373&lt;=$J$11),$K$11,0))))</f>
        <v>0</v>
      </c>
      <c r="I373" s="63">
        <f t="shared" si="69"/>
        <v>0</v>
      </c>
      <c r="J373" s="490"/>
      <c r="K373" s="510"/>
      <c r="L373" s="512" t="str">
        <f>IF(AND('1B Tableau financier'!$K$2&lt;&gt;"Pôle",C373&lt;&gt;""),1,"")</f>
        <v/>
      </c>
      <c r="M373" s="517" t="str">
        <f t="shared" si="70"/>
        <v/>
      </c>
      <c r="N373" s="518" t="str">
        <f t="shared" si="71"/>
        <v/>
      </c>
      <c r="O373" s="517" t="str">
        <f t="shared" si="72"/>
        <v/>
      </c>
      <c r="P373" s="63" t="str">
        <f t="shared" si="73"/>
        <v/>
      </c>
      <c r="Q373" s="63"/>
      <c r="R373" s="63"/>
      <c r="S373" s="696"/>
    </row>
    <row r="374" spans="1:19" hidden="1">
      <c r="A374" s="481"/>
      <c r="B374" s="482"/>
      <c r="C374" s="483"/>
      <c r="D374" s="483"/>
      <c r="E374" s="484"/>
      <c r="F374" s="483"/>
      <c r="G374" s="689"/>
      <c r="H374" s="390">
        <f t="shared" si="74"/>
        <v>0</v>
      </c>
      <c r="I374" s="63">
        <f t="shared" si="69"/>
        <v>0</v>
      </c>
      <c r="J374" s="490"/>
      <c r="K374" s="510"/>
      <c r="L374" s="512" t="str">
        <f>IF(AND('1B Tableau financier'!$K$2&lt;&gt;"Pôle",C374&lt;&gt;""),1,"")</f>
        <v/>
      </c>
      <c r="M374" s="517" t="str">
        <f t="shared" si="70"/>
        <v/>
      </c>
      <c r="N374" s="518" t="str">
        <f t="shared" si="71"/>
        <v/>
      </c>
      <c r="O374" s="517" t="str">
        <f t="shared" si="72"/>
        <v/>
      </c>
      <c r="P374" s="63" t="str">
        <f t="shared" si="73"/>
        <v/>
      </c>
      <c r="Q374" s="63"/>
      <c r="R374" s="63"/>
      <c r="S374" s="696"/>
    </row>
    <row r="375" spans="1:19" hidden="1">
      <c r="A375" s="481"/>
      <c r="B375" s="482"/>
      <c r="C375" s="483"/>
      <c r="D375" s="483"/>
      <c r="E375" s="484"/>
      <c r="F375" s="483"/>
      <c r="G375" s="689"/>
      <c r="H375" s="390">
        <f t="shared" si="74"/>
        <v>0</v>
      </c>
      <c r="I375" s="63">
        <f t="shared" si="69"/>
        <v>0</v>
      </c>
      <c r="J375" s="490"/>
      <c r="K375" s="510"/>
      <c r="L375" s="512" t="str">
        <f>IF(AND('1B Tableau financier'!$K$2&lt;&gt;"Pôle",C375&lt;&gt;""),1,"")</f>
        <v/>
      </c>
      <c r="M375" s="517" t="str">
        <f t="shared" si="70"/>
        <v/>
      </c>
      <c r="N375" s="518" t="str">
        <f t="shared" si="71"/>
        <v/>
      </c>
      <c r="O375" s="517" t="str">
        <f t="shared" si="72"/>
        <v/>
      </c>
      <c r="P375" s="63" t="str">
        <f t="shared" si="73"/>
        <v/>
      </c>
      <c r="Q375" s="63"/>
      <c r="R375" s="63"/>
      <c r="S375" s="696"/>
    </row>
    <row r="376" spans="1:19" hidden="1">
      <c r="A376" s="481"/>
      <c r="B376" s="482"/>
      <c r="C376" s="483"/>
      <c r="D376" s="483"/>
      <c r="E376" s="484"/>
      <c r="F376" s="483"/>
      <c r="G376" s="689"/>
      <c r="H376" s="390">
        <f t="shared" si="74"/>
        <v>0</v>
      </c>
      <c r="I376" s="63">
        <f t="shared" ref="I376" si="75">G376*H376</f>
        <v>0</v>
      </c>
      <c r="J376" s="490"/>
      <c r="K376" s="510"/>
      <c r="L376" s="512" t="str">
        <f>IF(AND('1B Tableau financier'!$K$2&lt;&gt;"Pôle",C376&lt;&gt;""),1,"")</f>
        <v/>
      </c>
      <c r="M376" s="517" t="str">
        <f t="shared" ref="M376" si="76">IF(L376=1,I376+J376+K376,"")</f>
        <v/>
      </c>
      <c r="N376" s="518" t="str">
        <f t="shared" ref="N376" si="77">IF(L376=2,(I376+J376+K376)/2,"")</f>
        <v/>
      </c>
      <c r="O376" s="517" t="str">
        <f t="shared" si="72"/>
        <v/>
      </c>
      <c r="P376" s="63" t="str">
        <f t="shared" si="73"/>
        <v/>
      </c>
      <c r="Q376" s="63"/>
      <c r="R376" s="63"/>
      <c r="S376" s="696"/>
    </row>
    <row r="377" spans="1:19" hidden="1">
      <c r="A377" s="481"/>
      <c r="B377" s="482"/>
      <c r="C377" s="483"/>
      <c r="D377" s="483"/>
      <c r="E377" s="484"/>
      <c r="F377" s="483"/>
      <c r="G377" s="689"/>
      <c r="H377" s="390">
        <f t="shared" si="68"/>
        <v>0</v>
      </c>
      <c r="I377" s="63">
        <f t="shared" si="69"/>
        <v>0</v>
      </c>
      <c r="J377" s="490"/>
      <c r="K377" s="510"/>
      <c r="L377" s="512" t="str">
        <f>IF(AND('1B Tableau financier'!$K$2&lt;&gt;"Pôle",C377&lt;&gt;""),1,"")</f>
        <v/>
      </c>
      <c r="M377" s="517" t="str">
        <f t="shared" si="70"/>
        <v/>
      </c>
      <c r="N377" s="518" t="str">
        <f t="shared" si="71"/>
        <v/>
      </c>
      <c r="O377" s="517" t="str">
        <f t="shared" si="72"/>
        <v/>
      </c>
      <c r="P377" s="63" t="str">
        <f t="shared" si="73"/>
        <v/>
      </c>
      <c r="Q377" s="63"/>
      <c r="R377" s="63"/>
      <c r="S377" s="696"/>
    </row>
    <row r="378" spans="1:19" hidden="1">
      <c r="A378" s="481"/>
      <c r="B378" s="482"/>
      <c r="C378" s="483"/>
      <c r="D378" s="483"/>
      <c r="E378" s="484"/>
      <c r="F378" s="483"/>
      <c r="G378" s="689"/>
      <c r="H378" s="390">
        <f t="shared" si="68"/>
        <v>0</v>
      </c>
      <c r="I378" s="63">
        <f t="shared" si="69"/>
        <v>0</v>
      </c>
      <c r="J378" s="490"/>
      <c r="K378" s="510"/>
      <c r="L378" s="512" t="str">
        <f>IF(AND('1B Tableau financier'!$K$2&lt;&gt;"Pôle",C378&lt;&gt;""),1,"")</f>
        <v/>
      </c>
      <c r="M378" s="517" t="str">
        <f t="shared" si="70"/>
        <v/>
      </c>
      <c r="N378" s="518" t="str">
        <f t="shared" si="71"/>
        <v/>
      </c>
      <c r="O378" s="517" t="str">
        <f t="shared" si="72"/>
        <v/>
      </c>
      <c r="P378" s="63" t="str">
        <f t="shared" si="73"/>
        <v/>
      </c>
      <c r="Q378" s="63"/>
      <c r="R378" s="63"/>
      <c r="S378" s="696"/>
    </row>
    <row r="379" spans="1:19" hidden="1">
      <c r="A379" s="481"/>
      <c r="B379" s="482"/>
      <c r="C379" s="483"/>
      <c r="D379" s="483"/>
      <c r="E379" s="484"/>
      <c r="F379" s="483"/>
      <c r="G379" s="689"/>
      <c r="H379" s="390">
        <f t="shared" si="68"/>
        <v>0</v>
      </c>
      <c r="I379" s="63">
        <f t="shared" si="69"/>
        <v>0</v>
      </c>
      <c r="J379" s="490"/>
      <c r="K379" s="510"/>
      <c r="L379" s="512" t="str">
        <f>IF(AND('1B Tableau financier'!$K$2&lt;&gt;"Pôle",C379&lt;&gt;""),1,"")</f>
        <v/>
      </c>
      <c r="M379" s="517" t="str">
        <f t="shared" si="70"/>
        <v/>
      </c>
      <c r="N379" s="518" t="str">
        <f t="shared" si="71"/>
        <v/>
      </c>
      <c r="O379" s="517" t="str">
        <f t="shared" si="72"/>
        <v/>
      </c>
      <c r="P379" s="63" t="str">
        <f t="shared" si="73"/>
        <v/>
      </c>
      <c r="Q379" s="63"/>
      <c r="R379" s="63"/>
      <c r="S379" s="696"/>
    </row>
    <row r="380" spans="1:19" hidden="1">
      <c r="A380" s="481"/>
      <c r="B380" s="482"/>
      <c r="C380" s="483"/>
      <c r="D380" s="483"/>
      <c r="E380" s="484"/>
      <c r="F380" s="483"/>
      <c r="G380" s="689"/>
      <c r="H380" s="390">
        <f t="shared" si="68"/>
        <v>0</v>
      </c>
      <c r="I380" s="63">
        <f t="shared" si="69"/>
        <v>0</v>
      </c>
      <c r="J380" s="490"/>
      <c r="K380" s="510"/>
      <c r="L380" s="512" t="str">
        <f>IF(AND('1B Tableau financier'!$K$2&lt;&gt;"Pôle",C380&lt;&gt;""),1,"")</f>
        <v/>
      </c>
      <c r="M380" s="517" t="str">
        <f t="shared" si="70"/>
        <v/>
      </c>
      <c r="N380" s="518" t="str">
        <f t="shared" si="71"/>
        <v/>
      </c>
      <c r="O380" s="517" t="str">
        <f t="shared" si="72"/>
        <v/>
      </c>
      <c r="P380" s="63" t="str">
        <f t="shared" si="73"/>
        <v/>
      </c>
      <c r="Q380" s="63"/>
      <c r="R380" s="63"/>
      <c r="S380" s="696"/>
    </row>
    <row r="381" spans="1:19" hidden="1">
      <c r="A381" s="481"/>
      <c r="B381" s="482"/>
      <c r="C381" s="483"/>
      <c r="D381" s="483"/>
      <c r="E381" s="484"/>
      <c r="F381" s="483"/>
      <c r="G381" s="689"/>
      <c r="H381" s="390">
        <f t="shared" si="68"/>
        <v>0</v>
      </c>
      <c r="I381" s="63">
        <f t="shared" si="69"/>
        <v>0</v>
      </c>
      <c r="J381" s="490"/>
      <c r="K381" s="510"/>
      <c r="L381" s="512" t="str">
        <f>IF(AND('1B Tableau financier'!$K$2&lt;&gt;"Pôle",C381&lt;&gt;""),1,"")</f>
        <v/>
      </c>
      <c r="M381" s="517" t="str">
        <f t="shared" si="70"/>
        <v/>
      </c>
      <c r="N381" s="518" t="str">
        <f t="shared" si="71"/>
        <v/>
      </c>
      <c r="O381" s="517" t="str">
        <f t="shared" si="72"/>
        <v/>
      </c>
      <c r="P381" s="63" t="str">
        <f t="shared" si="73"/>
        <v/>
      </c>
      <c r="Q381" s="63"/>
      <c r="R381" s="63"/>
      <c r="S381" s="696"/>
    </row>
    <row r="382" spans="1:19" hidden="1">
      <c r="A382" s="481"/>
      <c r="B382" s="482"/>
      <c r="C382" s="483"/>
      <c r="D382" s="483"/>
      <c r="E382" s="484"/>
      <c r="F382" s="483"/>
      <c r="G382" s="689"/>
      <c r="H382" s="390">
        <f t="shared" si="68"/>
        <v>0</v>
      </c>
      <c r="I382" s="63">
        <f t="shared" si="69"/>
        <v>0</v>
      </c>
      <c r="J382" s="490"/>
      <c r="K382" s="510"/>
      <c r="L382" s="512" t="str">
        <f>IF(AND('1B Tableau financier'!$K$2&lt;&gt;"Pôle",C382&lt;&gt;""),1,"")</f>
        <v/>
      </c>
      <c r="M382" s="517" t="str">
        <f t="shared" si="70"/>
        <v/>
      </c>
      <c r="N382" s="518" t="str">
        <f t="shared" si="71"/>
        <v/>
      </c>
      <c r="O382" s="517" t="str">
        <f t="shared" si="72"/>
        <v/>
      </c>
      <c r="P382" s="63" t="str">
        <f t="shared" si="73"/>
        <v/>
      </c>
      <c r="Q382" s="63"/>
      <c r="R382" s="63"/>
      <c r="S382" s="696"/>
    </row>
    <row r="383" spans="1:19" hidden="1">
      <c r="A383" s="481"/>
      <c r="B383" s="482"/>
      <c r="C383" s="483"/>
      <c r="D383" s="483"/>
      <c r="E383" s="484"/>
      <c r="F383" s="483"/>
      <c r="G383" s="689"/>
      <c r="H383" s="390">
        <f t="shared" si="68"/>
        <v>0</v>
      </c>
      <c r="I383" s="63">
        <f t="shared" si="69"/>
        <v>0</v>
      </c>
      <c r="J383" s="490"/>
      <c r="K383" s="510"/>
      <c r="L383" s="512" t="str">
        <f>IF(AND('1B Tableau financier'!$K$2&lt;&gt;"Pôle",C383&lt;&gt;""),1,"")</f>
        <v/>
      </c>
      <c r="M383" s="517" t="str">
        <f t="shared" si="70"/>
        <v/>
      </c>
      <c r="N383" s="518" t="str">
        <f t="shared" si="71"/>
        <v/>
      </c>
      <c r="O383" s="517" t="str">
        <f t="shared" si="72"/>
        <v/>
      </c>
      <c r="P383" s="63" t="str">
        <f t="shared" si="73"/>
        <v/>
      </c>
      <c r="Q383" s="63"/>
      <c r="R383" s="63"/>
      <c r="S383" s="696"/>
    </row>
    <row r="384" spans="1:19" hidden="1">
      <c r="A384" s="481"/>
      <c r="B384" s="482"/>
      <c r="C384" s="483"/>
      <c r="D384" s="483"/>
      <c r="E384" s="484"/>
      <c r="F384" s="483"/>
      <c r="G384" s="689"/>
      <c r="H384" s="390">
        <f t="shared" si="68"/>
        <v>0</v>
      </c>
      <c r="I384" s="63">
        <f t="shared" si="69"/>
        <v>0</v>
      </c>
      <c r="J384" s="490"/>
      <c r="K384" s="510"/>
      <c r="L384" s="512" t="str">
        <f>IF(AND('1B Tableau financier'!$K$2&lt;&gt;"Pôle",C384&lt;&gt;""),1,"")</f>
        <v/>
      </c>
      <c r="M384" s="517" t="str">
        <f t="shared" si="70"/>
        <v/>
      </c>
      <c r="N384" s="518" t="str">
        <f t="shared" si="71"/>
        <v/>
      </c>
      <c r="O384" s="517" t="str">
        <f t="shared" si="72"/>
        <v/>
      </c>
      <c r="P384" s="63" t="str">
        <f t="shared" si="73"/>
        <v/>
      </c>
      <c r="Q384" s="63"/>
      <c r="R384" s="63"/>
      <c r="S384" s="696"/>
    </row>
    <row r="385" spans="1:19" hidden="1">
      <c r="A385" s="481"/>
      <c r="B385" s="482"/>
      <c r="C385" s="483"/>
      <c r="D385" s="483"/>
      <c r="E385" s="484"/>
      <c r="F385" s="483"/>
      <c r="G385" s="689"/>
      <c r="H385" s="390">
        <f t="shared" si="68"/>
        <v>0</v>
      </c>
      <c r="I385" s="63">
        <f t="shared" si="69"/>
        <v>0</v>
      </c>
      <c r="J385" s="490"/>
      <c r="K385" s="510"/>
      <c r="L385" s="512" t="str">
        <f>IF(AND('1B Tableau financier'!$K$2&lt;&gt;"Pôle",C385&lt;&gt;""),1,"")</f>
        <v/>
      </c>
      <c r="M385" s="517" t="str">
        <f t="shared" si="70"/>
        <v/>
      </c>
      <c r="N385" s="518" t="str">
        <f t="shared" si="71"/>
        <v/>
      </c>
      <c r="O385" s="517" t="str">
        <f t="shared" si="72"/>
        <v/>
      </c>
      <c r="P385" s="63" t="str">
        <f t="shared" si="73"/>
        <v/>
      </c>
      <c r="Q385" s="63"/>
      <c r="R385" s="63"/>
      <c r="S385" s="696"/>
    </row>
    <row r="386" spans="1:19" hidden="1">
      <c r="A386" s="481"/>
      <c r="B386" s="482"/>
      <c r="C386" s="483"/>
      <c r="D386" s="483"/>
      <c r="E386" s="484"/>
      <c r="F386" s="483"/>
      <c r="G386" s="689"/>
      <c r="H386" s="390">
        <f t="shared" si="68"/>
        <v>0</v>
      </c>
      <c r="I386" s="63">
        <f t="shared" si="69"/>
        <v>0</v>
      </c>
      <c r="J386" s="490"/>
      <c r="K386" s="510"/>
      <c r="L386" s="512" t="str">
        <f>IF(AND('1B Tableau financier'!$K$2&lt;&gt;"Pôle",C386&lt;&gt;""),1,"")</f>
        <v/>
      </c>
      <c r="M386" s="517" t="str">
        <f t="shared" si="70"/>
        <v/>
      </c>
      <c r="N386" s="518" t="str">
        <f t="shared" si="71"/>
        <v/>
      </c>
      <c r="O386" s="517" t="str">
        <f t="shared" si="72"/>
        <v/>
      </c>
      <c r="P386" s="63" t="str">
        <f t="shared" si="73"/>
        <v/>
      </c>
      <c r="Q386" s="63"/>
      <c r="R386" s="63"/>
      <c r="S386" s="696"/>
    </row>
    <row r="387" spans="1:19" hidden="1">
      <c r="A387" s="481"/>
      <c r="B387" s="482"/>
      <c r="C387" s="483"/>
      <c r="D387" s="483"/>
      <c r="E387" s="484"/>
      <c r="F387" s="483"/>
      <c r="G387" s="689"/>
      <c r="H387" s="390">
        <f t="shared" si="68"/>
        <v>0</v>
      </c>
      <c r="I387" s="63">
        <f t="shared" si="69"/>
        <v>0</v>
      </c>
      <c r="J387" s="490"/>
      <c r="K387" s="510"/>
      <c r="L387" s="512" t="str">
        <f>IF(AND('1B Tableau financier'!$K$2&lt;&gt;"Pôle",C387&lt;&gt;""),1,"")</f>
        <v/>
      </c>
      <c r="M387" s="517" t="str">
        <f t="shared" si="70"/>
        <v/>
      </c>
      <c r="N387" s="518" t="str">
        <f t="shared" si="71"/>
        <v/>
      </c>
      <c r="O387" s="517" t="str">
        <f t="shared" si="72"/>
        <v/>
      </c>
      <c r="P387" s="63" t="str">
        <f t="shared" si="73"/>
        <v/>
      </c>
      <c r="Q387" s="63"/>
      <c r="R387" s="63"/>
      <c r="S387" s="696"/>
    </row>
    <row r="388" spans="1:19" hidden="1">
      <c r="A388" s="481"/>
      <c r="B388" s="482"/>
      <c r="C388" s="483"/>
      <c r="D388" s="483"/>
      <c r="E388" s="484"/>
      <c r="F388" s="483"/>
      <c r="G388" s="689"/>
      <c r="H388" s="390">
        <f t="shared" si="68"/>
        <v>0</v>
      </c>
      <c r="I388" s="63">
        <f t="shared" si="69"/>
        <v>0</v>
      </c>
      <c r="J388" s="490"/>
      <c r="K388" s="510"/>
      <c r="L388" s="512" t="str">
        <f>IF(AND('1B Tableau financier'!$K$2&lt;&gt;"Pôle",C388&lt;&gt;""),1,"")</f>
        <v/>
      </c>
      <c r="M388" s="517" t="str">
        <f t="shared" si="70"/>
        <v/>
      </c>
      <c r="N388" s="518" t="str">
        <f t="shared" si="71"/>
        <v/>
      </c>
      <c r="O388" s="517" t="str">
        <f t="shared" si="72"/>
        <v/>
      </c>
      <c r="P388" s="63" t="str">
        <f t="shared" si="73"/>
        <v/>
      </c>
      <c r="Q388" s="63"/>
      <c r="R388" s="63"/>
      <c r="S388" s="696"/>
    </row>
    <row r="389" spans="1:19" hidden="1">
      <c r="A389" s="481"/>
      <c r="B389" s="482"/>
      <c r="C389" s="483"/>
      <c r="D389" s="483"/>
      <c r="E389" s="484"/>
      <c r="F389" s="483"/>
      <c r="G389" s="689"/>
      <c r="H389" s="390">
        <f t="shared" si="68"/>
        <v>0</v>
      </c>
      <c r="I389" s="63">
        <f t="shared" si="69"/>
        <v>0</v>
      </c>
      <c r="J389" s="490"/>
      <c r="K389" s="510"/>
      <c r="L389" s="512" t="str">
        <f>IF(AND('1B Tableau financier'!$K$2&lt;&gt;"Pôle",C389&lt;&gt;""),1,"")</f>
        <v/>
      </c>
      <c r="M389" s="517" t="str">
        <f t="shared" si="70"/>
        <v/>
      </c>
      <c r="N389" s="518" t="str">
        <f t="shared" si="71"/>
        <v/>
      </c>
      <c r="O389" s="517" t="str">
        <f t="shared" si="72"/>
        <v/>
      </c>
      <c r="P389" s="63" t="str">
        <f t="shared" si="73"/>
        <v/>
      </c>
      <c r="Q389" s="63"/>
      <c r="R389" s="63"/>
      <c r="S389" s="696"/>
    </row>
    <row r="390" spans="1:19" hidden="1">
      <c r="A390" s="481"/>
      <c r="B390" s="482"/>
      <c r="C390" s="483"/>
      <c r="D390" s="483"/>
      <c r="E390" s="484"/>
      <c r="F390" s="483"/>
      <c r="G390" s="689"/>
      <c r="H390" s="390">
        <f t="shared" si="68"/>
        <v>0</v>
      </c>
      <c r="I390" s="63">
        <f t="shared" si="69"/>
        <v>0</v>
      </c>
      <c r="J390" s="490"/>
      <c r="K390" s="510"/>
      <c r="L390" s="512" t="str">
        <f>IF(AND('1B Tableau financier'!$K$2&lt;&gt;"Pôle",C390&lt;&gt;""),1,"")</f>
        <v/>
      </c>
      <c r="M390" s="517" t="str">
        <f t="shared" si="70"/>
        <v/>
      </c>
      <c r="N390" s="518" t="str">
        <f t="shared" si="71"/>
        <v/>
      </c>
      <c r="O390" s="517" t="str">
        <f t="shared" si="72"/>
        <v/>
      </c>
      <c r="P390" s="63" t="str">
        <f t="shared" si="73"/>
        <v/>
      </c>
      <c r="Q390" s="63"/>
      <c r="R390" s="63"/>
      <c r="S390" s="696"/>
    </row>
    <row r="391" spans="1:19" hidden="1">
      <c r="A391" s="481"/>
      <c r="B391" s="482"/>
      <c r="C391" s="483"/>
      <c r="D391" s="483"/>
      <c r="E391" s="484"/>
      <c r="F391" s="483"/>
      <c r="G391" s="689"/>
      <c r="H391" s="390">
        <f t="shared" si="68"/>
        <v>0</v>
      </c>
      <c r="I391" s="63">
        <f t="shared" si="69"/>
        <v>0</v>
      </c>
      <c r="J391" s="490"/>
      <c r="K391" s="510"/>
      <c r="L391" s="512" t="str">
        <f>IF(AND('1B Tableau financier'!$K$2&lt;&gt;"Pôle",C391&lt;&gt;""),1,"")</f>
        <v/>
      </c>
      <c r="M391" s="517" t="str">
        <f t="shared" si="70"/>
        <v/>
      </c>
      <c r="N391" s="518" t="str">
        <f t="shared" si="71"/>
        <v/>
      </c>
      <c r="O391" s="517" t="str">
        <f t="shared" si="72"/>
        <v/>
      </c>
      <c r="P391" s="63" t="str">
        <f t="shared" si="73"/>
        <v/>
      </c>
      <c r="Q391" s="63"/>
      <c r="R391" s="63"/>
      <c r="S391" s="696"/>
    </row>
    <row r="392" spans="1:19" hidden="1">
      <c r="A392" s="481"/>
      <c r="B392" s="482"/>
      <c r="C392" s="483"/>
      <c r="D392" s="483"/>
      <c r="E392" s="484"/>
      <c r="F392" s="483"/>
      <c r="G392" s="689"/>
      <c r="H392" s="390">
        <f t="shared" si="68"/>
        <v>0</v>
      </c>
      <c r="I392" s="63">
        <f t="shared" si="67"/>
        <v>0</v>
      </c>
      <c r="J392" s="490"/>
      <c r="K392" s="510"/>
      <c r="L392" s="512" t="str">
        <f>IF(AND('1B Tableau financier'!$K$2&lt;&gt;"Pôle",C392&lt;&gt;""),1,"")</f>
        <v/>
      </c>
      <c r="M392" s="517" t="str">
        <f t="shared" si="63"/>
        <v/>
      </c>
      <c r="N392" s="518" t="str">
        <f t="shared" si="64"/>
        <v/>
      </c>
      <c r="O392" s="517" t="str">
        <f t="shared" si="72"/>
        <v/>
      </c>
      <c r="P392" s="63" t="str">
        <f t="shared" si="73"/>
        <v/>
      </c>
      <c r="Q392" s="63"/>
      <c r="R392" s="63"/>
      <c r="S392" s="696"/>
    </row>
    <row r="393" spans="1:19" hidden="1">
      <c r="A393" s="481"/>
      <c r="B393" s="482"/>
      <c r="C393" s="483"/>
      <c r="D393" s="483"/>
      <c r="E393" s="484"/>
      <c r="F393" s="483"/>
      <c r="G393" s="689"/>
      <c r="H393" s="390">
        <f t="shared" si="68"/>
        <v>0</v>
      </c>
      <c r="I393" s="63">
        <f t="shared" si="67"/>
        <v>0</v>
      </c>
      <c r="J393" s="490"/>
      <c r="K393" s="510"/>
      <c r="L393" s="512" t="str">
        <f>IF(AND('1B Tableau financier'!$K$2&lt;&gt;"Pôle",C393&lt;&gt;""),1,"")</f>
        <v/>
      </c>
      <c r="M393" s="517" t="str">
        <f t="shared" si="63"/>
        <v/>
      </c>
      <c r="N393" s="518" t="str">
        <f t="shared" si="64"/>
        <v/>
      </c>
      <c r="O393" s="517" t="str">
        <f t="shared" si="72"/>
        <v/>
      </c>
      <c r="P393" s="63" t="str">
        <f t="shared" si="73"/>
        <v/>
      </c>
      <c r="Q393" s="63"/>
      <c r="R393" s="63"/>
      <c r="S393" s="696"/>
    </row>
    <row r="394" spans="1:19" hidden="1">
      <c r="A394" s="481"/>
      <c r="B394" s="482"/>
      <c r="C394" s="483"/>
      <c r="D394" s="483"/>
      <c r="E394" s="484"/>
      <c r="F394" s="483"/>
      <c r="G394" s="689"/>
      <c r="H394" s="390">
        <f t="shared" si="68"/>
        <v>0</v>
      </c>
      <c r="I394" s="63">
        <f t="shared" si="67"/>
        <v>0</v>
      </c>
      <c r="J394" s="490"/>
      <c r="K394" s="510"/>
      <c r="L394" s="512" t="str">
        <f>IF(AND('1B Tableau financier'!$K$2&lt;&gt;"Pôle",C394&lt;&gt;""),1,"")</f>
        <v/>
      </c>
      <c r="M394" s="517" t="str">
        <f t="shared" si="63"/>
        <v/>
      </c>
      <c r="N394" s="518" t="str">
        <f t="shared" si="64"/>
        <v/>
      </c>
      <c r="O394" s="517" t="str">
        <f t="shared" si="72"/>
        <v/>
      </c>
      <c r="P394" s="63" t="str">
        <f t="shared" si="73"/>
        <v/>
      </c>
      <c r="Q394" s="63"/>
      <c r="R394" s="63"/>
      <c r="S394" s="696"/>
    </row>
    <row r="395" spans="1:19" hidden="1">
      <c r="A395" s="485"/>
      <c r="B395" s="482"/>
      <c r="C395" s="483"/>
      <c r="D395" s="483"/>
      <c r="E395" s="484"/>
      <c r="F395" s="483"/>
      <c r="G395" s="689"/>
      <c r="H395" s="390">
        <f t="shared" si="68"/>
        <v>0</v>
      </c>
      <c r="I395" s="63">
        <f t="shared" si="67"/>
        <v>0</v>
      </c>
      <c r="J395" s="490"/>
      <c r="K395" s="510"/>
      <c r="L395" s="512" t="str">
        <f>IF(AND('1B Tableau financier'!$K$2&lt;&gt;"Pôle",C395&lt;&gt;""),1,"")</f>
        <v/>
      </c>
      <c r="M395" s="517" t="str">
        <f t="shared" si="63"/>
        <v/>
      </c>
      <c r="N395" s="518" t="str">
        <f t="shared" si="64"/>
        <v/>
      </c>
      <c r="O395" s="517" t="str">
        <f t="shared" si="72"/>
        <v/>
      </c>
      <c r="P395" s="63" t="str">
        <f t="shared" si="73"/>
        <v/>
      </c>
      <c r="Q395" s="63"/>
      <c r="R395" s="63"/>
      <c r="S395" s="696"/>
    </row>
    <row r="396" spans="1:19" ht="15.75" thickBot="1">
      <c r="A396" s="486"/>
      <c r="B396" s="487"/>
      <c r="C396" s="488"/>
      <c r="D396" s="488"/>
      <c r="E396" s="489"/>
      <c r="F396" s="488"/>
      <c r="G396" s="690"/>
      <c r="H396" s="391">
        <f t="shared" si="68"/>
        <v>0</v>
      </c>
      <c r="I396" s="64">
        <f>G396*H396</f>
        <v>0</v>
      </c>
      <c r="J396" s="491"/>
      <c r="K396" s="511"/>
      <c r="L396" s="513" t="str">
        <f>IF(AND('1B Tableau financier'!$K$2&lt;&gt;"Pôle",C396&lt;&gt;""),1,"")</f>
        <v/>
      </c>
      <c r="M396" s="519" t="str">
        <f t="shared" si="63"/>
        <v/>
      </c>
      <c r="N396" s="520" t="str">
        <f t="shared" si="64"/>
        <v/>
      </c>
      <c r="O396" s="517" t="str">
        <f t="shared" si="72"/>
        <v/>
      </c>
      <c r="P396" s="63" t="str">
        <f t="shared" si="73"/>
        <v/>
      </c>
      <c r="Q396" s="63"/>
      <c r="R396" s="63"/>
      <c r="S396" s="696"/>
    </row>
    <row r="397" spans="1:19" ht="15.75" thickBot="1">
      <c r="F397" s="474"/>
      <c r="G397" s="709"/>
      <c r="H397" s="709"/>
      <c r="I397" s="709"/>
      <c r="J397" s="710" t="str">
        <f>"Montant total des frais de déplacement pour "&amp;C304</f>
        <v>Montant total des frais de déplacement pour 0</v>
      </c>
      <c r="K397" s="710"/>
      <c r="L397" s="710"/>
      <c r="M397" s="688">
        <f t="shared" ref="M397:R397" si="78">SUM(M306:M396)</f>
        <v>0</v>
      </c>
      <c r="N397" s="688">
        <f t="shared" si="78"/>
        <v>0</v>
      </c>
      <c r="O397" s="688">
        <f t="shared" si="78"/>
        <v>0</v>
      </c>
      <c r="P397" s="688">
        <f t="shared" si="78"/>
        <v>0</v>
      </c>
      <c r="Q397" s="701">
        <f t="shared" si="78"/>
        <v>0</v>
      </c>
      <c r="R397" s="701">
        <f t="shared" si="78"/>
        <v>0</v>
      </c>
      <c r="S397" s="697"/>
    </row>
    <row r="399" spans="1:19" ht="15.75" thickBot="1"/>
    <row r="400" spans="1:19" ht="16.5" thickBot="1">
      <c r="A400" s="444" t="s">
        <v>305</v>
      </c>
      <c r="B400" s="445"/>
      <c r="C400" s="446">
        <f>'1C TSsalarié5'!$B$8</f>
        <v>0</v>
      </c>
      <c r="D400" s="447"/>
      <c r="E400" s="447"/>
      <c r="F400" s="1205" t="s">
        <v>286</v>
      </c>
      <c r="G400" s="1207" t="s">
        <v>287</v>
      </c>
      <c r="H400" s="1208"/>
      <c r="I400" s="1208"/>
      <c r="J400" s="1220"/>
      <c r="K400" s="1218" t="s">
        <v>288</v>
      </c>
      <c r="L400" s="1205" t="s">
        <v>289</v>
      </c>
      <c r="M400" s="1205" t="s">
        <v>290</v>
      </c>
      <c r="N400" s="1205" t="s">
        <v>291</v>
      </c>
      <c r="O400" s="1010" t="s">
        <v>70</v>
      </c>
      <c r="P400" s="1011"/>
      <c r="Q400" s="1011"/>
      <c r="R400" s="1011"/>
      <c r="S400" s="1012"/>
    </row>
    <row r="401" spans="1:19" ht="51.75" thickBot="1">
      <c r="A401" s="448" t="s">
        <v>292</v>
      </c>
      <c r="B401" s="449" t="s">
        <v>302</v>
      </c>
      <c r="C401" s="450" t="s">
        <v>294</v>
      </c>
      <c r="D401" s="450" t="s">
        <v>295</v>
      </c>
      <c r="E401" s="451" t="s">
        <v>296</v>
      </c>
      <c r="F401" s="1206"/>
      <c r="G401" s="452" t="s">
        <v>297</v>
      </c>
      <c r="H401" s="453" t="s">
        <v>298</v>
      </c>
      <c r="I401" s="453" t="s">
        <v>299</v>
      </c>
      <c r="J401" s="452" t="s">
        <v>300</v>
      </c>
      <c r="K401" s="1219"/>
      <c r="L401" s="1206"/>
      <c r="M401" s="1206"/>
      <c r="N401" s="1206"/>
      <c r="O401" s="221" t="s">
        <v>101</v>
      </c>
      <c r="P401" s="686" t="s">
        <v>102</v>
      </c>
      <c r="Q401" s="222" t="s">
        <v>103</v>
      </c>
      <c r="R401" s="222" t="s">
        <v>104</v>
      </c>
      <c r="S401" s="687" t="s">
        <v>73</v>
      </c>
    </row>
    <row r="402" spans="1:19">
      <c r="A402" s="477"/>
      <c r="B402" s="478"/>
      <c r="C402" s="479"/>
      <c r="D402" s="479"/>
      <c r="E402" s="480"/>
      <c r="F402" s="479"/>
      <c r="G402" s="689"/>
      <c r="H402" s="389">
        <f t="shared" ref="H402:H433" si="79">IF(AND(B402&gt;=$I$8,B402&lt;=$J$8),$K$8,IF(AND(B402&gt;=$I$9,B402&lt;=$J$9),$K$9,IF(AND(B402&gt;=$I$10,B402&lt;=$J$10),$K$10,IF(AND(B402&gt;=$I$11,B402&lt;=$J$11),$K$11,0))))</f>
        <v>0</v>
      </c>
      <c r="I402" s="62">
        <f>G402*H402</f>
        <v>0</v>
      </c>
      <c r="J402" s="490"/>
      <c r="K402" s="514"/>
      <c r="L402" s="512" t="str">
        <f>IF(AND('1B Tableau financier'!$K$2&lt;&gt;"Pôle",C402&lt;&gt;""),1,"")</f>
        <v/>
      </c>
      <c r="M402" s="515" t="str">
        <f>IF(L402=1,I402+J402+K402,"")</f>
        <v/>
      </c>
      <c r="N402" s="516" t="str">
        <f>IF(L402=2,(I402+J402+K402)/2,"")</f>
        <v/>
      </c>
      <c r="O402" s="515" t="str">
        <f>IF(M402="","",M402-Q402)</f>
        <v/>
      </c>
      <c r="P402" s="62" t="str">
        <f>IF(N402="","",N402-R402)</f>
        <v/>
      </c>
      <c r="Q402" s="62"/>
      <c r="R402" s="62"/>
      <c r="S402" s="695"/>
    </row>
    <row r="403" spans="1:19">
      <c r="A403" s="481"/>
      <c r="B403" s="482"/>
      <c r="C403" s="483"/>
      <c r="D403" s="483"/>
      <c r="E403" s="484"/>
      <c r="F403" s="483"/>
      <c r="G403" s="689"/>
      <c r="H403" s="390">
        <f t="shared" si="79"/>
        <v>0</v>
      </c>
      <c r="I403" s="63">
        <f>G403*H403</f>
        <v>0</v>
      </c>
      <c r="J403" s="490"/>
      <c r="K403" s="510"/>
      <c r="L403" s="512" t="str">
        <f>IF(AND('1B Tableau financier'!$K$2&lt;&gt;"Pôle",C403&lt;&gt;""),1,"")</f>
        <v/>
      </c>
      <c r="M403" s="517" t="str">
        <f t="shared" ref="M403:M492" si="80">IF(L403=1,I403+J403+K403,"")</f>
        <v/>
      </c>
      <c r="N403" s="518" t="str">
        <f t="shared" ref="N403:N492" si="81">IF(L403=2,(I403+J403+K403)/2,"")</f>
        <v/>
      </c>
      <c r="O403" s="517" t="str">
        <f t="shared" ref="O403:O466" si="82">IF(M403="","",M403-Q403)</f>
        <v/>
      </c>
      <c r="P403" s="63" t="str">
        <f t="shared" ref="P403:P466" si="83">IF(N403="","",N403-R403)</f>
        <v/>
      </c>
      <c r="Q403" s="63"/>
      <c r="R403" s="63"/>
      <c r="S403" s="696"/>
    </row>
    <row r="404" spans="1:19">
      <c r="A404" s="481"/>
      <c r="B404" s="482"/>
      <c r="C404" s="483"/>
      <c r="D404" s="483"/>
      <c r="E404" s="484"/>
      <c r="F404" s="483"/>
      <c r="G404" s="689"/>
      <c r="H404" s="390">
        <f t="shared" si="79"/>
        <v>0</v>
      </c>
      <c r="I404" s="63">
        <f t="shared" ref="I404:I491" si="84">G404*H404</f>
        <v>0</v>
      </c>
      <c r="J404" s="490"/>
      <c r="K404" s="510"/>
      <c r="L404" s="512" t="str">
        <f>IF(AND('1B Tableau financier'!$K$2&lt;&gt;"Pôle",C404&lt;&gt;""),1,"")</f>
        <v/>
      </c>
      <c r="M404" s="517" t="str">
        <f t="shared" si="80"/>
        <v/>
      </c>
      <c r="N404" s="518" t="str">
        <f t="shared" si="81"/>
        <v/>
      </c>
      <c r="O404" s="517" t="str">
        <f t="shared" si="82"/>
        <v/>
      </c>
      <c r="P404" s="63" t="str">
        <f t="shared" si="83"/>
        <v/>
      </c>
      <c r="Q404" s="63"/>
      <c r="R404" s="63"/>
      <c r="S404" s="696"/>
    </row>
    <row r="405" spans="1:19">
      <c r="A405" s="481"/>
      <c r="B405" s="482"/>
      <c r="C405" s="483"/>
      <c r="D405" s="483"/>
      <c r="E405" s="484"/>
      <c r="F405" s="483"/>
      <c r="G405" s="689"/>
      <c r="H405" s="390">
        <f t="shared" si="79"/>
        <v>0</v>
      </c>
      <c r="I405" s="63">
        <f t="shared" si="84"/>
        <v>0</v>
      </c>
      <c r="J405" s="490"/>
      <c r="K405" s="510"/>
      <c r="L405" s="512" t="str">
        <f>IF(AND('1B Tableau financier'!$K$2&lt;&gt;"Pôle",C405&lt;&gt;""),1,"")</f>
        <v/>
      </c>
      <c r="M405" s="517" t="str">
        <f t="shared" si="80"/>
        <v/>
      </c>
      <c r="N405" s="518" t="str">
        <f t="shared" si="81"/>
        <v/>
      </c>
      <c r="O405" s="517" t="str">
        <f t="shared" si="82"/>
        <v/>
      </c>
      <c r="P405" s="63" t="str">
        <f t="shared" si="83"/>
        <v/>
      </c>
      <c r="Q405" s="63"/>
      <c r="R405" s="63"/>
      <c r="S405" s="696"/>
    </row>
    <row r="406" spans="1:19">
      <c r="A406" s="481"/>
      <c r="B406" s="482"/>
      <c r="C406" s="483"/>
      <c r="D406" s="483"/>
      <c r="E406" s="484"/>
      <c r="F406" s="483"/>
      <c r="G406" s="689"/>
      <c r="H406" s="390">
        <f t="shared" si="79"/>
        <v>0</v>
      </c>
      <c r="I406" s="63">
        <f t="shared" si="84"/>
        <v>0</v>
      </c>
      <c r="J406" s="490"/>
      <c r="K406" s="510"/>
      <c r="L406" s="512" t="str">
        <f>IF(AND('1B Tableau financier'!$K$2&lt;&gt;"Pôle",C406&lt;&gt;""),1,"")</f>
        <v/>
      </c>
      <c r="M406" s="517" t="str">
        <f t="shared" si="80"/>
        <v/>
      </c>
      <c r="N406" s="518" t="str">
        <f t="shared" si="81"/>
        <v/>
      </c>
      <c r="O406" s="517" t="str">
        <f t="shared" si="82"/>
        <v/>
      </c>
      <c r="P406" s="63" t="str">
        <f t="shared" si="83"/>
        <v/>
      </c>
      <c r="Q406" s="63"/>
      <c r="R406" s="63"/>
      <c r="S406" s="696"/>
    </row>
    <row r="407" spans="1:19">
      <c r="A407" s="481"/>
      <c r="B407" s="482"/>
      <c r="C407" s="483"/>
      <c r="D407" s="483"/>
      <c r="E407" s="484"/>
      <c r="F407" s="483"/>
      <c r="G407" s="689"/>
      <c r="H407" s="390">
        <f t="shared" si="79"/>
        <v>0</v>
      </c>
      <c r="I407" s="63">
        <f t="shared" si="84"/>
        <v>0</v>
      </c>
      <c r="J407" s="490"/>
      <c r="K407" s="510"/>
      <c r="L407" s="512" t="str">
        <f>IF(AND('1B Tableau financier'!$K$2&lt;&gt;"Pôle",C407&lt;&gt;""),1,"")</f>
        <v/>
      </c>
      <c r="M407" s="517" t="str">
        <f t="shared" si="80"/>
        <v/>
      </c>
      <c r="N407" s="518" t="str">
        <f t="shared" si="81"/>
        <v/>
      </c>
      <c r="O407" s="517" t="str">
        <f t="shared" si="82"/>
        <v/>
      </c>
      <c r="P407" s="63" t="str">
        <f t="shared" si="83"/>
        <v/>
      </c>
      <c r="Q407" s="63"/>
      <c r="R407" s="63"/>
      <c r="S407" s="696"/>
    </row>
    <row r="408" spans="1:19">
      <c r="A408" s="481"/>
      <c r="B408" s="482"/>
      <c r="C408" s="483"/>
      <c r="D408" s="483"/>
      <c r="E408" s="484"/>
      <c r="F408" s="483"/>
      <c r="G408" s="689"/>
      <c r="H408" s="390">
        <f t="shared" si="79"/>
        <v>0</v>
      </c>
      <c r="I408" s="63">
        <f t="shared" si="84"/>
        <v>0</v>
      </c>
      <c r="J408" s="490"/>
      <c r="K408" s="510"/>
      <c r="L408" s="512" t="str">
        <f>IF(AND('1B Tableau financier'!$K$2&lt;&gt;"Pôle",C408&lt;&gt;""),1,"")</f>
        <v/>
      </c>
      <c r="M408" s="517" t="str">
        <f t="shared" si="80"/>
        <v/>
      </c>
      <c r="N408" s="518" t="str">
        <f t="shared" si="81"/>
        <v/>
      </c>
      <c r="O408" s="517" t="str">
        <f t="shared" si="82"/>
        <v/>
      </c>
      <c r="P408" s="63" t="str">
        <f t="shared" si="83"/>
        <v/>
      </c>
      <c r="Q408" s="63"/>
      <c r="R408" s="63"/>
      <c r="S408" s="696"/>
    </row>
    <row r="409" spans="1:19">
      <c r="A409" s="481"/>
      <c r="B409" s="482"/>
      <c r="C409" s="483"/>
      <c r="D409" s="483"/>
      <c r="E409" s="484"/>
      <c r="F409" s="483"/>
      <c r="G409" s="689"/>
      <c r="H409" s="390">
        <f t="shared" si="79"/>
        <v>0</v>
      </c>
      <c r="I409" s="63">
        <f t="shared" si="84"/>
        <v>0</v>
      </c>
      <c r="J409" s="490"/>
      <c r="K409" s="510"/>
      <c r="L409" s="512" t="str">
        <f>IF(AND('1B Tableau financier'!$K$2&lt;&gt;"Pôle",C409&lt;&gt;""),1,"")</f>
        <v/>
      </c>
      <c r="M409" s="517" t="str">
        <f t="shared" si="80"/>
        <v/>
      </c>
      <c r="N409" s="518" t="str">
        <f t="shared" si="81"/>
        <v/>
      </c>
      <c r="O409" s="517" t="str">
        <f t="shared" si="82"/>
        <v/>
      </c>
      <c r="P409" s="63" t="str">
        <f t="shared" si="83"/>
        <v/>
      </c>
      <c r="Q409" s="63"/>
      <c r="R409" s="63"/>
      <c r="S409" s="696"/>
    </row>
    <row r="410" spans="1:19">
      <c r="A410" s="481"/>
      <c r="B410" s="482"/>
      <c r="C410" s="483"/>
      <c r="D410" s="483"/>
      <c r="E410" s="484"/>
      <c r="F410" s="483"/>
      <c r="G410" s="689"/>
      <c r="H410" s="390">
        <f t="shared" si="79"/>
        <v>0</v>
      </c>
      <c r="I410" s="63">
        <f t="shared" si="84"/>
        <v>0</v>
      </c>
      <c r="J410" s="490"/>
      <c r="K410" s="510"/>
      <c r="L410" s="512" t="str">
        <f>IF(AND('1B Tableau financier'!$K$2&lt;&gt;"Pôle",C410&lt;&gt;""),1,"")</f>
        <v/>
      </c>
      <c r="M410" s="517" t="str">
        <f t="shared" si="80"/>
        <v/>
      </c>
      <c r="N410" s="518" t="str">
        <f t="shared" si="81"/>
        <v/>
      </c>
      <c r="O410" s="517" t="str">
        <f t="shared" si="82"/>
        <v/>
      </c>
      <c r="P410" s="63" t="str">
        <f t="shared" si="83"/>
        <v/>
      </c>
      <c r="Q410" s="63"/>
      <c r="R410" s="63"/>
      <c r="S410" s="696"/>
    </row>
    <row r="411" spans="1:19">
      <c r="A411" s="481"/>
      <c r="B411" s="482"/>
      <c r="C411" s="483"/>
      <c r="D411" s="483"/>
      <c r="E411" s="484"/>
      <c r="F411" s="483"/>
      <c r="G411" s="689"/>
      <c r="H411" s="390">
        <f t="shared" si="79"/>
        <v>0</v>
      </c>
      <c r="I411" s="63">
        <f t="shared" si="84"/>
        <v>0</v>
      </c>
      <c r="J411" s="490"/>
      <c r="K411" s="510"/>
      <c r="L411" s="512" t="str">
        <f>IF(AND('1B Tableau financier'!$K$2&lt;&gt;"Pôle",C411&lt;&gt;""),1,"")</f>
        <v/>
      </c>
      <c r="M411" s="517" t="str">
        <f t="shared" si="80"/>
        <v/>
      </c>
      <c r="N411" s="518" t="str">
        <f t="shared" si="81"/>
        <v/>
      </c>
      <c r="O411" s="517" t="str">
        <f t="shared" si="82"/>
        <v/>
      </c>
      <c r="P411" s="63" t="str">
        <f t="shared" si="83"/>
        <v/>
      </c>
      <c r="Q411" s="63"/>
      <c r="R411" s="63"/>
      <c r="S411" s="696"/>
    </row>
    <row r="412" spans="1:19">
      <c r="A412" s="481"/>
      <c r="B412" s="482"/>
      <c r="C412" s="483"/>
      <c r="D412" s="483"/>
      <c r="E412" s="484"/>
      <c r="F412" s="483"/>
      <c r="G412" s="689"/>
      <c r="H412" s="390">
        <f t="shared" si="79"/>
        <v>0</v>
      </c>
      <c r="I412" s="63">
        <f t="shared" si="84"/>
        <v>0</v>
      </c>
      <c r="J412" s="490"/>
      <c r="K412" s="510"/>
      <c r="L412" s="512" t="str">
        <f>IF(AND('1B Tableau financier'!$K$2&lt;&gt;"Pôle",C412&lt;&gt;""),1,"")</f>
        <v/>
      </c>
      <c r="M412" s="517" t="str">
        <f t="shared" si="80"/>
        <v/>
      </c>
      <c r="N412" s="518" t="str">
        <f t="shared" si="81"/>
        <v/>
      </c>
      <c r="O412" s="517" t="str">
        <f t="shared" si="82"/>
        <v/>
      </c>
      <c r="P412" s="63" t="str">
        <f t="shared" si="83"/>
        <v/>
      </c>
      <c r="Q412" s="63"/>
      <c r="R412" s="63"/>
      <c r="S412" s="696"/>
    </row>
    <row r="413" spans="1:19">
      <c r="A413" s="481"/>
      <c r="B413" s="482"/>
      <c r="C413" s="483"/>
      <c r="D413" s="483"/>
      <c r="E413" s="484"/>
      <c r="F413" s="483"/>
      <c r="G413" s="689"/>
      <c r="H413" s="390">
        <f t="shared" si="79"/>
        <v>0</v>
      </c>
      <c r="I413" s="63">
        <f t="shared" si="84"/>
        <v>0</v>
      </c>
      <c r="J413" s="490"/>
      <c r="K413" s="510"/>
      <c r="L413" s="512" t="str">
        <f>IF(AND('1B Tableau financier'!$K$2&lt;&gt;"Pôle",C413&lt;&gt;""),1,"")</f>
        <v/>
      </c>
      <c r="M413" s="517" t="str">
        <f t="shared" si="80"/>
        <v/>
      </c>
      <c r="N413" s="518" t="str">
        <f t="shared" si="81"/>
        <v/>
      </c>
      <c r="O413" s="517" t="str">
        <f t="shared" si="82"/>
        <v/>
      </c>
      <c r="P413" s="63" t="str">
        <f t="shared" si="83"/>
        <v/>
      </c>
      <c r="Q413" s="63"/>
      <c r="R413" s="63"/>
      <c r="S413" s="696"/>
    </row>
    <row r="414" spans="1:19">
      <c r="A414" s="481"/>
      <c r="B414" s="482"/>
      <c r="C414" s="483"/>
      <c r="D414" s="483"/>
      <c r="E414" s="484"/>
      <c r="F414" s="483"/>
      <c r="G414" s="689"/>
      <c r="H414" s="390">
        <f t="shared" si="79"/>
        <v>0</v>
      </c>
      <c r="I414" s="63">
        <f t="shared" si="84"/>
        <v>0</v>
      </c>
      <c r="J414" s="490"/>
      <c r="K414" s="510"/>
      <c r="L414" s="512" t="str">
        <f>IF(AND('1B Tableau financier'!$K$2&lt;&gt;"Pôle",C414&lt;&gt;""),1,"")</f>
        <v/>
      </c>
      <c r="M414" s="517" t="str">
        <f t="shared" si="80"/>
        <v/>
      </c>
      <c r="N414" s="518" t="str">
        <f t="shared" si="81"/>
        <v/>
      </c>
      <c r="O414" s="517" t="str">
        <f t="shared" si="82"/>
        <v/>
      </c>
      <c r="P414" s="63" t="str">
        <f t="shared" si="83"/>
        <v/>
      </c>
      <c r="Q414" s="63"/>
      <c r="R414" s="63"/>
      <c r="S414" s="696"/>
    </row>
    <row r="415" spans="1:19">
      <c r="A415" s="481"/>
      <c r="B415" s="482"/>
      <c r="C415" s="483"/>
      <c r="D415" s="483"/>
      <c r="E415" s="484"/>
      <c r="F415" s="483"/>
      <c r="G415" s="689"/>
      <c r="H415" s="390">
        <f t="shared" si="79"/>
        <v>0</v>
      </c>
      <c r="I415" s="63">
        <f t="shared" si="84"/>
        <v>0</v>
      </c>
      <c r="J415" s="490"/>
      <c r="K415" s="510"/>
      <c r="L415" s="512" t="str">
        <f>IF(AND('1B Tableau financier'!$K$2&lt;&gt;"Pôle",C415&lt;&gt;""),1,"")</f>
        <v/>
      </c>
      <c r="M415" s="517" t="str">
        <f t="shared" si="80"/>
        <v/>
      </c>
      <c r="N415" s="518" t="str">
        <f t="shared" si="81"/>
        <v/>
      </c>
      <c r="O415" s="517" t="str">
        <f t="shared" si="82"/>
        <v/>
      </c>
      <c r="P415" s="63" t="str">
        <f t="shared" si="83"/>
        <v/>
      </c>
      <c r="Q415" s="63"/>
      <c r="R415" s="63"/>
      <c r="S415" s="696"/>
    </row>
    <row r="416" spans="1:19">
      <c r="A416" s="481"/>
      <c r="B416" s="482"/>
      <c r="C416" s="483"/>
      <c r="D416" s="483"/>
      <c r="E416" s="484"/>
      <c r="F416" s="483"/>
      <c r="G416" s="689"/>
      <c r="H416" s="390">
        <f t="shared" si="79"/>
        <v>0</v>
      </c>
      <c r="I416" s="63">
        <f t="shared" si="84"/>
        <v>0</v>
      </c>
      <c r="J416" s="490"/>
      <c r="K416" s="510"/>
      <c r="L416" s="512" t="str">
        <f>IF(AND('1B Tableau financier'!$K$2&lt;&gt;"Pôle",C416&lt;&gt;""),1,"")</f>
        <v/>
      </c>
      <c r="M416" s="517" t="str">
        <f t="shared" si="80"/>
        <v/>
      </c>
      <c r="N416" s="518" t="str">
        <f t="shared" si="81"/>
        <v/>
      </c>
      <c r="O416" s="517" t="str">
        <f t="shared" si="82"/>
        <v/>
      </c>
      <c r="P416" s="63" t="str">
        <f t="shared" si="83"/>
        <v/>
      </c>
      <c r="Q416" s="63"/>
      <c r="R416" s="63"/>
      <c r="S416" s="696"/>
    </row>
    <row r="417" spans="1:19">
      <c r="A417" s="481"/>
      <c r="B417" s="482"/>
      <c r="C417" s="483"/>
      <c r="D417" s="483"/>
      <c r="E417" s="484"/>
      <c r="F417" s="483"/>
      <c r="G417" s="689"/>
      <c r="H417" s="390">
        <f t="shared" si="79"/>
        <v>0</v>
      </c>
      <c r="I417" s="63">
        <f t="shared" si="84"/>
        <v>0</v>
      </c>
      <c r="J417" s="490"/>
      <c r="K417" s="510"/>
      <c r="L417" s="512" t="str">
        <f>IF(AND('1B Tableau financier'!$K$2&lt;&gt;"Pôle",C417&lt;&gt;""),1,"")</f>
        <v/>
      </c>
      <c r="M417" s="517" t="str">
        <f t="shared" si="80"/>
        <v/>
      </c>
      <c r="N417" s="518" t="str">
        <f t="shared" si="81"/>
        <v/>
      </c>
      <c r="O417" s="517" t="str">
        <f t="shared" si="82"/>
        <v/>
      </c>
      <c r="P417" s="63" t="str">
        <f t="shared" si="83"/>
        <v/>
      </c>
      <c r="Q417" s="63"/>
      <c r="R417" s="63"/>
      <c r="S417" s="696"/>
    </row>
    <row r="418" spans="1:19">
      <c r="A418" s="481"/>
      <c r="B418" s="482"/>
      <c r="C418" s="483"/>
      <c r="D418" s="483"/>
      <c r="E418" s="484"/>
      <c r="F418" s="483"/>
      <c r="G418" s="689"/>
      <c r="H418" s="390">
        <f t="shared" si="79"/>
        <v>0</v>
      </c>
      <c r="I418" s="63">
        <f t="shared" si="84"/>
        <v>0</v>
      </c>
      <c r="J418" s="490"/>
      <c r="K418" s="510"/>
      <c r="L418" s="512" t="str">
        <f>IF(AND('1B Tableau financier'!$K$2&lt;&gt;"Pôle",C418&lt;&gt;""),1,"")</f>
        <v/>
      </c>
      <c r="M418" s="517" t="str">
        <f t="shared" si="80"/>
        <v/>
      </c>
      <c r="N418" s="518" t="str">
        <f t="shared" si="81"/>
        <v/>
      </c>
      <c r="O418" s="517" t="str">
        <f t="shared" si="82"/>
        <v/>
      </c>
      <c r="P418" s="63" t="str">
        <f t="shared" si="83"/>
        <v/>
      </c>
      <c r="Q418" s="63"/>
      <c r="R418" s="63"/>
      <c r="S418" s="696"/>
    </row>
    <row r="419" spans="1:19">
      <c r="A419" s="481"/>
      <c r="B419" s="482"/>
      <c r="C419" s="483"/>
      <c r="D419" s="483"/>
      <c r="E419" s="484"/>
      <c r="F419" s="483"/>
      <c r="G419" s="689"/>
      <c r="H419" s="390">
        <f t="shared" si="79"/>
        <v>0</v>
      </c>
      <c r="I419" s="63">
        <f t="shared" si="84"/>
        <v>0</v>
      </c>
      <c r="J419" s="490"/>
      <c r="K419" s="510"/>
      <c r="L419" s="512" t="str">
        <f>IF(AND('1B Tableau financier'!$K$2&lt;&gt;"Pôle",C419&lt;&gt;""),1,"")</f>
        <v/>
      </c>
      <c r="M419" s="517" t="str">
        <f t="shared" si="80"/>
        <v/>
      </c>
      <c r="N419" s="518" t="str">
        <f t="shared" si="81"/>
        <v/>
      </c>
      <c r="O419" s="517" t="str">
        <f t="shared" si="82"/>
        <v/>
      </c>
      <c r="P419" s="63" t="str">
        <f t="shared" si="83"/>
        <v/>
      </c>
      <c r="Q419" s="63"/>
      <c r="R419" s="63"/>
      <c r="S419" s="696"/>
    </row>
    <row r="420" spans="1:19">
      <c r="A420" s="481"/>
      <c r="B420" s="482"/>
      <c r="C420" s="483"/>
      <c r="D420" s="483"/>
      <c r="E420" s="484"/>
      <c r="F420" s="483"/>
      <c r="G420" s="689"/>
      <c r="H420" s="390">
        <f t="shared" si="79"/>
        <v>0</v>
      </c>
      <c r="I420" s="63">
        <f t="shared" si="84"/>
        <v>0</v>
      </c>
      <c r="J420" s="490"/>
      <c r="K420" s="510"/>
      <c r="L420" s="512" t="str">
        <f>IF(AND('1B Tableau financier'!$K$2&lt;&gt;"Pôle",C420&lt;&gt;""),1,"")</f>
        <v/>
      </c>
      <c r="M420" s="517" t="str">
        <f t="shared" si="80"/>
        <v/>
      </c>
      <c r="N420" s="518" t="str">
        <f t="shared" si="81"/>
        <v/>
      </c>
      <c r="O420" s="517" t="str">
        <f t="shared" si="82"/>
        <v/>
      </c>
      <c r="P420" s="63" t="str">
        <f t="shared" si="83"/>
        <v/>
      </c>
      <c r="Q420" s="63"/>
      <c r="R420" s="63"/>
      <c r="S420" s="696"/>
    </row>
    <row r="421" spans="1:19">
      <c r="A421" s="481"/>
      <c r="B421" s="482"/>
      <c r="C421" s="483"/>
      <c r="D421" s="483"/>
      <c r="E421" s="484"/>
      <c r="F421" s="483"/>
      <c r="G421" s="689"/>
      <c r="H421" s="390">
        <f t="shared" si="79"/>
        <v>0</v>
      </c>
      <c r="I421" s="63">
        <f t="shared" si="84"/>
        <v>0</v>
      </c>
      <c r="J421" s="490"/>
      <c r="K421" s="510"/>
      <c r="L421" s="512" t="str">
        <f>IF(AND('1B Tableau financier'!$K$2&lt;&gt;"Pôle",C421&lt;&gt;""),1,"")</f>
        <v/>
      </c>
      <c r="M421" s="517" t="str">
        <f t="shared" si="80"/>
        <v/>
      </c>
      <c r="N421" s="518" t="str">
        <f t="shared" si="81"/>
        <v/>
      </c>
      <c r="O421" s="517" t="str">
        <f t="shared" si="82"/>
        <v/>
      </c>
      <c r="P421" s="63" t="str">
        <f t="shared" si="83"/>
        <v/>
      </c>
      <c r="Q421" s="63"/>
      <c r="R421" s="63"/>
      <c r="S421" s="696"/>
    </row>
    <row r="422" spans="1:19">
      <c r="A422" s="481"/>
      <c r="B422" s="482"/>
      <c r="C422" s="483"/>
      <c r="D422" s="483"/>
      <c r="E422" s="484"/>
      <c r="F422" s="483"/>
      <c r="G422" s="689"/>
      <c r="H422" s="390">
        <f t="shared" si="79"/>
        <v>0</v>
      </c>
      <c r="I422" s="63">
        <f t="shared" si="84"/>
        <v>0</v>
      </c>
      <c r="J422" s="490"/>
      <c r="K422" s="510"/>
      <c r="L422" s="512" t="str">
        <f>IF(AND('1B Tableau financier'!$K$2&lt;&gt;"Pôle",C422&lt;&gt;""),1,"")</f>
        <v/>
      </c>
      <c r="M422" s="517" t="str">
        <f t="shared" si="80"/>
        <v/>
      </c>
      <c r="N422" s="518" t="str">
        <f t="shared" si="81"/>
        <v/>
      </c>
      <c r="O422" s="517" t="str">
        <f t="shared" si="82"/>
        <v/>
      </c>
      <c r="P422" s="63" t="str">
        <f t="shared" si="83"/>
        <v/>
      </c>
      <c r="Q422" s="63"/>
      <c r="R422" s="63"/>
      <c r="S422" s="696"/>
    </row>
    <row r="423" spans="1:19">
      <c r="A423" s="481"/>
      <c r="B423" s="482"/>
      <c r="C423" s="483"/>
      <c r="D423" s="483"/>
      <c r="E423" s="484"/>
      <c r="F423" s="483"/>
      <c r="G423" s="689"/>
      <c r="H423" s="390">
        <f t="shared" si="79"/>
        <v>0</v>
      </c>
      <c r="I423" s="63">
        <f t="shared" si="84"/>
        <v>0</v>
      </c>
      <c r="J423" s="490"/>
      <c r="K423" s="510"/>
      <c r="L423" s="512" t="str">
        <f>IF(AND('1B Tableau financier'!$K$2&lt;&gt;"Pôle",C423&lt;&gt;""),1,"")</f>
        <v/>
      </c>
      <c r="M423" s="517" t="str">
        <f t="shared" si="80"/>
        <v/>
      </c>
      <c r="N423" s="518" t="str">
        <f t="shared" si="81"/>
        <v/>
      </c>
      <c r="O423" s="517" t="str">
        <f t="shared" si="82"/>
        <v/>
      </c>
      <c r="P423" s="63" t="str">
        <f t="shared" si="83"/>
        <v/>
      </c>
      <c r="Q423" s="63"/>
      <c r="R423" s="63"/>
      <c r="S423" s="696"/>
    </row>
    <row r="424" spans="1:19">
      <c r="A424" s="481"/>
      <c r="B424" s="482"/>
      <c r="C424" s="483"/>
      <c r="D424" s="483"/>
      <c r="E424" s="484"/>
      <c r="F424" s="483"/>
      <c r="G424" s="689"/>
      <c r="H424" s="390">
        <f t="shared" si="79"/>
        <v>0</v>
      </c>
      <c r="I424" s="63">
        <f t="shared" si="84"/>
        <v>0</v>
      </c>
      <c r="J424" s="490"/>
      <c r="K424" s="510"/>
      <c r="L424" s="512" t="str">
        <f>IF(AND('1B Tableau financier'!$K$2&lt;&gt;"Pôle",C424&lt;&gt;""),1,"")</f>
        <v/>
      </c>
      <c r="M424" s="517" t="str">
        <f t="shared" si="80"/>
        <v/>
      </c>
      <c r="N424" s="518" t="str">
        <f t="shared" si="81"/>
        <v/>
      </c>
      <c r="O424" s="517" t="str">
        <f t="shared" si="82"/>
        <v/>
      </c>
      <c r="P424" s="63" t="str">
        <f t="shared" si="83"/>
        <v/>
      </c>
      <c r="Q424" s="63"/>
      <c r="R424" s="63"/>
      <c r="S424" s="696"/>
    </row>
    <row r="425" spans="1:19">
      <c r="A425" s="481"/>
      <c r="B425" s="482"/>
      <c r="C425" s="483"/>
      <c r="D425" s="483"/>
      <c r="E425" s="484"/>
      <c r="F425" s="483"/>
      <c r="G425" s="689"/>
      <c r="H425" s="390">
        <f t="shared" si="79"/>
        <v>0</v>
      </c>
      <c r="I425" s="63">
        <f t="shared" si="84"/>
        <v>0</v>
      </c>
      <c r="J425" s="490"/>
      <c r="K425" s="510"/>
      <c r="L425" s="512" t="str">
        <f>IF(AND('1B Tableau financier'!$K$2&lt;&gt;"Pôle",C425&lt;&gt;""),1,"")</f>
        <v/>
      </c>
      <c r="M425" s="517" t="str">
        <f t="shared" si="80"/>
        <v/>
      </c>
      <c r="N425" s="518" t="str">
        <f t="shared" si="81"/>
        <v/>
      </c>
      <c r="O425" s="517" t="str">
        <f t="shared" si="82"/>
        <v/>
      </c>
      <c r="P425" s="63" t="str">
        <f t="shared" si="83"/>
        <v/>
      </c>
      <c r="Q425" s="63"/>
      <c r="R425" s="63"/>
      <c r="S425" s="696"/>
    </row>
    <row r="426" spans="1:19">
      <c r="A426" s="481"/>
      <c r="B426" s="482"/>
      <c r="C426" s="483"/>
      <c r="D426" s="483"/>
      <c r="E426" s="484"/>
      <c r="F426" s="483"/>
      <c r="G426" s="689"/>
      <c r="H426" s="390">
        <f t="shared" si="79"/>
        <v>0</v>
      </c>
      <c r="I426" s="63">
        <f t="shared" si="84"/>
        <v>0</v>
      </c>
      <c r="J426" s="490"/>
      <c r="K426" s="510"/>
      <c r="L426" s="512" t="str">
        <f>IF(AND('1B Tableau financier'!$K$2&lt;&gt;"Pôle",C426&lt;&gt;""),1,"")</f>
        <v/>
      </c>
      <c r="M426" s="517" t="str">
        <f t="shared" si="80"/>
        <v/>
      </c>
      <c r="N426" s="518" t="str">
        <f t="shared" si="81"/>
        <v/>
      </c>
      <c r="O426" s="517" t="str">
        <f t="shared" si="82"/>
        <v/>
      </c>
      <c r="P426" s="63" t="str">
        <f t="shared" si="83"/>
        <v/>
      </c>
      <c r="Q426" s="63"/>
      <c r="R426" s="63"/>
      <c r="S426" s="696"/>
    </row>
    <row r="427" spans="1:19">
      <c r="A427" s="481"/>
      <c r="B427" s="482"/>
      <c r="C427" s="483"/>
      <c r="D427" s="483"/>
      <c r="E427" s="484"/>
      <c r="F427" s="483"/>
      <c r="G427" s="689"/>
      <c r="H427" s="390">
        <f t="shared" si="79"/>
        <v>0</v>
      </c>
      <c r="I427" s="63">
        <f t="shared" si="84"/>
        <v>0</v>
      </c>
      <c r="J427" s="490"/>
      <c r="K427" s="510"/>
      <c r="L427" s="512" t="str">
        <f>IF(AND('1B Tableau financier'!$K$2&lt;&gt;"Pôle",C427&lt;&gt;""),1,"")</f>
        <v/>
      </c>
      <c r="M427" s="517" t="str">
        <f t="shared" si="80"/>
        <v/>
      </c>
      <c r="N427" s="518" t="str">
        <f t="shared" si="81"/>
        <v/>
      </c>
      <c r="O427" s="517" t="str">
        <f t="shared" si="82"/>
        <v/>
      </c>
      <c r="P427" s="63" t="str">
        <f t="shared" si="83"/>
        <v/>
      </c>
      <c r="Q427" s="63"/>
      <c r="R427" s="63"/>
      <c r="S427" s="696"/>
    </row>
    <row r="428" spans="1:19">
      <c r="A428" s="481"/>
      <c r="B428" s="482"/>
      <c r="C428" s="483"/>
      <c r="D428" s="483"/>
      <c r="E428" s="484"/>
      <c r="F428" s="483"/>
      <c r="G428" s="689"/>
      <c r="H428" s="390">
        <f t="shared" si="79"/>
        <v>0</v>
      </c>
      <c r="I428" s="63">
        <f t="shared" si="84"/>
        <v>0</v>
      </c>
      <c r="J428" s="490"/>
      <c r="K428" s="510"/>
      <c r="L428" s="512" t="str">
        <f>IF(AND('1B Tableau financier'!$K$2&lt;&gt;"Pôle",C428&lt;&gt;""),1,"")</f>
        <v/>
      </c>
      <c r="M428" s="517" t="str">
        <f t="shared" si="80"/>
        <v/>
      </c>
      <c r="N428" s="518" t="str">
        <f t="shared" si="81"/>
        <v/>
      </c>
      <c r="O428" s="517" t="str">
        <f t="shared" si="82"/>
        <v/>
      </c>
      <c r="P428" s="63" t="str">
        <f t="shared" si="83"/>
        <v/>
      </c>
      <c r="Q428" s="63"/>
      <c r="R428" s="63"/>
      <c r="S428" s="696"/>
    </row>
    <row r="429" spans="1:19">
      <c r="A429" s="481"/>
      <c r="B429" s="482"/>
      <c r="C429" s="483"/>
      <c r="D429" s="483"/>
      <c r="E429" s="484"/>
      <c r="F429" s="483"/>
      <c r="G429" s="689"/>
      <c r="H429" s="390">
        <f t="shared" si="79"/>
        <v>0</v>
      </c>
      <c r="I429" s="63">
        <f t="shared" si="84"/>
        <v>0</v>
      </c>
      <c r="J429" s="490"/>
      <c r="K429" s="510"/>
      <c r="L429" s="512" t="str">
        <f>IF(AND('1B Tableau financier'!$K$2&lt;&gt;"Pôle",C429&lt;&gt;""),1,"")</f>
        <v/>
      </c>
      <c r="M429" s="517" t="str">
        <f t="shared" si="80"/>
        <v/>
      </c>
      <c r="N429" s="518" t="str">
        <f t="shared" si="81"/>
        <v/>
      </c>
      <c r="O429" s="517" t="str">
        <f t="shared" si="82"/>
        <v/>
      </c>
      <c r="P429" s="63" t="str">
        <f t="shared" si="83"/>
        <v/>
      </c>
      <c r="Q429" s="63"/>
      <c r="R429" s="63"/>
      <c r="S429" s="696"/>
    </row>
    <row r="430" spans="1:19">
      <c r="A430" s="481"/>
      <c r="B430" s="482"/>
      <c r="C430" s="483"/>
      <c r="D430" s="483"/>
      <c r="E430" s="484"/>
      <c r="F430" s="483"/>
      <c r="G430" s="689"/>
      <c r="H430" s="390">
        <f t="shared" si="79"/>
        <v>0</v>
      </c>
      <c r="I430" s="63">
        <f t="shared" si="84"/>
        <v>0</v>
      </c>
      <c r="J430" s="490"/>
      <c r="K430" s="510"/>
      <c r="L430" s="512" t="str">
        <f>IF(AND('1B Tableau financier'!$K$2&lt;&gt;"Pôle",C430&lt;&gt;""),1,"")</f>
        <v/>
      </c>
      <c r="M430" s="517" t="str">
        <f t="shared" si="80"/>
        <v/>
      </c>
      <c r="N430" s="518" t="str">
        <f t="shared" si="81"/>
        <v/>
      </c>
      <c r="O430" s="517" t="str">
        <f t="shared" si="82"/>
        <v/>
      </c>
      <c r="P430" s="63" t="str">
        <f t="shared" si="83"/>
        <v/>
      </c>
      <c r="Q430" s="63"/>
      <c r="R430" s="63"/>
      <c r="S430" s="696"/>
    </row>
    <row r="431" spans="1:19">
      <c r="A431" s="481"/>
      <c r="B431" s="482"/>
      <c r="C431" s="483"/>
      <c r="D431" s="483"/>
      <c r="E431" s="484"/>
      <c r="F431" s="483"/>
      <c r="G431" s="689"/>
      <c r="H431" s="390">
        <f t="shared" si="79"/>
        <v>0</v>
      </c>
      <c r="I431" s="63">
        <f t="shared" si="84"/>
        <v>0</v>
      </c>
      <c r="J431" s="490"/>
      <c r="K431" s="510"/>
      <c r="L431" s="512" t="str">
        <f>IF(AND('1B Tableau financier'!$K$2&lt;&gt;"Pôle",C431&lt;&gt;""),1,"")</f>
        <v/>
      </c>
      <c r="M431" s="517" t="str">
        <f t="shared" si="80"/>
        <v/>
      </c>
      <c r="N431" s="518" t="str">
        <f t="shared" si="81"/>
        <v/>
      </c>
      <c r="O431" s="517" t="str">
        <f t="shared" si="82"/>
        <v/>
      </c>
      <c r="P431" s="63" t="str">
        <f t="shared" si="83"/>
        <v/>
      </c>
      <c r="Q431" s="63"/>
      <c r="R431" s="63"/>
      <c r="S431" s="696"/>
    </row>
    <row r="432" spans="1:19" hidden="1">
      <c r="A432" s="481"/>
      <c r="B432" s="482"/>
      <c r="C432" s="483"/>
      <c r="D432" s="483"/>
      <c r="E432" s="484"/>
      <c r="F432" s="483"/>
      <c r="G432" s="689"/>
      <c r="H432" s="390">
        <f t="shared" si="79"/>
        <v>0</v>
      </c>
      <c r="I432" s="63">
        <f t="shared" si="84"/>
        <v>0</v>
      </c>
      <c r="J432" s="490"/>
      <c r="K432" s="510"/>
      <c r="L432" s="512" t="str">
        <f>IF(AND('1B Tableau financier'!$K$2&lt;&gt;"Pôle",C432&lt;&gt;""),1,"")</f>
        <v/>
      </c>
      <c r="M432" s="517" t="str">
        <f t="shared" si="80"/>
        <v/>
      </c>
      <c r="N432" s="518" t="str">
        <f t="shared" si="81"/>
        <v/>
      </c>
      <c r="O432" s="517" t="str">
        <f t="shared" si="82"/>
        <v/>
      </c>
      <c r="P432" s="63" t="str">
        <f t="shared" si="83"/>
        <v/>
      </c>
      <c r="Q432" s="63"/>
      <c r="R432" s="63"/>
      <c r="S432" s="696"/>
    </row>
    <row r="433" spans="1:19" hidden="1">
      <c r="A433" s="481"/>
      <c r="B433" s="482"/>
      <c r="C433" s="483"/>
      <c r="D433" s="483"/>
      <c r="E433" s="484"/>
      <c r="F433" s="483"/>
      <c r="G433" s="689"/>
      <c r="H433" s="390">
        <f t="shared" si="79"/>
        <v>0</v>
      </c>
      <c r="I433" s="63">
        <f t="shared" si="84"/>
        <v>0</v>
      </c>
      <c r="J433" s="490"/>
      <c r="K433" s="510"/>
      <c r="L433" s="512" t="str">
        <f>IF(AND('1B Tableau financier'!$K$2&lt;&gt;"Pôle",C433&lt;&gt;""),1,"")</f>
        <v/>
      </c>
      <c r="M433" s="517" t="str">
        <f t="shared" si="80"/>
        <v/>
      </c>
      <c r="N433" s="518" t="str">
        <f t="shared" si="81"/>
        <v/>
      </c>
      <c r="O433" s="517" t="str">
        <f t="shared" si="82"/>
        <v/>
      </c>
      <c r="P433" s="63" t="str">
        <f t="shared" si="83"/>
        <v/>
      </c>
      <c r="Q433" s="63"/>
      <c r="R433" s="63"/>
      <c r="S433" s="696"/>
    </row>
    <row r="434" spans="1:19" hidden="1">
      <c r="A434" s="481"/>
      <c r="B434" s="482"/>
      <c r="C434" s="483"/>
      <c r="D434" s="483"/>
      <c r="E434" s="484"/>
      <c r="F434" s="483"/>
      <c r="G434" s="689"/>
      <c r="H434" s="390">
        <f t="shared" ref="H434:H492" si="85">IF(AND(B434&gt;=$I$8,B434&lt;=$J$8),$K$8,IF(AND(B434&gt;=$I$9,B434&lt;=$J$9),$K$9,IF(AND(B434&gt;=$I$10,B434&lt;=$J$10),$K$10,IF(AND(B434&gt;=$I$11,B434&lt;=$J$11),$K$11,0))))</f>
        <v>0</v>
      </c>
      <c r="I434" s="63">
        <f t="shared" si="84"/>
        <v>0</v>
      </c>
      <c r="J434" s="490"/>
      <c r="K434" s="510"/>
      <c r="L434" s="512" t="str">
        <f>IF(AND('1B Tableau financier'!$K$2&lt;&gt;"Pôle",C434&lt;&gt;""),1,"")</f>
        <v/>
      </c>
      <c r="M434" s="517" t="str">
        <f t="shared" si="80"/>
        <v/>
      </c>
      <c r="N434" s="518" t="str">
        <f t="shared" si="81"/>
        <v/>
      </c>
      <c r="O434" s="517" t="str">
        <f t="shared" si="82"/>
        <v/>
      </c>
      <c r="P434" s="63" t="str">
        <f t="shared" si="83"/>
        <v/>
      </c>
      <c r="Q434" s="63"/>
      <c r="R434" s="63"/>
      <c r="S434" s="696"/>
    </row>
    <row r="435" spans="1:19" hidden="1">
      <c r="A435" s="481"/>
      <c r="B435" s="482"/>
      <c r="C435" s="483"/>
      <c r="D435" s="483"/>
      <c r="E435" s="484"/>
      <c r="F435" s="483"/>
      <c r="G435" s="689"/>
      <c r="H435" s="390">
        <f t="shared" si="85"/>
        <v>0</v>
      </c>
      <c r="I435" s="63">
        <f t="shared" si="84"/>
        <v>0</v>
      </c>
      <c r="J435" s="490"/>
      <c r="K435" s="510"/>
      <c r="L435" s="512" t="str">
        <f>IF(AND('1B Tableau financier'!$K$2&lt;&gt;"Pôle",C435&lt;&gt;""),1,"")</f>
        <v/>
      </c>
      <c r="M435" s="517" t="str">
        <f t="shared" si="80"/>
        <v/>
      </c>
      <c r="N435" s="518" t="str">
        <f t="shared" si="81"/>
        <v/>
      </c>
      <c r="O435" s="517" t="str">
        <f t="shared" si="82"/>
        <v/>
      </c>
      <c r="P435" s="63" t="str">
        <f t="shared" si="83"/>
        <v/>
      </c>
      <c r="Q435" s="63"/>
      <c r="R435" s="63"/>
      <c r="S435" s="696"/>
    </row>
    <row r="436" spans="1:19" hidden="1">
      <c r="A436" s="481"/>
      <c r="B436" s="482"/>
      <c r="C436" s="483"/>
      <c r="D436" s="483"/>
      <c r="E436" s="484"/>
      <c r="F436" s="483"/>
      <c r="G436" s="689"/>
      <c r="H436" s="390">
        <f t="shared" si="85"/>
        <v>0</v>
      </c>
      <c r="I436" s="63">
        <f t="shared" si="84"/>
        <v>0</v>
      </c>
      <c r="J436" s="490"/>
      <c r="K436" s="510"/>
      <c r="L436" s="512" t="str">
        <f>IF(AND('1B Tableau financier'!$K$2&lt;&gt;"Pôle",C436&lt;&gt;""),1,"")</f>
        <v/>
      </c>
      <c r="M436" s="517" t="str">
        <f t="shared" si="80"/>
        <v/>
      </c>
      <c r="N436" s="518" t="str">
        <f t="shared" si="81"/>
        <v/>
      </c>
      <c r="O436" s="517" t="str">
        <f t="shared" si="82"/>
        <v/>
      </c>
      <c r="P436" s="63" t="str">
        <f t="shared" si="83"/>
        <v/>
      </c>
      <c r="Q436" s="63"/>
      <c r="R436" s="63"/>
      <c r="S436" s="696"/>
    </row>
    <row r="437" spans="1:19" hidden="1">
      <c r="A437" s="481"/>
      <c r="B437" s="482"/>
      <c r="C437" s="483"/>
      <c r="D437" s="483"/>
      <c r="E437" s="484"/>
      <c r="F437" s="483"/>
      <c r="G437" s="689"/>
      <c r="H437" s="390">
        <f t="shared" si="85"/>
        <v>0</v>
      </c>
      <c r="I437" s="63">
        <f t="shared" si="84"/>
        <v>0</v>
      </c>
      <c r="J437" s="490"/>
      <c r="K437" s="510"/>
      <c r="L437" s="512" t="str">
        <f>IF(AND('1B Tableau financier'!$K$2&lt;&gt;"Pôle",C437&lt;&gt;""),1,"")</f>
        <v/>
      </c>
      <c r="M437" s="517" t="str">
        <f t="shared" si="80"/>
        <v/>
      </c>
      <c r="N437" s="518" t="str">
        <f t="shared" si="81"/>
        <v/>
      </c>
      <c r="O437" s="517" t="str">
        <f t="shared" si="82"/>
        <v/>
      </c>
      <c r="P437" s="63" t="str">
        <f t="shared" si="83"/>
        <v/>
      </c>
      <c r="Q437" s="63"/>
      <c r="R437" s="63"/>
      <c r="S437" s="696"/>
    </row>
    <row r="438" spans="1:19" hidden="1">
      <c r="A438" s="481"/>
      <c r="B438" s="482"/>
      <c r="C438" s="483"/>
      <c r="D438" s="483"/>
      <c r="E438" s="484"/>
      <c r="F438" s="483"/>
      <c r="G438" s="689"/>
      <c r="H438" s="390">
        <f t="shared" si="85"/>
        <v>0</v>
      </c>
      <c r="I438" s="63">
        <f t="shared" si="84"/>
        <v>0</v>
      </c>
      <c r="J438" s="490"/>
      <c r="K438" s="510"/>
      <c r="L438" s="512" t="str">
        <f>IF(AND('1B Tableau financier'!$K$2&lt;&gt;"Pôle",C438&lt;&gt;""),1,"")</f>
        <v/>
      </c>
      <c r="M438" s="517" t="str">
        <f t="shared" si="80"/>
        <v/>
      </c>
      <c r="N438" s="518" t="str">
        <f t="shared" si="81"/>
        <v/>
      </c>
      <c r="O438" s="517" t="str">
        <f t="shared" si="82"/>
        <v/>
      </c>
      <c r="P438" s="63" t="str">
        <f t="shared" si="83"/>
        <v/>
      </c>
      <c r="Q438" s="63"/>
      <c r="R438" s="63"/>
      <c r="S438" s="696"/>
    </row>
    <row r="439" spans="1:19" hidden="1">
      <c r="A439" s="481"/>
      <c r="B439" s="482"/>
      <c r="C439" s="483"/>
      <c r="D439" s="483"/>
      <c r="E439" s="484"/>
      <c r="F439" s="483"/>
      <c r="G439" s="689"/>
      <c r="H439" s="390">
        <f t="shared" si="85"/>
        <v>0</v>
      </c>
      <c r="I439" s="63">
        <f t="shared" ref="I439:I489" si="86">G439*H439</f>
        <v>0</v>
      </c>
      <c r="J439" s="490"/>
      <c r="K439" s="510"/>
      <c r="L439" s="512" t="str">
        <f>IF(AND('1B Tableau financier'!$K$2&lt;&gt;"Pôle",C439&lt;&gt;""),1,"")</f>
        <v/>
      </c>
      <c r="M439" s="517" t="str">
        <f t="shared" ref="M439:M489" si="87">IF(L439=1,I439+J439+K439,"")</f>
        <v/>
      </c>
      <c r="N439" s="518" t="str">
        <f t="shared" ref="N439:N489" si="88">IF(L439=2,(I439+J439+K439)/2,"")</f>
        <v/>
      </c>
      <c r="O439" s="517" t="str">
        <f t="shared" si="82"/>
        <v/>
      </c>
      <c r="P439" s="63" t="str">
        <f t="shared" si="83"/>
        <v/>
      </c>
      <c r="Q439" s="63"/>
      <c r="R439" s="63"/>
      <c r="S439" s="696"/>
    </row>
    <row r="440" spans="1:19" hidden="1">
      <c r="A440" s="481"/>
      <c r="B440" s="482"/>
      <c r="C440" s="483"/>
      <c r="D440" s="483"/>
      <c r="E440" s="484"/>
      <c r="F440" s="483"/>
      <c r="G440" s="689"/>
      <c r="H440" s="390">
        <f t="shared" si="85"/>
        <v>0</v>
      </c>
      <c r="I440" s="63">
        <f t="shared" si="86"/>
        <v>0</v>
      </c>
      <c r="J440" s="490"/>
      <c r="K440" s="510"/>
      <c r="L440" s="512" t="str">
        <f>IF(AND('1B Tableau financier'!$K$2&lt;&gt;"Pôle",C440&lt;&gt;""),1,"")</f>
        <v/>
      </c>
      <c r="M440" s="517" t="str">
        <f t="shared" si="87"/>
        <v/>
      </c>
      <c r="N440" s="518" t="str">
        <f t="shared" si="88"/>
        <v/>
      </c>
      <c r="O440" s="517" t="str">
        <f t="shared" si="82"/>
        <v/>
      </c>
      <c r="P440" s="63" t="str">
        <f t="shared" si="83"/>
        <v/>
      </c>
      <c r="Q440" s="63"/>
      <c r="R440" s="63"/>
      <c r="S440" s="696"/>
    </row>
    <row r="441" spans="1:19" hidden="1">
      <c r="A441" s="481"/>
      <c r="B441" s="482"/>
      <c r="C441" s="483"/>
      <c r="D441" s="483"/>
      <c r="E441" s="484"/>
      <c r="F441" s="483"/>
      <c r="G441" s="689"/>
      <c r="H441" s="390">
        <f t="shared" si="85"/>
        <v>0</v>
      </c>
      <c r="I441" s="63">
        <f t="shared" si="86"/>
        <v>0</v>
      </c>
      <c r="J441" s="490"/>
      <c r="K441" s="510"/>
      <c r="L441" s="512" t="str">
        <f>IF(AND('1B Tableau financier'!$K$2&lt;&gt;"Pôle",C441&lt;&gt;""),1,"")</f>
        <v/>
      </c>
      <c r="M441" s="517" t="str">
        <f t="shared" si="87"/>
        <v/>
      </c>
      <c r="N441" s="518" t="str">
        <f t="shared" si="88"/>
        <v/>
      </c>
      <c r="O441" s="517" t="str">
        <f t="shared" si="82"/>
        <v/>
      </c>
      <c r="P441" s="63" t="str">
        <f t="shared" si="83"/>
        <v/>
      </c>
      <c r="Q441" s="63"/>
      <c r="R441" s="63"/>
      <c r="S441" s="696"/>
    </row>
    <row r="442" spans="1:19" hidden="1">
      <c r="A442" s="481"/>
      <c r="B442" s="482"/>
      <c r="C442" s="483"/>
      <c r="D442" s="483"/>
      <c r="E442" s="484"/>
      <c r="F442" s="483"/>
      <c r="G442" s="689"/>
      <c r="H442" s="390">
        <f t="shared" si="85"/>
        <v>0</v>
      </c>
      <c r="I442" s="63">
        <f t="shared" si="86"/>
        <v>0</v>
      </c>
      <c r="J442" s="490"/>
      <c r="K442" s="510"/>
      <c r="L442" s="512" t="str">
        <f>IF(AND('1B Tableau financier'!$K$2&lt;&gt;"Pôle",C442&lt;&gt;""),1,"")</f>
        <v/>
      </c>
      <c r="M442" s="517" t="str">
        <f t="shared" si="87"/>
        <v/>
      </c>
      <c r="N442" s="518" t="str">
        <f t="shared" si="88"/>
        <v/>
      </c>
      <c r="O442" s="517" t="str">
        <f t="shared" si="82"/>
        <v/>
      </c>
      <c r="P442" s="63" t="str">
        <f t="shared" si="83"/>
        <v/>
      </c>
      <c r="Q442" s="63"/>
      <c r="R442" s="63"/>
      <c r="S442" s="696"/>
    </row>
    <row r="443" spans="1:19" hidden="1">
      <c r="A443" s="481"/>
      <c r="B443" s="482"/>
      <c r="C443" s="483"/>
      <c r="D443" s="483"/>
      <c r="E443" s="484"/>
      <c r="F443" s="483"/>
      <c r="G443" s="689"/>
      <c r="H443" s="390">
        <f t="shared" si="85"/>
        <v>0</v>
      </c>
      <c r="I443" s="63">
        <f t="shared" si="86"/>
        <v>0</v>
      </c>
      <c r="J443" s="490"/>
      <c r="K443" s="510"/>
      <c r="L443" s="512" t="str">
        <f>IF(AND('1B Tableau financier'!$K$2&lt;&gt;"Pôle",C443&lt;&gt;""),1,"")</f>
        <v/>
      </c>
      <c r="M443" s="517" t="str">
        <f t="shared" si="87"/>
        <v/>
      </c>
      <c r="N443" s="518" t="str">
        <f t="shared" si="88"/>
        <v/>
      </c>
      <c r="O443" s="517" t="str">
        <f t="shared" si="82"/>
        <v/>
      </c>
      <c r="P443" s="63" t="str">
        <f t="shared" si="83"/>
        <v/>
      </c>
      <c r="Q443" s="63"/>
      <c r="R443" s="63"/>
      <c r="S443" s="696"/>
    </row>
    <row r="444" spans="1:19" hidden="1">
      <c r="A444" s="481"/>
      <c r="B444" s="482"/>
      <c r="C444" s="483"/>
      <c r="D444" s="483"/>
      <c r="E444" s="484"/>
      <c r="F444" s="483"/>
      <c r="G444" s="689"/>
      <c r="H444" s="390">
        <f t="shared" si="85"/>
        <v>0</v>
      </c>
      <c r="I444" s="63">
        <f t="shared" si="86"/>
        <v>0</v>
      </c>
      <c r="J444" s="490"/>
      <c r="K444" s="510"/>
      <c r="L444" s="512" t="str">
        <f>IF(AND('1B Tableau financier'!$K$2&lt;&gt;"Pôle",C444&lt;&gt;""),1,"")</f>
        <v/>
      </c>
      <c r="M444" s="517" t="str">
        <f t="shared" si="87"/>
        <v/>
      </c>
      <c r="N444" s="518" t="str">
        <f t="shared" si="88"/>
        <v/>
      </c>
      <c r="O444" s="517" t="str">
        <f t="shared" si="82"/>
        <v/>
      </c>
      <c r="P444" s="63" t="str">
        <f t="shared" si="83"/>
        <v/>
      </c>
      <c r="Q444" s="63"/>
      <c r="R444" s="63"/>
      <c r="S444" s="696"/>
    </row>
    <row r="445" spans="1:19" hidden="1">
      <c r="A445" s="481"/>
      <c r="B445" s="482"/>
      <c r="C445" s="483"/>
      <c r="D445" s="483"/>
      <c r="E445" s="484"/>
      <c r="F445" s="483"/>
      <c r="G445" s="689"/>
      <c r="H445" s="390">
        <f t="shared" si="85"/>
        <v>0</v>
      </c>
      <c r="I445" s="63">
        <f t="shared" si="86"/>
        <v>0</v>
      </c>
      <c r="J445" s="490"/>
      <c r="K445" s="510"/>
      <c r="L445" s="512" t="str">
        <f>IF(AND('1B Tableau financier'!$K$2&lt;&gt;"Pôle",C445&lt;&gt;""),1,"")</f>
        <v/>
      </c>
      <c r="M445" s="517" t="str">
        <f t="shared" si="87"/>
        <v/>
      </c>
      <c r="N445" s="518" t="str">
        <f t="shared" si="88"/>
        <v/>
      </c>
      <c r="O445" s="517" t="str">
        <f t="shared" si="82"/>
        <v/>
      </c>
      <c r="P445" s="63" t="str">
        <f t="shared" si="83"/>
        <v/>
      </c>
      <c r="Q445" s="63"/>
      <c r="R445" s="63"/>
      <c r="S445" s="696"/>
    </row>
    <row r="446" spans="1:19" hidden="1">
      <c r="A446" s="481"/>
      <c r="B446" s="482"/>
      <c r="C446" s="483"/>
      <c r="D446" s="483"/>
      <c r="E446" s="484"/>
      <c r="F446" s="483"/>
      <c r="G446" s="689"/>
      <c r="H446" s="390">
        <f t="shared" si="85"/>
        <v>0</v>
      </c>
      <c r="I446" s="63">
        <f t="shared" si="86"/>
        <v>0</v>
      </c>
      <c r="J446" s="490"/>
      <c r="K446" s="510"/>
      <c r="L446" s="512" t="str">
        <f>IF(AND('1B Tableau financier'!$K$2&lt;&gt;"Pôle",C446&lt;&gt;""),1,"")</f>
        <v/>
      </c>
      <c r="M446" s="517" t="str">
        <f t="shared" si="87"/>
        <v/>
      </c>
      <c r="N446" s="518" t="str">
        <f t="shared" si="88"/>
        <v/>
      </c>
      <c r="O446" s="517" t="str">
        <f t="shared" si="82"/>
        <v/>
      </c>
      <c r="P446" s="63" t="str">
        <f t="shared" si="83"/>
        <v/>
      </c>
      <c r="Q446" s="63"/>
      <c r="R446" s="63"/>
      <c r="S446" s="696"/>
    </row>
    <row r="447" spans="1:19" hidden="1">
      <c r="A447" s="481"/>
      <c r="B447" s="482"/>
      <c r="C447" s="483"/>
      <c r="D447" s="483"/>
      <c r="E447" s="484"/>
      <c r="F447" s="483"/>
      <c r="G447" s="689"/>
      <c r="H447" s="390">
        <f t="shared" si="85"/>
        <v>0</v>
      </c>
      <c r="I447" s="63">
        <f t="shared" si="86"/>
        <v>0</v>
      </c>
      <c r="J447" s="490"/>
      <c r="K447" s="510"/>
      <c r="L447" s="512" t="str">
        <f>IF(AND('1B Tableau financier'!$K$2&lt;&gt;"Pôle",C447&lt;&gt;""),1,"")</f>
        <v/>
      </c>
      <c r="M447" s="517" t="str">
        <f t="shared" si="87"/>
        <v/>
      </c>
      <c r="N447" s="518" t="str">
        <f t="shared" si="88"/>
        <v/>
      </c>
      <c r="O447" s="517" t="str">
        <f t="shared" si="82"/>
        <v/>
      </c>
      <c r="P447" s="63" t="str">
        <f t="shared" si="83"/>
        <v/>
      </c>
      <c r="Q447" s="63"/>
      <c r="R447" s="63"/>
      <c r="S447" s="696"/>
    </row>
    <row r="448" spans="1:19" hidden="1">
      <c r="A448" s="481"/>
      <c r="B448" s="482"/>
      <c r="C448" s="483"/>
      <c r="D448" s="483"/>
      <c r="E448" s="484"/>
      <c r="F448" s="483"/>
      <c r="G448" s="689"/>
      <c r="H448" s="390">
        <f t="shared" si="85"/>
        <v>0</v>
      </c>
      <c r="I448" s="63">
        <f t="shared" si="86"/>
        <v>0</v>
      </c>
      <c r="J448" s="490"/>
      <c r="K448" s="510"/>
      <c r="L448" s="512" t="str">
        <f>IF(AND('1B Tableau financier'!$K$2&lt;&gt;"Pôle",C448&lt;&gt;""),1,"")</f>
        <v/>
      </c>
      <c r="M448" s="517" t="str">
        <f t="shared" si="87"/>
        <v/>
      </c>
      <c r="N448" s="518" t="str">
        <f t="shared" si="88"/>
        <v/>
      </c>
      <c r="O448" s="517" t="str">
        <f t="shared" si="82"/>
        <v/>
      </c>
      <c r="P448" s="63" t="str">
        <f t="shared" si="83"/>
        <v/>
      </c>
      <c r="Q448" s="63"/>
      <c r="R448" s="63"/>
      <c r="S448" s="696"/>
    </row>
    <row r="449" spans="1:19" hidden="1">
      <c r="A449" s="481"/>
      <c r="B449" s="482"/>
      <c r="C449" s="483"/>
      <c r="D449" s="483"/>
      <c r="E449" s="484"/>
      <c r="F449" s="483"/>
      <c r="G449" s="689"/>
      <c r="H449" s="390">
        <f t="shared" si="85"/>
        <v>0</v>
      </c>
      <c r="I449" s="63">
        <f t="shared" si="86"/>
        <v>0</v>
      </c>
      <c r="J449" s="490"/>
      <c r="K449" s="510"/>
      <c r="L449" s="512" t="str">
        <f>IF(AND('1B Tableau financier'!$K$2&lt;&gt;"Pôle",C449&lt;&gt;""),1,"")</f>
        <v/>
      </c>
      <c r="M449" s="517" t="str">
        <f t="shared" si="87"/>
        <v/>
      </c>
      <c r="N449" s="518" t="str">
        <f t="shared" si="88"/>
        <v/>
      </c>
      <c r="O449" s="517" t="str">
        <f t="shared" si="82"/>
        <v/>
      </c>
      <c r="P449" s="63" t="str">
        <f t="shared" si="83"/>
        <v/>
      </c>
      <c r="Q449" s="63"/>
      <c r="R449" s="63"/>
      <c r="S449" s="696"/>
    </row>
    <row r="450" spans="1:19" hidden="1">
      <c r="A450" s="481"/>
      <c r="B450" s="482"/>
      <c r="C450" s="483"/>
      <c r="D450" s="483"/>
      <c r="E450" s="484"/>
      <c r="F450" s="483"/>
      <c r="G450" s="689"/>
      <c r="H450" s="390">
        <f t="shared" si="85"/>
        <v>0</v>
      </c>
      <c r="I450" s="63">
        <f t="shared" si="86"/>
        <v>0</v>
      </c>
      <c r="J450" s="490"/>
      <c r="K450" s="510"/>
      <c r="L450" s="512" t="str">
        <f>IF(AND('1B Tableau financier'!$K$2&lt;&gt;"Pôle",C450&lt;&gt;""),1,"")</f>
        <v/>
      </c>
      <c r="M450" s="517" t="str">
        <f t="shared" si="87"/>
        <v/>
      </c>
      <c r="N450" s="518" t="str">
        <f t="shared" si="88"/>
        <v/>
      </c>
      <c r="O450" s="517" t="str">
        <f t="shared" si="82"/>
        <v/>
      </c>
      <c r="P450" s="63" t="str">
        <f t="shared" si="83"/>
        <v/>
      </c>
      <c r="Q450" s="63"/>
      <c r="R450" s="63"/>
      <c r="S450" s="696"/>
    </row>
    <row r="451" spans="1:19" hidden="1">
      <c r="A451" s="481"/>
      <c r="B451" s="482"/>
      <c r="C451" s="483"/>
      <c r="D451" s="483"/>
      <c r="E451" s="484"/>
      <c r="F451" s="483"/>
      <c r="G451" s="689"/>
      <c r="H451" s="390">
        <f t="shared" si="85"/>
        <v>0</v>
      </c>
      <c r="I451" s="63">
        <f t="shared" si="86"/>
        <v>0</v>
      </c>
      <c r="J451" s="490"/>
      <c r="K451" s="510"/>
      <c r="L451" s="512" t="str">
        <f>IF(AND('1B Tableau financier'!$K$2&lt;&gt;"Pôle",C451&lt;&gt;""),1,"")</f>
        <v/>
      </c>
      <c r="M451" s="517" t="str">
        <f t="shared" si="87"/>
        <v/>
      </c>
      <c r="N451" s="518" t="str">
        <f t="shared" si="88"/>
        <v/>
      </c>
      <c r="O451" s="517" t="str">
        <f t="shared" si="82"/>
        <v/>
      </c>
      <c r="P451" s="63" t="str">
        <f t="shared" si="83"/>
        <v/>
      </c>
      <c r="Q451" s="63"/>
      <c r="R451" s="63"/>
      <c r="S451" s="696"/>
    </row>
    <row r="452" spans="1:19" hidden="1">
      <c r="A452" s="481"/>
      <c r="B452" s="482"/>
      <c r="C452" s="483"/>
      <c r="D452" s="483"/>
      <c r="E452" s="484"/>
      <c r="F452" s="483"/>
      <c r="G452" s="689"/>
      <c r="H452" s="390">
        <f t="shared" si="85"/>
        <v>0</v>
      </c>
      <c r="I452" s="63">
        <f t="shared" si="86"/>
        <v>0</v>
      </c>
      <c r="J452" s="490"/>
      <c r="K452" s="510"/>
      <c r="L452" s="512" t="str">
        <f>IF(AND('1B Tableau financier'!$K$2&lt;&gt;"Pôle",C452&lt;&gt;""),1,"")</f>
        <v/>
      </c>
      <c r="M452" s="517" t="str">
        <f t="shared" si="87"/>
        <v/>
      </c>
      <c r="N452" s="518" t="str">
        <f t="shared" si="88"/>
        <v/>
      </c>
      <c r="O452" s="517" t="str">
        <f t="shared" si="82"/>
        <v/>
      </c>
      <c r="P452" s="63" t="str">
        <f t="shared" si="83"/>
        <v/>
      </c>
      <c r="Q452" s="63"/>
      <c r="R452" s="63"/>
      <c r="S452" s="696"/>
    </row>
    <row r="453" spans="1:19" hidden="1">
      <c r="A453" s="481"/>
      <c r="B453" s="482"/>
      <c r="C453" s="483"/>
      <c r="D453" s="483"/>
      <c r="E453" s="484"/>
      <c r="F453" s="483"/>
      <c r="G453" s="689"/>
      <c r="H453" s="390">
        <f t="shared" si="85"/>
        <v>0</v>
      </c>
      <c r="I453" s="63">
        <f t="shared" si="86"/>
        <v>0</v>
      </c>
      <c r="J453" s="490"/>
      <c r="K453" s="510"/>
      <c r="L453" s="512" t="str">
        <f>IF(AND('1B Tableau financier'!$K$2&lt;&gt;"Pôle",C453&lt;&gt;""),1,"")</f>
        <v/>
      </c>
      <c r="M453" s="517" t="str">
        <f t="shared" si="87"/>
        <v/>
      </c>
      <c r="N453" s="518" t="str">
        <f t="shared" si="88"/>
        <v/>
      </c>
      <c r="O453" s="517" t="str">
        <f t="shared" si="82"/>
        <v/>
      </c>
      <c r="P453" s="63" t="str">
        <f t="shared" si="83"/>
        <v/>
      </c>
      <c r="Q453" s="63"/>
      <c r="R453" s="63"/>
      <c r="S453" s="696"/>
    </row>
    <row r="454" spans="1:19" hidden="1">
      <c r="A454" s="481"/>
      <c r="B454" s="482"/>
      <c r="C454" s="483"/>
      <c r="D454" s="483"/>
      <c r="E454" s="484"/>
      <c r="F454" s="483"/>
      <c r="G454" s="689"/>
      <c r="H454" s="390">
        <f t="shared" si="85"/>
        <v>0</v>
      </c>
      <c r="I454" s="63">
        <f t="shared" si="86"/>
        <v>0</v>
      </c>
      <c r="J454" s="490"/>
      <c r="K454" s="510"/>
      <c r="L454" s="512" t="str">
        <f>IF(AND('1B Tableau financier'!$K$2&lt;&gt;"Pôle",C454&lt;&gt;""),1,"")</f>
        <v/>
      </c>
      <c r="M454" s="517" t="str">
        <f t="shared" si="87"/>
        <v/>
      </c>
      <c r="N454" s="518" t="str">
        <f t="shared" si="88"/>
        <v/>
      </c>
      <c r="O454" s="517" t="str">
        <f t="shared" si="82"/>
        <v/>
      </c>
      <c r="P454" s="63" t="str">
        <f t="shared" si="83"/>
        <v/>
      </c>
      <c r="Q454" s="63"/>
      <c r="R454" s="63"/>
      <c r="S454" s="696"/>
    </row>
    <row r="455" spans="1:19" hidden="1">
      <c r="A455" s="481"/>
      <c r="B455" s="482"/>
      <c r="C455" s="483"/>
      <c r="D455" s="483"/>
      <c r="E455" s="484"/>
      <c r="F455" s="483"/>
      <c r="G455" s="689"/>
      <c r="H455" s="390">
        <f t="shared" si="85"/>
        <v>0</v>
      </c>
      <c r="I455" s="63">
        <f t="shared" si="86"/>
        <v>0</v>
      </c>
      <c r="J455" s="490"/>
      <c r="K455" s="510"/>
      <c r="L455" s="512" t="str">
        <f>IF(AND('1B Tableau financier'!$K$2&lt;&gt;"Pôle",C455&lt;&gt;""),1,"")</f>
        <v/>
      </c>
      <c r="M455" s="517" t="str">
        <f t="shared" si="87"/>
        <v/>
      </c>
      <c r="N455" s="518" t="str">
        <f t="shared" si="88"/>
        <v/>
      </c>
      <c r="O455" s="517" t="str">
        <f t="shared" si="82"/>
        <v/>
      </c>
      <c r="P455" s="63" t="str">
        <f t="shared" si="83"/>
        <v/>
      </c>
      <c r="Q455" s="63"/>
      <c r="R455" s="63"/>
      <c r="S455" s="696"/>
    </row>
    <row r="456" spans="1:19" hidden="1">
      <c r="A456" s="481"/>
      <c r="B456" s="482"/>
      <c r="C456" s="483"/>
      <c r="D456" s="483"/>
      <c r="E456" s="484"/>
      <c r="F456" s="483"/>
      <c r="G456" s="689"/>
      <c r="H456" s="390">
        <f t="shared" si="85"/>
        <v>0</v>
      </c>
      <c r="I456" s="63">
        <f t="shared" si="86"/>
        <v>0</v>
      </c>
      <c r="J456" s="490"/>
      <c r="K456" s="510"/>
      <c r="L456" s="512" t="str">
        <f>IF(AND('1B Tableau financier'!$K$2&lt;&gt;"Pôle",C456&lt;&gt;""),1,"")</f>
        <v/>
      </c>
      <c r="M456" s="517" t="str">
        <f t="shared" si="87"/>
        <v/>
      </c>
      <c r="N456" s="518" t="str">
        <f t="shared" si="88"/>
        <v/>
      </c>
      <c r="O456" s="517" t="str">
        <f t="shared" si="82"/>
        <v/>
      </c>
      <c r="P456" s="63" t="str">
        <f t="shared" si="83"/>
        <v/>
      </c>
      <c r="Q456" s="63"/>
      <c r="R456" s="63"/>
      <c r="S456" s="696"/>
    </row>
    <row r="457" spans="1:19" hidden="1">
      <c r="A457" s="481"/>
      <c r="B457" s="482"/>
      <c r="C457" s="483"/>
      <c r="D457" s="483"/>
      <c r="E457" s="484"/>
      <c r="F457" s="483"/>
      <c r="G457" s="689"/>
      <c r="H457" s="390">
        <f t="shared" si="85"/>
        <v>0</v>
      </c>
      <c r="I457" s="63">
        <f t="shared" si="86"/>
        <v>0</v>
      </c>
      <c r="J457" s="490"/>
      <c r="K457" s="510"/>
      <c r="L457" s="512" t="str">
        <f>IF(AND('1B Tableau financier'!$K$2&lt;&gt;"Pôle",C457&lt;&gt;""),1,"")</f>
        <v/>
      </c>
      <c r="M457" s="517" t="str">
        <f t="shared" si="87"/>
        <v/>
      </c>
      <c r="N457" s="518" t="str">
        <f t="shared" si="88"/>
        <v/>
      </c>
      <c r="O457" s="517" t="str">
        <f t="shared" si="82"/>
        <v/>
      </c>
      <c r="P457" s="63" t="str">
        <f t="shared" si="83"/>
        <v/>
      </c>
      <c r="Q457" s="63"/>
      <c r="R457" s="63"/>
      <c r="S457" s="696"/>
    </row>
    <row r="458" spans="1:19" hidden="1">
      <c r="A458" s="481"/>
      <c r="B458" s="482"/>
      <c r="C458" s="483"/>
      <c r="D458" s="483"/>
      <c r="E458" s="484"/>
      <c r="F458" s="483"/>
      <c r="G458" s="689"/>
      <c r="H458" s="390">
        <f t="shared" si="85"/>
        <v>0</v>
      </c>
      <c r="I458" s="63">
        <f t="shared" si="86"/>
        <v>0</v>
      </c>
      <c r="J458" s="490"/>
      <c r="K458" s="510"/>
      <c r="L458" s="512" t="str">
        <f>IF(AND('1B Tableau financier'!$K$2&lt;&gt;"Pôle",C458&lt;&gt;""),1,"")</f>
        <v/>
      </c>
      <c r="M458" s="517" t="str">
        <f t="shared" si="87"/>
        <v/>
      </c>
      <c r="N458" s="518" t="str">
        <f t="shared" si="88"/>
        <v/>
      </c>
      <c r="O458" s="517" t="str">
        <f t="shared" si="82"/>
        <v/>
      </c>
      <c r="P458" s="63" t="str">
        <f t="shared" si="83"/>
        <v/>
      </c>
      <c r="Q458" s="63"/>
      <c r="R458" s="63"/>
      <c r="S458" s="696"/>
    </row>
    <row r="459" spans="1:19" hidden="1">
      <c r="A459" s="481"/>
      <c r="B459" s="482"/>
      <c r="C459" s="483"/>
      <c r="D459" s="483"/>
      <c r="E459" s="484"/>
      <c r="F459" s="483"/>
      <c r="G459" s="689"/>
      <c r="H459" s="390">
        <f t="shared" si="85"/>
        <v>0</v>
      </c>
      <c r="I459" s="63">
        <f t="shared" si="86"/>
        <v>0</v>
      </c>
      <c r="J459" s="490"/>
      <c r="K459" s="510"/>
      <c r="L459" s="512" t="str">
        <f>IF(AND('1B Tableau financier'!$K$2&lt;&gt;"Pôle",C459&lt;&gt;""),1,"")</f>
        <v/>
      </c>
      <c r="M459" s="517" t="str">
        <f t="shared" si="87"/>
        <v/>
      </c>
      <c r="N459" s="518" t="str">
        <f t="shared" si="88"/>
        <v/>
      </c>
      <c r="O459" s="517" t="str">
        <f t="shared" si="82"/>
        <v/>
      </c>
      <c r="P459" s="63" t="str">
        <f t="shared" si="83"/>
        <v/>
      </c>
      <c r="Q459" s="63"/>
      <c r="R459" s="63"/>
      <c r="S459" s="696"/>
    </row>
    <row r="460" spans="1:19" hidden="1">
      <c r="A460" s="481"/>
      <c r="B460" s="482"/>
      <c r="C460" s="483"/>
      <c r="D460" s="483"/>
      <c r="E460" s="484"/>
      <c r="F460" s="483"/>
      <c r="G460" s="689"/>
      <c r="H460" s="390">
        <f t="shared" si="85"/>
        <v>0</v>
      </c>
      <c r="I460" s="63">
        <f t="shared" si="86"/>
        <v>0</v>
      </c>
      <c r="J460" s="490"/>
      <c r="K460" s="510"/>
      <c r="L460" s="512" t="str">
        <f>IF(AND('1B Tableau financier'!$K$2&lt;&gt;"Pôle",C460&lt;&gt;""),1,"")</f>
        <v/>
      </c>
      <c r="M460" s="517" t="str">
        <f t="shared" si="87"/>
        <v/>
      </c>
      <c r="N460" s="518" t="str">
        <f t="shared" si="88"/>
        <v/>
      </c>
      <c r="O460" s="517" t="str">
        <f t="shared" si="82"/>
        <v/>
      </c>
      <c r="P460" s="63" t="str">
        <f t="shared" si="83"/>
        <v/>
      </c>
      <c r="Q460" s="63"/>
      <c r="R460" s="63"/>
      <c r="S460" s="696"/>
    </row>
    <row r="461" spans="1:19" hidden="1">
      <c r="A461" s="481"/>
      <c r="B461" s="482"/>
      <c r="C461" s="483"/>
      <c r="D461" s="483"/>
      <c r="E461" s="484"/>
      <c r="F461" s="483"/>
      <c r="G461" s="689"/>
      <c r="H461" s="390">
        <f t="shared" si="85"/>
        <v>0</v>
      </c>
      <c r="I461" s="63">
        <f t="shared" si="86"/>
        <v>0</v>
      </c>
      <c r="J461" s="490"/>
      <c r="K461" s="510"/>
      <c r="L461" s="512" t="str">
        <f>IF(AND('1B Tableau financier'!$K$2&lt;&gt;"Pôle",C461&lt;&gt;""),1,"")</f>
        <v/>
      </c>
      <c r="M461" s="517" t="str">
        <f t="shared" si="87"/>
        <v/>
      </c>
      <c r="N461" s="518" t="str">
        <f t="shared" si="88"/>
        <v/>
      </c>
      <c r="O461" s="517" t="str">
        <f t="shared" si="82"/>
        <v/>
      </c>
      <c r="P461" s="63" t="str">
        <f t="shared" si="83"/>
        <v/>
      </c>
      <c r="Q461" s="63"/>
      <c r="R461" s="63"/>
      <c r="S461" s="696"/>
    </row>
    <row r="462" spans="1:19" hidden="1">
      <c r="A462" s="481"/>
      <c r="B462" s="482"/>
      <c r="C462" s="483"/>
      <c r="D462" s="483"/>
      <c r="E462" s="484"/>
      <c r="F462" s="483"/>
      <c r="G462" s="689"/>
      <c r="H462" s="390">
        <f t="shared" si="85"/>
        <v>0</v>
      </c>
      <c r="I462" s="63">
        <f t="shared" si="86"/>
        <v>0</v>
      </c>
      <c r="J462" s="490"/>
      <c r="K462" s="510"/>
      <c r="L462" s="512" t="str">
        <f>IF(AND('1B Tableau financier'!$K$2&lt;&gt;"Pôle",C462&lt;&gt;""),1,"")</f>
        <v/>
      </c>
      <c r="M462" s="517" t="str">
        <f t="shared" si="87"/>
        <v/>
      </c>
      <c r="N462" s="518" t="str">
        <f t="shared" si="88"/>
        <v/>
      </c>
      <c r="O462" s="517" t="str">
        <f t="shared" si="82"/>
        <v/>
      </c>
      <c r="P462" s="63" t="str">
        <f t="shared" si="83"/>
        <v/>
      </c>
      <c r="Q462" s="63"/>
      <c r="R462" s="63"/>
      <c r="S462" s="696"/>
    </row>
    <row r="463" spans="1:19" hidden="1">
      <c r="A463" s="481"/>
      <c r="B463" s="482"/>
      <c r="C463" s="483"/>
      <c r="D463" s="483"/>
      <c r="E463" s="484"/>
      <c r="F463" s="483"/>
      <c r="G463" s="689"/>
      <c r="H463" s="390">
        <f t="shared" si="85"/>
        <v>0</v>
      </c>
      <c r="I463" s="63">
        <f t="shared" si="86"/>
        <v>0</v>
      </c>
      <c r="J463" s="490"/>
      <c r="K463" s="510"/>
      <c r="L463" s="512" t="str">
        <f>IF(AND('1B Tableau financier'!$K$2&lt;&gt;"Pôle",C463&lt;&gt;""),1,"")</f>
        <v/>
      </c>
      <c r="M463" s="517" t="str">
        <f t="shared" si="87"/>
        <v/>
      </c>
      <c r="N463" s="518" t="str">
        <f t="shared" si="88"/>
        <v/>
      </c>
      <c r="O463" s="517" t="str">
        <f t="shared" si="82"/>
        <v/>
      </c>
      <c r="P463" s="63" t="str">
        <f t="shared" si="83"/>
        <v/>
      </c>
      <c r="Q463" s="63"/>
      <c r="R463" s="63"/>
      <c r="S463" s="696"/>
    </row>
    <row r="464" spans="1:19" hidden="1">
      <c r="A464" s="481"/>
      <c r="B464" s="482"/>
      <c r="C464" s="483"/>
      <c r="D464" s="483"/>
      <c r="E464" s="484"/>
      <c r="F464" s="483"/>
      <c r="G464" s="689"/>
      <c r="H464" s="390">
        <f t="shared" si="85"/>
        <v>0</v>
      </c>
      <c r="I464" s="63">
        <f t="shared" si="86"/>
        <v>0</v>
      </c>
      <c r="J464" s="490"/>
      <c r="K464" s="510"/>
      <c r="L464" s="512" t="str">
        <f>IF(AND('1B Tableau financier'!$K$2&lt;&gt;"Pôle",C464&lt;&gt;""),1,"")</f>
        <v/>
      </c>
      <c r="M464" s="517" t="str">
        <f t="shared" si="87"/>
        <v/>
      </c>
      <c r="N464" s="518" t="str">
        <f t="shared" si="88"/>
        <v/>
      </c>
      <c r="O464" s="517" t="str">
        <f t="shared" si="82"/>
        <v/>
      </c>
      <c r="P464" s="63" t="str">
        <f t="shared" si="83"/>
        <v/>
      </c>
      <c r="Q464" s="63"/>
      <c r="R464" s="63"/>
      <c r="S464" s="696"/>
    </row>
    <row r="465" spans="1:19" hidden="1">
      <c r="A465" s="481"/>
      <c r="B465" s="482"/>
      <c r="C465" s="483"/>
      <c r="D465" s="483"/>
      <c r="E465" s="484"/>
      <c r="F465" s="483"/>
      <c r="G465" s="689"/>
      <c r="H465" s="390">
        <f t="shared" ref="H465:H484" si="89">IF(AND(B465&gt;=$I$8,B465&lt;=$J$8),$K$8,IF(AND(B465&gt;=$I$9,B465&lt;=$J$9),$K$9,IF(AND(B465&gt;=$I$10,B465&lt;=$J$10),$K$10,IF(AND(B465&gt;=$I$11,B465&lt;=$J$11),$K$11,0))))</f>
        <v>0</v>
      </c>
      <c r="I465" s="63">
        <f t="shared" si="86"/>
        <v>0</v>
      </c>
      <c r="J465" s="490"/>
      <c r="K465" s="510"/>
      <c r="L465" s="512" t="str">
        <f>IF(AND('1B Tableau financier'!$K$2&lt;&gt;"Pôle",C465&lt;&gt;""),1,"")</f>
        <v/>
      </c>
      <c r="M465" s="517" t="str">
        <f t="shared" si="87"/>
        <v/>
      </c>
      <c r="N465" s="518" t="str">
        <f t="shared" si="88"/>
        <v/>
      </c>
      <c r="O465" s="517" t="str">
        <f t="shared" si="82"/>
        <v/>
      </c>
      <c r="P465" s="63" t="str">
        <f t="shared" si="83"/>
        <v/>
      </c>
      <c r="Q465" s="63"/>
      <c r="R465" s="63"/>
      <c r="S465" s="696"/>
    </row>
    <row r="466" spans="1:19" hidden="1">
      <c r="A466" s="481"/>
      <c r="B466" s="482"/>
      <c r="C466" s="483"/>
      <c r="D466" s="483"/>
      <c r="E466" s="484"/>
      <c r="F466" s="483"/>
      <c r="G466" s="689"/>
      <c r="H466" s="390">
        <f t="shared" si="89"/>
        <v>0</v>
      </c>
      <c r="I466" s="63">
        <f t="shared" si="86"/>
        <v>0</v>
      </c>
      <c r="J466" s="490"/>
      <c r="K466" s="510"/>
      <c r="L466" s="512" t="str">
        <f>IF(AND('1B Tableau financier'!$K$2&lt;&gt;"Pôle",C466&lt;&gt;""),1,"")</f>
        <v/>
      </c>
      <c r="M466" s="517" t="str">
        <f t="shared" si="87"/>
        <v/>
      </c>
      <c r="N466" s="518" t="str">
        <f t="shared" si="88"/>
        <v/>
      </c>
      <c r="O466" s="517" t="str">
        <f t="shared" si="82"/>
        <v/>
      </c>
      <c r="P466" s="63" t="str">
        <f t="shared" si="83"/>
        <v/>
      </c>
      <c r="Q466" s="63"/>
      <c r="R466" s="63"/>
      <c r="S466" s="696"/>
    </row>
    <row r="467" spans="1:19" hidden="1">
      <c r="A467" s="481"/>
      <c r="B467" s="482"/>
      <c r="C467" s="483"/>
      <c r="D467" s="483"/>
      <c r="E467" s="484"/>
      <c r="F467" s="483"/>
      <c r="G467" s="689"/>
      <c r="H467" s="390">
        <f t="shared" si="89"/>
        <v>0</v>
      </c>
      <c r="I467" s="63">
        <f t="shared" si="86"/>
        <v>0</v>
      </c>
      <c r="J467" s="490"/>
      <c r="K467" s="510"/>
      <c r="L467" s="512" t="str">
        <f>IF(AND('1B Tableau financier'!$K$2&lt;&gt;"Pôle",C467&lt;&gt;""),1,"")</f>
        <v/>
      </c>
      <c r="M467" s="517" t="str">
        <f t="shared" si="87"/>
        <v/>
      </c>
      <c r="N467" s="518" t="str">
        <f t="shared" si="88"/>
        <v/>
      </c>
      <c r="O467" s="517" t="str">
        <f t="shared" ref="O467:O492" si="90">IF(M467="","",M467-Q467)</f>
        <v/>
      </c>
      <c r="P467" s="63" t="str">
        <f t="shared" ref="P467:P492" si="91">IF(N467="","",N467-R467)</f>
        <v/>
      </c>
      <c r="Q467" s="63"/>
      <c r="R467" s="63"/>
      <c r="S467" s="696"/>
    </row>
    <row r="468" spans="1:19" hidden="1">
      <c r="A468" s="481"/>
      <c r="B468" s="482"/>
      <c r="C468" s="483"/>
      <c r="D468" s="483"/>
      <c r="E468" s="484"/>
      <c r="F468" s="483"/>
      <c r="G468" s="689"/>
      <c r="H468" s="390">
        <f t="shared" si="89"/>
        <v>0</v>
      </c>
      <c r="I468" s="63">
        <f t="shared" si="86"/>
        <v>0</v>
      </c>
      <c r="J468" s="490"/>
      <c r="K468" s="510"/>
      <c r="L468" s="512" t="str">
        <f>IF(AND('1B Tableau financier'!$K$2&lt;&gt;"Pôle",C468&lt;&gt;""),1,"")</f>
        <v/>
      </c>
      <c r="M468" s="517" t="str">
        <f t="shared" si="87"/>
        <v/>
      </c>
      <c r="N468" s="518" t="str">
        <f t="shared" si="88"/>
        <v/>
      </c>
      <c r="O468" s="517" t="str">
        <f t="shared" si="90"/>
        <v/>
      </c>
      <c r="P468" s="63" t="str">
        <f t="shared" si="91"/>
        <v/>
      </c>
      <c r="Q468" s="63"/>
      <c r="R468" s="63"/>
      <c r="S468" s="696"/>
    </row>
    <row r="469" spans="1:19" hidden="1">
      <c r="A469" s="481"/>
      <c r="B469" s="482"/>
      <c r="C469" s="483"/>
      <c r="D469" s="483"/>
      <c r="E469" s="484"/>
      <c r="F469" s="483"/>
      <c r="G469" s="689"/>
      <c r="H469" s="390">
        <f t="shared" si="89"/>
        <v>0</v>
      </c>
      <c r="I469" s="63">
        <f t="shared" si="86"/>
        <v>0</v>
      </c>
      <c r="J469" s="490"/>
      <c r="K469" s="510"/>
      <c r="L469" s="512" t="str">
        <f>IF(AND('1B Tableau financier'!$K$2&lt;&gt;"Pôle",C469&lt;&gt;""),1,"")</f>
        <v/>
      </c>
      <c r="M469" s="517" t="str">
        <f t="shared" si="87"/>
        <v/>
      </c>
      <c r="N469" s="518" t="str">
        <f t="shared" si="88"/>
        <v/>
      </c>
      <c r="O469" s="517" t="str">
        <f t="shared" si="90"/>
        <v/>
      </c>
      <c r="P469" s="63" t="str">
        <f t="shared" si="91"/>
        <v/>
      </c>
      <c r="Q469" s="63"/>
      <c r="R469" s="63"/>
      <c r="S469" s="696"/>
    </row>
    <row r="470" spans="1:19" hidden="1">
      <c r="A470" s="481"/>
      <c r="B470" s="482"/>
      <c r="C470" s="483"/>
      <c r="D470" s="483"/>
      <c r="E470" s="484"/>
      <c r="F470" s="483"/>
      <c r="G470" s="689"/>
      <c r="H470" s="390">
        <f t="shared" si="89"/>
        <v>0</v>
      </c>
      <c r="I470" s="63">
        <f t="shared" ref="I470:I484" si="92">G470*H470</f>
        <v>0</v>
      </c>
      <c r="J470" s="490"/>
      <c r="K470" s="510"/>
      <c r="L470" s="512" t="str">
        <f>IF(AND('1B Tableau financier'!$K$2&lt;&gt;"Pôle",C470&lt;&gt;""),1,"")</f>
        <v/>
      </c>
      <c r="M470" s="517" t="str">
        <f t="shared" ref="M470:M484" si="93">IF(L470=1,I470+J470+K470,"")</f>
        <v/>
      </c>
      <c r="N470" s="518" t="str">
        <f t="shared" ref="N470:N484" si="94">IF(L470=2,(I470+J470+K470)/2,"")</f>
        <v/>
      </c>
      <c r="O470" s="517" t="str">
        <f t="shared" si="90"/>
        <v/>
      </c>
      <c r="P470" s="63" t="str">
        <f t="shared" si="91"/>
        <v/>
      </c>
      <c r="Q470" s="63"/>
      <c r="R470" s="63"/>
      <c r="S470" s="696"/>
    </row>
    <row r="471" spans="1:19" hidden="1">
      <c r="A471" s="481"/>
      <c r="B471" s="482"/>
      <c r="C471" s="483"/>
      <c r="D471" s="483"/>
      <c r="E471" s="484"/>
      <c r="F471" s="483"/>
      <c r="G471" s="689"/>
      <c r="H471" s="390">
        <f t="shared" si="89"/>
        <v>0</v>
      </c>
      <c r="I471" s="63">
        <f t="shared" si="92"/>
        <v>0</v>
      </c>
      <c r="J471" s="490"/>
      <c r="K471" s="510"/>
      <c r="L471" s="512" t="str">
        <f>IF(AND('1B Tableau financier'!$K$2&lt;&gt;"Pôle",C471&lt;&gt;""),1,"")</f>
        <v/>
      </c>
      <c r="M471" s="517" t="str">
        <f t="shared" si="93"/>
        <v/>
      </c>
      <c r="N471" s="518" t="str">
        <f t="shared" si="94"/>
        <v/>
      </c>
      <c r="O471" s="517" t="str">
        <f t="shared" si="90"/>
        <v/>
      </c>
      <c r="P471" s="63" t="str">
        <f t="shared" si="91"/>
        <v/>
      </c>
      <c r="Q471" s="63"/>
      <c r="R471" s="63"/>
      <c r="S471" s="696"/>
    </row>
    <row r="472" spans="1:19" hidden="1">
      <c r="A472" s="481"/>
      <c r="B472" s="482"/>
      <c r="C472" s="483"/>
      <c r="D472" s="483"/>
      <c r="E472" s="484"/>
      <c r="F472" s="483"/>
      <c r="G472" s="689"/>
      <c r="H472" s="390">
        <f t="shared" si="89"/>
        <v>0</v>
      </c>
      <c r="I472" s="63">
        <f t="shared" si="92"/>
        <v>0</v>
      </c>
      <c r="J472" s="490"/>
      <c r="K472" s="510"/>
      <c r="L472" s="512" t="str">
        <f>IF(AND('1B Tableau financier'!$K$2&lt;&gt;"Pôle",C472&lt;&gt;""),1,"")</f>
        <v/>
      </c>
      <c r="M472" s="517" t="str">
        <f t="shared" si="93"/>
        <v/>
      </c>
      <c r="N472" s="518" t="str">
        <f t="shared" si="94"/>
        <v/>
      </c>
      <c r="O472" s="517" t="str">
        <f t="shared" si="90"/>
        <v/>
      </c>
      <c r="P472" s="63" t="str">
        <f t="shared" si="91"/>
        <v/>
      </c>
      <c r="Q472" s="63"/>
      <c r="R472" s="63"/>
      <c r="S472" s="696"/>
    </row>
    <row r="473" spans="1:19" hidden="1">
      <c r="A473" s="481"/>
      <c r="B473" s="482"/>
      <c r="C473" s="483"/>
      <c r="D473" s="483"/>
      <c r="E473" s="484"/>
      <c r="F473" s="483"/>
      <c r="G473" s="689"/>
      <c r="H473" s="390">
        <f t="shared" si="89"/>
        <v>0</v>
      </c>
      <c r="I473" s="63">
        <f t="shared" si="92"/>
        <v>0</v>
      </c>
      <c r="J473" s="490"/>
      <c r="K473" s="510"/>
      <c r="L473" s="512" t="str">
        <f>IF(AND('1B Tableau financier'!$K$2&lt;&gt;"Pôle",C473&lt;&gt;""),1,"")</f>
        <v/>
      </c>
      <c r="M473" s="517" t="str">
        <f t="shared" si="93"/>
        <v/>
      </c>
      <c r="N473" s="518" t="str">
        <f t="shared" si="94"/>
        <v/>
      </c>
      <c r="O473" s="517" t="str">
        <f t="shared" si="90"/>
        <v/>
      </c>
      <c r="P473" s="63" t="str">
        <f t="shared" si="91"/>
        <v/>
      </c>
      <c r="Q473" s="63"/>
      <c r="R473" s="63"/>
      <c r="S473" s="696"/>
    </row>
    <row r="474" spans="1:19" hidden="1">
      <c r="A474" s="481"/>
      <c r="B474" s="482"/>
      <c r="C474" s="483"/>
      <c r="D474" s="483"/>
      <c r="E474" s="484"/>
      <c r="F474" s="483"/>
      <c r="G474" s="689"/>
      <c r="H474" s="390">
        <f t="shared" si="89"/>
        <v>0</v>
      </c>
      <c r="I474" s="63">
        <f t="shared" si="92"/>
        <v>0</v>
      </c>
      <c r="J474" s="490"/>
      <c r="K474" s="510"/>
      <c r="L474" s="512" t="str">
        <f>IF(AND('1B Tableau financier'!$K$2&lt;&gt;"Pôle",C474&lt;&gt;""),1,"")</f>
        <v/>
      </c>
      <c r="M474" s="517" t="str">
        <f t="shared" si="93"/>
        <v/>
      </c>
      <c r="N474" s="518" t="str">
        <f t="shared" si="94"/>
        <v/>
      </c>
      <c r="O474" s="517" t="str">
        <f t="shared" si="90"/>
        <v/>
      </c>
      <c r="P474" s="63" t="str">
        <f t="shared" si="91"/>
        <v/>
      </c>
      <c r="Q474" s="63"/>
      <c r="R474" s="63"/>
      <c r="S474" s="696"/>
    </row>
    <row r="475" spans="1:19" hidden="1">
      <c r="A475" s="481"/>
      <c r="B475" s="482"/>
      <c r="C475" s="483"/>
      <c r="D475" s="483"/>
      <c r="E475" s="484"/>
      <c r="F475" s="483"/>
      <c r="G475" s="689"/>
      <c r="H475" s="390">
        <f t="shared" si="89"/>
        <v>0</v>
      </c>
      <c r="I475" s="63">
        <f t="shared" si="92"/>
        <v>0</v>
      </c>
      <c r="J475" s="490"/>
      <c r="K475" s="510"/>
      <c r="L475" s="512" t="str">
        <f>IF(AND('1B Tableau financier'!$K$2&lt;&gt;"Pôle",C475&lt;&gt;""),1,"")</f>
        <v/>
      </c>
      <c r="M475" s="517" t="str">
        <f t="shared" si="93"/>
        <v/>
      </c>
      <c r="N475" s="518" t="str">
        <f t="shared" si="94"/>
        <v/>
      </c>
      <c r="O475" s="517" t="str">
        <f t="shared" si="90"/>
        <v/>
      </c>
      <c r="P475" s="63" t="str">
        <f t="shared" si="91"/>
        <v/>
      </c>
      <c r="Q475" s="63"/>
      <c r="R475" s="63"/>
      <c r="S475" s="696"/>
    </row>
    <row r="476" spans="1:19" hidden="1">
      <c r="A476" s="481"/>
      <c r="B476" s="482"/>
      <c r="C476" s="483"/>
      <c r="D476" s="483"/>
      <c r="E476" s="484"/>
      <c r="F476" s="483"/>
      <c r="G476" s="689"/>
      <c r="H476" s="390">
        <f t="shared" si="89"/>
        <v>0</v>
      </c>
      <c r="I476" s="63">
        <f t="shared" si="92"/>
        <v>0</v>
      </c>
      <c r="J476" s="490"/>
      <c r="K476" s="510"/>
      <c r="L476" s="512" t="str">
        <f>IF(AND('1B Tableau financier'!$K$2&lt;&gt;"Pôle",C476&lt;&gt;""),1,"")</f>
        <v/>
      </c>
      <c r="M476" s="517" t="str">
        <f t="shared" si="93"/>
        <v/>
      </c>
      <c r="N476" s="518" t="str">
        <f t="shared" si="94"/>
        <v/>
      </c>
      <c r="O476" s="517" t="str">
        <f t="shared" si="90"/>
        <v/>
      </c>
      <c r="P476" s="63" t="str">
        <f t="shared" si="91"/>
        <v/>
      </c>
      <c r="Q476" s="63"/>
      <c r="R476" s="63"/>
      <c r="S476" s="696"/>
    </row>
    <row r="477" spans="1:19" hidden="1">
      <c r="A477" s="481"/>
      <c r="B477" s="482"/>
      <c r="C477" s="483"/>
      <c r="D477" s="483"/>
      <c r="E477" s="484"/>
      <c r="F477" s="483"/>
      <c r="G477" s="689"/>
      <c r="H477" s="390">
        <f t="shared" si="89"/>
        <v>0</v>
      </c>
      <c r="I477" s="63">
        <f t="shared" si="92"/>
        <v>0</v>
      </c>
      <c r="J477" s="490"/>
      <c r="K477" s="510"/>
      <c r="L477" s="512" t="str">
        <f>IF(AND('1B Tableau financier'!$K$2&lt;&gt;"Pôle",C477&lt;&gt;""),1,"")</f>
        <v/>
      </c>
      <c r="M477" s="517" t="str">
        <f t="shared" si="93"/>
        <v/>
      </c>
      <c r="N477" s="518" t="str">
        <f t="shared" si="94"/>
        <v/>
      </c>
      <c r="O477" s="517" t="str">
        <f t="shared" si="90"/>
        <v/>
      </c>
      <c r="P477" s="63" t="str">
        <f t="shared" si="91"/>
        <v/>
      </c>
      <c r="Q477" s="63"/>
      <c r="R477" s="63"/>
      <c r="S477" s="696"/>
    </row>
    <row r="478" spans="1:19" hidden="1">
      <c r="A478" s="481"/>
      <c r="B478" s="482"/>
      <c r="C478" s="483"/>
      <c r="D478" s="483"/>
      <c r="E478" s="484"/>
      <c r="F478" s="483"/>
      <c r="G478" s="689"/>
      <c r="H478" s="390">
        <f t="shared" si="89"/>
        <v>0</v>
      </c>
      <c r="I478" s="63">
        <f t="shared" si="92"/>
        <v>0</v>
      </c>
      <c r="J478" s="490"/>
      <c r="K478" s="510"/>
      <c r="L478" s="512" t="str">
        <f>IF(AND('1B Tableau financier'!$K$2&lt;&gt;"Pôle",C478&lt;&gt;""),1,"")</f>
        <v/>
      </c>
      <c r="M478" s="517" t="str">
        <f t="shared" si="93"/>
        <v/>
      </c>
      <c r="N478" s="518" t="str">
        <f t="shared" si="94"/>
        <v/>
      </c>
      <c r="O478" s="517" t="str">
        <f t="shared" si="90"/>
        <v/>
      </c>
      <c r="P478" s="63" t="str">
        <f t="shared" si="91"/>
        <v/>
      </c>
      <c r="Q478" s="63"/>
      <c r="R478" s="63"/>
      <c r="S478" s="696"/>
    </row>
    <row r="479" spans="1:19" hidden="1">
      <c r="A479" s="481"/>
      <c r="B479" s="482"/>
      <c r="C479" s="483"/>
      <c r="D479" s="483"/>
      <c r="E479" s="484"/>
      <c r="F479" s="483"/>
      <c r="G479" s="689"/>
      <c r="H479" s="390">
        <f t="shared" si="89"/>
        <v>0</v>
      </c>
      <c r="I479" s="63">
        <f t="shared" si="92"/>
        <v>0</v>
      </c>
      <c r="J479" s="490"/>
      <c r="K479" s="510"/>
      <c r="L479" s="512" t="str">
        <f>IF(AND('1B Tableau financier'!$K$2&lt;&gt;"Pôle",C479&lt;&gt;""),1,"")</f>
        <v/>
      </c>
      <c r="M479" s="517" t="str">
        <f t="shared" si="93"/>
        <v/>
      </c>
      <c r="N479" s="518" t="str">
        <f t="shared" si="94"/>
        <v/>
      </c>
      <c r="O479" s="517" t="str">
        <f t="shared" si="90"/>
        <v/>
      </c>
      <c r="P479" s="63" t="str">
        <f t="shared" si="91"/>
        <v/>
      </c>
      <c r="Q479" s="63"/>
      <c r="R479" s="63"/>
      <c r="S479" s="696"/>
    </row>
    <row r="480" spans="1:19" hidden="1">
      <c r="A480" s="481"/>
      <c r="B480" s="482"/>
      <c r="C480" s="483"/>
      <c r="D480" s="483"/>
      <c r="E480" s="484"/>
      <c r="F480" s="483"/>
      <c r="G480" s="689"/>
      <c r="H480" s="390">
        <f t="shared" si="89"/>
        <v>0</v>
      </c>
      <c r="I480" s="63">
        <f t="shared" si="92"/>
        <v>0</v>
      </c>
      <c r="J480" s="490"/>
      <c r="K480" s="510"/>
      <c r="L480" s="512" t="str">
        <f>IF(AND('1B Tableau financier'!$K$2&lt;&gt;"Pôle",C480&lt;&gt;""),1,"")</f>
        <v/>
      </c>
      <c r="M480" s="517" t="str">
        <f t="shared" si="93"/>
        <v/>
      </c>
      <c r="N480" s="518" t="str">
        <f t="shared" si="94"/>
        <v/>
      </c>
      <c r="O480" s="517" t="str">
        <f t="shared" si="90"/>
        <v/>
      </c>
      <c r="P480" s="63" t="str">
        <f t="shared" si="91"/>
        <v/>
      </c>
      <c r="Q480" s="63"/>
      <c r="R480" s="63"/>
      <c r="S480" s="696"/>
    </row>
    <row r="481" spans="1:19" hidden="1">
      <c r="A481" s="481"/>
      <c r="B481" s="482"/>
      <c r="C481" s="483"/>
      <c r="D481" s="483"/>
      <c r="E481" s="484"/>
      <c r="F481" s="483"/>
      <c r="G481" s="689"/>
      <c r="H481" s="390">
        <f t="shared" si="89"/>
        <v>0</v>
      </c>
      <c r="I481" s="63">
        <f t="shared" si="92"/>
        <v>0</v>
      </c>
      <c r="J481" s="490"/>
      <c r="K481" s="510"/>
      <c r="L481" s="512" t="str">
        <f>IF(AND('1B Tableau financier'!$K$2&lt;&gt;"Pôle",C481&lt;&gt;""),1,"")</f>
        <v/>
      </c>
      <c r="M481" s="517" t="str">
        <f t="shared" si="93"/>
        <v/>
      </c>
      <c r="N481" s="518" t="str">
        <f t="shared" si="94"/>
        <v/>
      </c>
      <c r="O481" s="517" t="str">
        <f t="shared" si="90"/>
        <v/>
      </c>
      <c r="P481" s="63" t="str">
        <f t="shared" si="91"/>
        <v/>
      </c>
      <c r="Q481" s="63"/>
      <c r="R481" s="63"/>
      <c r="S481" s="696"/>
    </row>
    <row r="482" spans="1:19" hidden="1">
      <c r="A482" s="481"/>
      <c r="B482" s="482"/>
      <c r="C482" s="483"/>
      <c r="D482" s="483"/>
      <c r="E482" s="484"/>
      <c r="F482" s="483"/>
      <c r="G482" s="689"/>
      <c r="H482" s="390">
        <f t="shared" si="89"/>
        <v>0</v>
      </c>
      <c r="I482" s="63">
        <f t="shared" si="92"/>
        <v>0</v>
      </c>
      <c r="J482" s="490"/>
      <c r="K482" s="510"/>
      <c r="L482" s="512" t="str">
        <f>IF(AND('1B Tableau financier'!$K$2&lt;&gt;"Pôle",C482&lt;&gt;""),1,"")</f>
        <v/>
      </c>
      <c r="M482" s="517" t="str">
        <f t="shared" si="93"/>
        <v/>
      </c>
      <c r="N482" s="518" t="str">
        <f t="shared" si="94"/>
        <v/>
      </c>
      <c r="O482" s="517" t="str">
        <f t="shared" si="90"/>
        <v/>
      </c>
      <c r="P482" s="63" t="str">
        <f t="shared" si="91"/>
        <v/>
      </c>
      <c r="Q482" s="63"/>
      <c r="R482" s="63"/>
      <c r="S482" s="696"/>
    </row>
    <row r="483" spans="1:19" hidden="1">
      <c r="A483" s="481"/>
      <c r="B483" s="482"/>
      <c r="C483" s="483"/>
      <c r="D483" s="483"/>
      <c r="E483" s="484"/>
      <c r="F483" s="483"/>
      <c r="G483" s="689"/>
      <c r="H483" s="390">
        <f t="shared" si="89"/>
        <v>0</v>
      </c>
      <c r="I483" s="63">
        <f t="shared" si="92"/>
        <v>0</v>
      </c>
      <c r="J483" s="490"/>
      <c r="K483" s="510"/>
      <c r="L483" s="512" t="str">
        <f>IF(AND('1B Tableau financier'!$K$2&lt;&gt;"Pôle",C483&lt;&gt;""),1,"")</f>
        <v/>
      </c>
      <c r="M483" s="517" t="str">
        <f t="shared" si="93"/>
        <v/>
      </c>
      <c r="N483" s="518" t="str">
        <f t="shared" si="94"/>
        <v/>
      </c>
      <c r="O483" s="517" t="str">
        <f t="shared" si="90"/>
        <v/>
      </c>
      <c r="P483" s="63" t="str">
        <f t="shared" si="91"/>
        <v/>
      </c>
      <c r="Q483" s="63"/>
      <c r="R483" s="63"/>
      <c r="S483" s="696"/>
    </row>
    <row r="484" spans="1:19" hidden="1">
      <c r="A484" s="481"/>
      <c r="B484" s="482"/>
      <c r="C484" s="483"/>
      <c r="D484" s="483"/>
      <c r="E484" s="484"/>
      <c r="F484" s="483"/>
      <c r="G484" s="689"/>
      <c r="H484" s="390">
        <f t="shared" si="89"/>
        <v>0</v>
      </c>
      <c r="I484" s="63">
        <f t="shared" si="92"/>
        <v>0</v>
      </c>
      <c r="J484" s="490"/>
      <c r="K484" s="510"/>
      <c r="L484" s="512" t="str">
        <f>IF(AND('1B Tableau financier'!$K$2&lt;&gt;"Pôle",C484&lt;&gt;""),1,"")</f>
        <v/>
      </c>
      <c r="M484" s="517" t="str">
        <f t="shared" si="93"/>
        <v/>
      </c>
      <c r="N484" s="518" t="str">
        <f t="shared" si="94"/>
        <v/>
      </c>
      <c r="O484" s="517" t="str">
        <f t="shared" si="90"/>
        <v/>
      </c>
      <c r="P484" s="63" t="str">
        <f t="shared" si="91"/>
        <v/>
      </c>
      <c r="Q484" s="63"/>
      <c r="R484" s="63"/>
      <c r="S484" s="696"/>
    </row>
    <row r="485" spans="1:19" hidden="1">
      <c r="A485" s="481"/>
      <c r="B485" s="482"/>
      <c r="C485" s="483"/>
      <c r="D485" s="483"/>
      <c r="E485" s="484"/>
      <c r="F485" s="483"/>
      <c r="G485" s="689"/>
      <c r="H485" s="390">
        <f t="shared" si="85"/>
        <v>0</v>
      </c>
      <c r="I485" s="63">
        <f t="shared" si="86"/>
        <v>0</v>
      </c>
      <c r="J485" s="490"/>
      <c r="K485" s="510"/>
      <c r="L485" s="512" t="str">
        <f>IF(AND('1B Tableau financier'!$K$2&lt;&gt;"Pôle",C485&lt;&gt;""),1,"")</f>
        <v/>
      </c>
      <c r="M485" s="517" t="str">
        <f t="shared" si="87"/>
        <v/>
      </c>
      <c r="N485" s="518" t="str">
        <f t="shared" si="88"/>
        <v/>
      </c>
      <c r="O485" s="517" t="str">
        <f t="shared" si="90"/>
        <v/>
      </c>
      <c r="P485" s="63" t="str">
        <f t="shared" si="91"/>
        <v/>
      </c>
      <c r="Q485" s="63"/>
      <c r="R485" s="63"/>
      <c r="S485" s="696"/>
    </row>
    <row r="486" spans="1:19" hidden="1">
      <c r="A486" s="481"/>
      <c r="B486" s="482"/>
      <c r="C486" s="483"/>
      <c r="D486" s="483"/>
      <c r="E486" s="484"/>
      <c r="F486" s="483"/>
      <c r="G486" s="689"/>
      <c r="H486" s="390">
        <f t="shared" si="85"/>
        <v>0</v>
      </c>
      <c r="I486" s="63">
        <f t="shared" si="86"/>
        <v>0</v>
      </c>
      <c r="J486" s="490"/>
      <c r="K486" s="510"/>
      <c r="L486" s="512" t="str">
        <f>IF(AND('1B Tableau financier'!$K$2&lt;&gt;"Pôle",C486&lt;&gt;""),1,"")</f>
        <v/>
      </c>
      <c r="M486" s="517" t="str">
        <f t="shared" si="87"/>
        <v/>
      </c>
      <c r="N486" s="518" t="str">
        <f t="shared" si="88"/>
        <v/>
      </c>
      <c r="O486" s="517" t="str">
        <f t="shared" si="90"/>
        <v/>
      </c>
      <c r="P486" s="63" t="str">
        <f t="shared" si="91"/>
        <v/>
      </c>
      <c r="Q486" s="63"/>
      <c r="R486" s="63"/>
      <c r="S486" s="696"/>
    </row>
    <row r="487" spans="1:19" hidden="1">
      <c r="A487" s="481"/>
      <c r="B487" s="482"/>
      <c r="C487" s="483"/>
      <c r="D487" s="483"/>
      <c r="E487" s="484"/>
      <c r="F487" s="483"/>
      <c r="G487" s="689"/>
      <c r="H487" s="390">
        <f t="shared" si="85"/>
        <v>0</v>
      </c>
      <c r="I487" s="63">
        <f t="shared" si="86"/>
        <v>0</v>
      </c>
      <c r="J487" s="490"/>
      <c r="K487" s="510"/>
      <c r="L487" s="512" t="str">
        <f>IF(AND('1B Tableau financier'!$K$2&lt;&gt;"Pôle",C487&lt;&gt;""),1,"")</f>
        <v/>
      </c>
      <c r="M487" s="517" t="str">
        <f t="shared" si="87"/>
        <v/>
      </c>
      <c r="N487" s="518" t="str">
        <f t="shared" si="88"/>
        <v/>
      </c>
      <c r="O487" s="517" t="str">
        <f t="shared" si="90"/>
        <v/>
      </c>
      <c r="P487" s="63" t="str">
        <f t="shared" si="91"/>
        <v/>
      </c>
      <c r="Q487" s="63"/>
      <c r="R487" s="63"/>
      <c r="S487" s="696"/>
    </row>
    <row r="488" spans="1:19" hidden="1">
      <c r="A488" s="481"/>
      <c r="B488" s="482"/>
      <c r="C488" s="483"/>
      <c r="D488" s="483"/>
      <c r="E488" s="484"/>
      <c r="F488" s="483"/>
      <c r="G488" s="689"/>
      <c r="H488" s="390">
        <f t="shared" si="85"/>
        <v>0</v>
      </c>
      <c r="I488" s="63">
        <f t="shared" si="86"/>
        <v>0</v>
      </c>
      <c r="J488" s="490"/>
      <c r="K488" s="510"/>
      <c r="L488" s="512" t="str">
        <f>IF(AND('1B Tableau financier'!$K$2&lt;&gt;"Pôle",C488&lt;&gt;""),1,"")</f>
        <v/>
      </c>
      <c r="M488" s="517" t="str">
        <f t="shared" si="87"/>
        <v/>
      </c>
      <c r="N488" s="518" t="str">
        <f t="shared" si="88"/>
        <v/>
      </c>
      <c r="O488" s="517" t="str">
        <f t="shared" si="90"/>
        <v/>
      </c>
      <c r="P488" s="63" t="str">
        <f t="shared" si="91"/>
        <v/>
      </c>
      <c r="Q488" s="63"/>
      <c r="R488" s="63"/>
      <c r="S488" s="696"/>
    </row>
    <row r="489" spans="1:19" hidden="1">
      <c r="A489" s="481"/>
      <c r="B489" s="482"/>
      <c r="C489" s="483"/>
      <c r="D489" s="483"/>
      <c r="E489" s="484"/>
      <c r="F489" s="483"/>
      <c r="G489" s="689"/>
      <c r="H489" s="390">
        <f t="shared" si="85"/>
        <v>0</v>
      </c>
      <c r="I489" s="63">
        <f t="shared" si="86"/>
        <v>0</v>
      </c>
      <c r="J489" s="490"/>
      <c r="K489" s="510"/>
      <c r="L489" s="512" t="str">
        <f>IF(AND('1B Tableau financier'!$K$2&lt;&gt;"Pôle",C489&lt;&gt;""),1,"")</f>
        <v/>
      </c>
      <c r="M489" s="517" t="str">
        <f t="shared" si="87"/>
        <v/>
      </c>
      <c r="N489" s="518" t="str">
        <f t="shared" si="88"/>
        <v/>
      </c>
      <c r="O489" s="517" t="str">
        <f t="shared" si="90"/>
        <v/>
      </c>
      <c r="P489" s="63" t="str">
        <f t="shared" si="91"/>
        <v/>
      </c>
      <c r="Q489" s="63"/>
      <c r="R489" s="63"/>
      <c r="S489" s="696"/>
    </row>
    <row r="490" spans="1:19" hidden="1">
      <c r="A490" s="481"/>
      <c r="B490" s="482"/>
      <c r="C490" s="483"/>
      <c r="D490" s="483"/>
      <c r="E490" s="484"/>
      <c r="F490" s="483"/>
      <c r="G490" s="689"/>
      <c r="H490" s="390">
        <f t="shared" si="85"/>
        <v>0</v>
      </c>
      <c r="I490" s="63">
        <f t="shared" si="84"/>
        <v>0</v>
      </c>
      <c r="J490" s="490"/>
      <c r="K490" s="510"/>
      <c r="L490" s="512" t="str">
        <f>IF(AND('1B Tableau financier'!$K$2&lt;&gt;"Pôle",C490&lt;&gt;""),1,"")</f>
        <v/>
      </c>
      <c r="M490" s="517" t="str">
        <f t="shared" si="80"/>
        <v/>
      </c>
      <c r="N490" s="518" t="str">
        <f t="shared" si="81"/>
        <v/>
      </c>
      <c r="O490" s="517" t="str">
        <f t="shared" si="90"/>
        <v/>
      </c>
      <c r="P490" s="63" t="str">
        <f t="shared" si="91"/>
        <v/>
      </c>
      <c r="Q490" s="63"/>
      <c r="R490" s="63"/>
      <c r="S490" s="696"/>
    </row>
    <row r="491" spans="1:19" hidden="1">
      <c r="A491" s="485"/>
      <c r="B491" s="482"/>
      <c r="C491" s="483"/>
      <c r="D491" s="483"/>
      <c r="E491" s="484"/>
      <c r="F491" s="483"/>
      <c r="G491" s="689"/>
      <c r="H491" s="390">
        <f t="shared" si="85"/>
        <v>0</v>
      </c>
      <c r="I491" s="63">
        <f t="shared" si="84"/>
        <v>0</v>
      </c>
      <c r="J491" s="490"/>
      <c r="K491" s="510"/>
      <c r="L491" s="512" t="str">
        <f>IF(AND('1B Tableau financier'!$K$2&lt;&gt;"Pôle",C491&lt;&gt;""),1,"")</f>
        <v/>
      </c>
      <c r="M491" s="517" t="str">
        <f t="shared" si="80"/>
        <v/>
      </c>
      <c r="N491" s="518" t="str">
        <f t="shared" si="81"/>
        <v/>
      </c>
      <c r="O491" s="517" t="str">
        <f t="shared" si="90"/>
        <v/>
      </c>
      <c r="P491" s="63" t="str">
        <f t="shared" si="91"/>
        <v/>
      </c>
      <c r="Q491" s="63"/>
      <c r="R491" s="63"/>
      <c r="S491" s="696"/>
    </row>
    <row r="492" spans="1:19" ht="15.75" thickBot="1">
      <c r="A492" s="486"/>
      <c r="B492" s="487"/>
      <c r="C492" s="488"/>
      <c r="D492" s="488"/>
      <c r="E492" s="489"/>
      <c r="F492" s="488"/>
      <c r="G492" s="690"/>
      <c r="H492" s="391">
        <f t="shared" si="85"/>
        <v>0</v>
      </c>
      <c r="I492" s="64">
        <f>G492*H492</f>
        <v>0</v>
      </c>
      <c r="J492" s="491"/>
      <c r="K492" s="511"/>
      <c r="L492" s="513" t="str">
        <f>IF(AND('1B Tableau financier'!$K$2&lt;&gt;"Pôle",C492&lt;&gt;""),1,"")</f>
        <v/>
      </c>
      <c r="M492" s="519" t="str">
        <f t="shared" si="80"/>
        <v/>
      </c>
      <c r="N492" s="520" t="str">
        <f t="shared" si="81"/>
        <v/>
      </c>
      <c r="O492" s="517" t="str">
        <f t="shared" si="90"/>
        <v/>
      </c>
      <c r="P492" s="63" t="str">
        <f t="shared" si="91"/>
        <v/>
      </c>
      <c r="Q492" s="63"/>
      <c r="R492" s="63"/>
      <c r="S492" s="696"/>
    </row>
    <row r="493" spans="1:19" ht="15.75" thickBot="1">
      <c r="F493" s="474"/>
      <c r="G493" s="709"/>
      <c r="H493" s="709"/>
      <c r="I493" s="709"/>
      <c r="J493" s="710" t="str">
        <f>"Montant total des frais de déplacement pour "&amp;C400</f>
        <v>Montant total des frais de déplacement pour 0</v>
      </c>
      <c r="K493" s="710"/>
      <c r="L493" s="710"/>
      <c r="M493" s="688">
        <f t="shared" ref="M493:R493" si="95">SUM(M402:M492)</f>
        <v>0</v>
      </c>
      <c r="N493" s="688">
        <f t="shared" si="95"/>
        <v>0</v>
      </c>
      <c r="O493" s="688">
        <f t="shared" si="95"/>
        <v>0</v>
      </c>
      <c r="P493" s="688">
        <f t="shared" si="95"/>
        <v>0</v>
      </c>
      <c r="Q493" s="701">
        <f t="shared" si="95"/>
        <v>0</v>
      </c>
      <c r="R493" s="701">
        <f t="shared" si="95"/>
        <v>0</v>
      </c>
      <c r="S493" s="697"/>
    </row>
    <row r="495" spans="1:19" ht="15.75" thickBot="1"/>
    <row r="496" spans="1:19" ht="16.5" thickBot="1">
      <c r="A496" s="444" t="s">
        <v>306</v>
      </c>
      <c r="B496" s="445"/>
      <c r="C496" s="446">
        <f>'1C TSsalarié6'!$B$8</f>
        <v>0</v>
      </c>
      <c r="D496" s="447"/>
      <c r="E496" s="447"/>
      <c r="F496" s="1205" t="s">
        <v>286</v>
      </c>
      <c r="G496" s="1207" t="s">
        <v>287</v>
      </c>
      <c r="H496" s="1208"/>
      <c r="I496" s="1208"/>
      <c r="J496" s="1220"/>
      <c r="K496" s="1218" t="s">
        <v>288</v>
      </c>
      <c r="L496" s="1205" t="s">
        <v>289</v>
      </c>
      <c r="M496" s="1205" t="s">
        <v>290</v>
      </c>
      <c r="N496" s="1205" t="s">
        <v>291</v>
      </c>
      <c r="O496" s="1010" t="s">
        <v>70</v>
      </c>
      <c r="P496" s="1011"/>
      <c r="Q496" s="1011"/>
      <c r="R496" s="1011"/>
      <c r="S496" s="1012"/>
    </row>
    <row r="497" spans="1:19" ht="51.75" thickBot="1">
      <c r="A497" s="448" t="s">
        <v>292</v>
      </c>
      <c r="B497" s="449" t="s">
        <v>302</v>
      </c>
      <c r="C497" s="450" t="s">
        <v>294</v>
      </c>
      <c r="D497" s="450" t="s">
        <v>295</v>
      </c>
      <c r="E497" s="451" t="s">
        <v>296</v>
      </c>
      <c r="F497" s="1206"/>
      <c r="G497" s="452" t="s">
        <v>297</v>
      </c>
      <c r="H497" s="453" t="s">
        <v>298</v>
      </c>
      <c r="I497" s="453" t="s">
        <v>299</v>
      </c>
      <c r="J497" s="452" t="s">
        <v>300</v>
      </c>
      <c r="K497" s="1219"/>
      <c r="L497" s="1206"/>
      <c r="M497" s="1206"/>
      <c r="N497" s="1206"/>
      <c r="O497" s="221" t="s">
        <v>101</v>
      </c>
      <c r="P497" s="686" t="s">
        <v>102</v>
      </c>
      <c r="Q497" s="222" t="s">
        <v>103</v>
      </c>
      <c r="R497" s="222" t="s">
        <v>104</v>
      </c>
      <c r="S497" s="687" t="s">
        <v>73</v>
      </c>
    </row>
    <row r="498" spans="1:19">
      <c r="A498" s="477"/>
      <c r="B498" s="478"/>
      <c r="C498" s="479"/>
      <c r="D498" s="479"/>
      <c r="E498" s="480"/>
      <c r="F498" s="479"/>
      <c r="G498" s="689"/>
      <c r="H498" s="389">
        <f t="shared" ref="H498:H560" si="96">IF(AND(B498&gt;=$I$8,B498&lt;=$J$8),$K$8,IF(AND(B498&gt;=$I$9,B498&lt;=$J$9),$K$9,IF(AND(B498&gt;=$I$10,B498&lt;=$J$10),$K$10,IF(AND(B498&gt;=$I$11,B498&lt;=$J$11),$K$11,0))))</f>
        <v>0</v>
      </c>
      <c r="I498" s="62">
        <f>G498*H498</f>
        <v>0</v>
      </c>
      <c r="J498" s="490"/>
      <c r="K498" s="514"/>
      <c r="L498" s="512" t="str">
        <f>IF(AND('1B Tableau financier'!$K$2&lt;&gt;"Pôle",C498&lt;&gt;""),1,"")</f>
        <v/>
      </c>
      <c r="M498" s="515" t="str">
        <f>IF(L498=1,I498+J498+K498,"")</f>
        <v/>
      </c>
      <c r="N498" s="516" t="str">
        <f>IF(L498=2,(I498+J498+K498)/2,"")</f>
        <v/>
      </c>
      <c r="O498" s="515" t="str">
        <f>IF(M498="","",M498-Q498)</f>
        <v/>
      </c>
      <c r="P498" s="62" t="str">
        <f>IF(N498="","",N498-R498)</f>
        <v/>
      </c>
      <c r="Q498" s="62"/>
      <c r="R498" s="62"/>
      <c r="S498" s="695"/>
    </row>
    <row r="499" spans="1:19">
      <c r="A499" s="481"/>
      <c r="B499" s="482"/>
      <c r="C499" s="483"/>
      <c r="D499" s="483"/>
      <c r="E499" s="484"/>
      <c r="F499" s="483"/>
      <c r="G499" s="689"/>
      <c r="H499" s="390">
        <f t="shared" si="96"/>
        <v>0</v>
      </c>
      <c r="I499" s="63">
        <f>G499*H499</f>
        <v>0</v>
      </c>
      <c r="J499" s="490"/>
      <c r="K499" s="510"/>
      <c r="L499" s="512" t="str">
        <f>IF(AND('1B Tableau financier'!$K$2&lt;&gt;"Pôle",C499&lt;&gt;""),1,"")</f>
        <v/>
      </c>
      <c r="M499" s="517" t="str">
        <f t="shared" ref="M499:M588" si="97">IF(L499=1,I499+J499+K499,"")</f>
        <v/>
      </c>
      <c r="N499" s="518" t="str">
        <f t="shared" ref="N499:N588" si="98">IF(L499=2,(I499+J499+K499)/2,"")</f>
        <v/>
      </c>
      <c r="O499" s="517" t="str">
        <f t="shared" ref="O499:O562" si="99">IF(M499="","",M499-Q499)</f>
        <v/>
      </c>
      <c r="P499" s="63" t="str">
        <f t="shared" ref="P499:P562" si="100">IF(N499="","",N499-R499)</f>
        <v/>
      </c>
      <c r="Q499" s="63"/>
      <c r="R499" s="63"/>
      <c r="S499" s="696"/>
    </row>
    <row r="500" spans="1:19">
      <c r="A500" s="481"/>
      <c r="B500" s="482"/>
      <c r="C500" s="483"/>
      <c r="D500" s="483"/>
      <c r="E500" s="484"/>
      <c r="F500" s="483"/>
      <c r="G500" s="689"/>
      <c r="H500" s="390">
        <f t="shared" si="96"/>
        <v>0</v>
      </c>
      <c r="I500" s="63">
        <f t="shared" ref="I500:I587" si="101">G500*H500</f>
        <v>0</v>
      </c>
      <c r="J500" s="490"/>
      <c r="K500" s="510"/>
      <c r="L500" s="512" t="str">
        <f>IF(AND('1B Tableau financier'!$K$2&lt;&gt;"Pôle",C500&lt;&gt;""),1,"")</f>
        <v/>
      </c>
      <c r="M500" s="517" t="str">
        <f t="shared" si="97"/>
        <v/>
      </c>
      <c r="N500" s="518" t="str">
        <f t="shared" si="98"/>
        <v/>
      </c>
      <c r="O500" s="517" t="str">
        <f t="shared" si="99"/>
        <v/>
      </c>
      <c r="P500" s="63" t="str">
        <f t="shared" si="100"/>
        <v/>
      </c>
      <c r="Q500" s="63"/>
      <c r="R500" s="63"/>
      <c r="S500" s="696"/>
    </row>
    <row r="501" spans="1:19">
      <c r="A501" s="481"/>
      <c r="B501" s="482"/>
      <c r="C501" s="483"/>
      <c r="D501" s="483"/>
      <c r="E501" s="484"/>
      <c r="F501" s="483"/>
      <c r="G501" s="689"/>
      <c r="H501" s="390">
        <f t="shared" si="96"/>
        <v>0</v>
      </c>
      <c r="I501" s="63">
        <f t="shared" si="101"/>
        <v>0</v>
      </c>
      <c r="J501" s="490"/>
      <c r="K501" s="510"/>
      <c r="L501" s="512" t="str">
        <f>IF(AND('1B Tableau financier'!$K$2&lt;&gt;"Pôle",C501&lt;&gt;""),1,"")</f>
        <v/>
      </c>
      <c r="M501" s="517" t="str">
        <f t="shared" si="97"/>
        <v/>
      </c>
      <c r="N501" s="518" t="str">
        <f t="shared" si="98"/>
        <v/>
      </c>
      <c r="O501" s="517" t="str">
        <f t="shared" si="99"/>
        <v/>
      </c>
      <c r="P501" s="63" t="str">
        <f t="shared" si="100"/>
        <v/>
      </c>
      <c r="Q501" s="63"/>
      <c r="R501" s="63"/>
      <c r="S501" s="696"/>
    </row>
    <row r="502" spans="1:19">
      <c r="A502" s="481"/>
      <c r="B502" s="482"/>
      <c r="C502" s="483"/>
      <c r="D502" s="483"/>
      <c r="E502" s="484"/>
      <c r="F502" s="483"/>
      <c r="G502" s="689"/>
      <c r="H502" s="390">
        <f t="shared" si="96"/>
        <v>0</v>
      </c>
      <c r="I502" s="63">
        <f t="shared" si="101"/>
        <v>0</v>
      </c>
      <c r="J502" s="490"/>
      <c r="K502" s="510"/>
      <c r="L502" s="512" t="str">
        <f>IF(AND('1B Tableau financier'!$K$2&lt;&gt;"Pôle",C502&lt;&gt;""),1,"")</f>
        <v/>
      </c>
      <c r="M502" s="517" t="str">
        <f t="shared" si="97"/>
        <v/>
      </c>
      <c r="N502" s="518" t="str">
        <f t="shared" si="98"/>
        <v/>
      </c>
      <c r="O502" s="517" t="str">
        <f t="shared" si="99"/>
        <v/>
      </c>
      <c r="P502" s="63" t="str">
        <f t="shared" si="100"/>
        <v/>
      </c>
      <c r="Q502" s="63"/>
      <c r="R502" s="63"/>
      <c r="S502" s="696"/>
    </row>
    <row r="503" spans="1:19">
      <c r="A503" s="481"/>
      <c r="B503" s="482"/>
      <c r="C503" s="483"/>
      <c r="D503" s="483"/>
      <c r="E503" s="484"/>
      <c r="F503" s="483"/>
      <c r="G503" s="689"/>
      <c r="H503" s="390">
        <f t="shared" si="96"/>
        <v>0</v>
      </c>
      <c r="I503" s="63">
        <f t="shared" si="101"/>
        <v>0</v>
      </c>
      <c r="J503" s="490"/>
      <c r="K503" s="510"/>
      <c r="L503" s="512" t="str">
        <f>IF(AND('1B Tableau financier'!$K$2&lt;&gt;"Pôle",C503&lt;&gt;""),1,"")</f>
        <v/>
      </c>
      <c r="M503" s="517" t="str">
        <f t="shared" si="97"/>
        <v/>
      </c>
      <c r="N503" s="518" t="str">
        <f t="shared" si="98"/>
        <v/>
      </c>
      <c r="O503" s="517" t="str">
        <f t="shared" si="99"/>
        <v/>
      </c>
      <c r="P503" s="63" t="str">
        <f t="shared" si="100"/>
        <v/>
      </c>
      <c r="Q503" s="63"/>
      <c r="R503" s="63"/>
      <c r="S503" s="696"/>
    </row>
    <row r="504" spans="1:19">
      <c r="A504" s="481"/>
      <c r="B504" s="482"/>
      <c r="C504" s="483"/>
      <c r="D504" s="483"/>
      <c r="E504" s="484"/>
      <c r="F504" s="483"/>
      <c r="G504" s="689"/>
      <c r="H504" s="390">
        <f t="shared" si="96"/>
        <v>0</v>
      </c>
      <c r="I504" s="63">
        <f t="shared" si="101"/>
        <v>0</v>
      </c>
      <c r="J504" s="490"/>
      <c r="K504" s="510"/>
      <c r="L504" s="512" t="str">
        <f>IF(AND('1B Tableau financier'!$K$2&lt;&gt;"Pôle",C504&lt;&gt;""),1,"")</f>
        <v/>
      </c>
      <c r="M504" s="517" t="str">
        <f t="shared" si="97"/>
        <v/>
      </c>
      <c r="N504" s="518" t="str">
        <f t="shared" si="98"/>
        <v/>
      </c>
      <c r="O504" s="517" t="str">
        <f t="shared" si="99"/>
        <v/>
      </c>
      <c r="P504" s="63" t="str">
        <f t="shared" si="100"/>
        <v/>
      </c>
      <c r="Q504" s="63"/>
      <c r="R504" s="63"/>
      <c r="S504" s="696"/>
    </row>
    <row r="505" spans="1:19">
      <c r="A505" s="481"/>
      <c r="B505" s="482"/>
      <c r="C505" s="483"/>
      <c r="D505" s="483"/>
      <c r="E505" s="484"/>
      <c r="F505" s="483"/>
      <c r="G505" s="689"/>
      <c r="H505" s="390">
        <f t="shared" si="96"/>
        <v>0</v>
      </c>
      <c r="I505" s="63">
        <f t="shared" si="101"/>
        <v>0</v>
      </c>
      <c r="J505" s="490"/>
      <c r="K505" s="510"/>
      <c r="L505" s="512" t="str">
        <f>IF(AND('1B Tableau financier'!$K$2&lt;&gt;"Pôle",C505&lt;&gt;""),1,"")</f>
        <v/>
      </c>
      <c r="M505" s="517" t="str">
        <f t="shared" si="97"/>
        <v/>
      </c>
      <c r="N505" s="518" t="str">
        <f t="shared" si="98"/>
        <v/>
      </c>
      <c r="O505" s="517" t="str">
        <f t="shared" si="99"/>
        <v/>
      </c>
      <c r="P505" s="63" t="str">
        <f t="shared" si="100"/>
        <v/>
      </c>
      <c r="Q505" s="63"/>
      <c r="R505" s="63"/>
      <c r="S505" s="696"/>
    </row>
    <row r="506" spans="1:19">
      <c r="A506" s="481"/>
      <c r="B506" s="482"/>
      <c r="C506" s="483"/>
      <c r="D506" s="483"/>
      <c r="E506" s="484"/>
      <c r="F506" s="483"/>
      <c r="G506" s="689"/>
      <c r="H506" s="390">
        <f t="shared" si="96"/>
        <v>0</v>
      </c>
      <c r="I506" s="63">
        <f t="shared" si="101"/>
        <v>0</v>
      </c>
      <c r="J506" s="490"/>
      <c r="K506" s="510"/>
      <c r="L506" s="512" t="str">
        <f>IF(AND('1B Tableau financier'!$K$2&lt;&gt;"Pôle",C506&lt;&gt;""),1,"")</f>
        <v/>
      </c>
      <c r="M506" s="517" t="str">
        <f t="shared" si="97"/>
        <v/>
      </c>
      <c r="N506" s="518" t="str">
        <f t="shared" si="98"/>
        <v/>
      </c>
      <c r="O506" s="517" t="str">
        <f t="shared" si="99"/>
        <v/>
      </c>
      <c r="P506" s="63" t="str">
        <f t="shared" si="100"/>
        <v/>
      </c>
      <c r="Q506" s="63"/>
      <c r="R506" s="63"/>
      <c r="S506" s="696"/>
    </row>
    <row r="507" spans="1:19">
      <c r="A507" s="481"/>
      <c r="B507" s="482"/>
      <c r="C507" s="483"/>
      <c r="D507" s="483"/>
      <c r="E507" s="484"/>
      <c r="F507" s="483"/>
      <c r="G507" s="689"/>
      <c r="H507" s="390">
        <f t="shared" si="96"/>
        <v>0</v>
      </c>
      <c r="I507" s="63">
        <f t="shared" si="101"/>
        <v>0</v>
      </c>
      <c r="J507" s="490"/>
      <c r="K507" s="510"/>
      <c r="L507" s="512" t="str">
        <f>IF(AND('1B Tableau financier'!$K$2&lt;&gt;"Pôle",C507&lt;&gt;""),1,"")</f>
        <v/>
      </c>
      <c r="M507" s="517" t="str">
        <f t="shared" si="97"/>
        <v/>
      </c>
      <c r="N507" s="518" t="str">
        <f t="shared" si="98"/>
        <v/>
      </c>
      <c r="O507" s="517" t="str">
        <f t="shared" si="99"/>
        <v/>
      </c>
      <c r="P507" s="63" t="str">
        <f t="shared" si="100"/>
        <v/>
      </c>
      <c r="Q507" s="63"/>
      <c r="R507" s="63"/>
      <c r="S507" s="696"/>
    </row>
    <row r="508" spans="1:19">
      <c r="A508" s="481"/>
      <c r="B508" s="482"/>
      <c r="C508" s="483"/>
      <c r="D508" s="483"/>
      <c r="E508" s="484"/>
      <c r="F508" s="483"/>
      <c r="G508" s="689"/>
      <c r="H508" s="390">
        <f t="shared" si="96"/>
        <v>0</v>
      </c>
      <c r="I508" s="63">
        <f t="shared" si="101"/>
        <v>0</v>
      </c>
      <c r="J508" s="490"/>
      <c r="K508" s="510"/>
      <c r="L508" s="512" t="str">
        <f>IF(AND('1B Tableau financier'!$K$2&lt;&gt;"Pôle",C508&lt;&gt;""),1,"")</f>
        <v/>
      </c>
      <c r="M508" s="517" t="str">
        <f t="shared" si="97"/>
        <v/>
      </c>
      <c r="N508" s="518" t="str">
        <f t="shared" si="98"/>
        <v/>
      </c>
      <c r="O508" s="517" t="str">
        <f t="shared" si="99"/>
        <v/>
      </c>
      <c r="P508" s="63" t="str">
        <f t="shared" si="100"/>
        <v/>
      </c>
      <c r="Q508" s="63"/>
      <c r="R508" s="63"/>
      <c r="S508" s="696"/>
    </row>
    <row r="509" spans="1:19">
      <c r="A509" s="481"/>
      <c r="B509" s="482"/>
      <c r="C509" s="483"/>
      <c r="D509" s="483"/>
      <c r="E509" s="484"/>
      <c r="F509" s="483"/>
      <c r="G509" s="689"/>
      <c r="H509" s="390">
        <f t="shared" si="96"/>
        <v>0</v>
      </c>
      <c r="I509" s="63">
        <f t="shared" si="101"/>
        <v>0</v>
      </c>
      <c r="J509" s="490"/>
      <c r="K509" s="510"/>
      <c r="L509" s="512" t="str">
        <f>IF(AND('1B Tableau financier'!$K$2&lt;&gt;"Pôle",C509&lt;&gt;""),1,"")</f>
        <v/>
      </c>
      <c r="M509" s="517" t="str">
        <f t="shared" si="97"/>
        <v/>
      </c>
      <c r="N509" s="518" t="str">
        <f t="shared" si="98"/>
        <v/>
      </c>
      <c r="O509" s="517" t="str">
        <f t="shared" si="99"/>
        <v/>
      </c>
      <c r="P509" s="63" t="str">
        <f t="shared" si="100"/>
        <v/>
      </c>
      <c r="Q509" s="63"/>
      <c r="R509" s="63"/>
      <c r="S509" s="696"/>
    </row>
    <row r="510" spans="1:19">
      <c r="A510" s="481"/>
      <c r="B510" s="482"/>
      <c r="C510" s="483"/>
      <c r="D510" s="483"/>
      <c r="E510" s="484"/>
      <c r="F510" s="483"/>
      <c r="G510" s="689"/>
      <c r="H510" s="390">
        <f t="shared" si="96"/>
        <v>0</v>
      </c>
      <c r="I510" s="63">
        <f t="shared" si="101"/>
        <v>0</v>
      </c>
      <c r="J510" s="490"/>
      <c r="K510" s="510"/>
      <c r="L510" s="512" t="str">
        <f>IF(AND('1B Tableau financier'!$K$2&lt;&gt;"Pôle",C510&lt;&gt;""),1,"")</f>
        <v/>
      </c>
      <c r="M510" s="517" t="str">
        <f t="shared" si="97"/>
        <v/>
      </c>
      <c r="N510" s="518" t="str">
        <f t="shared" si="98"/>
        <v/>
      </c>
      <c r="O510" s="517" t="str">
        <f t="shared" si="99"/>
        <v/>
      </c>
      <c r="P510" s="63" t="str">
        <f t="shared" si="100"/>
        <v/>
      </c>
      <c r="Q510" s="63"/>
      <c r="R510" s="63"/>
      <c r="S510" s="696"/>
    </row>
    <row r="511" spans="1:19">
      <c r="A511" s="481"/>
      <c r="B511" s="482"/>
      <c r="C511" s="483"/>
      <c r="D511" s="483"/>
      <c r="E511" s="484"/>
      <c r="F511" s="483"/>
      <c r="G511" s="689"/>
      <c r="H511" s="390">
        <f t="shared" si="96"/>
        <v>0</v>
      </c>
      <c r="I511" s="63">
        <f t="shared" si="101"/>
        <v>0</v>
      </c>
      <c r="J511" s="490"/>
      <c r="K511" s="510"/>
      <c r="L511" s="512" t="str">
        <f>IF(AND('1B Tableau financier'!$K$2&lt;&gt;"Pôle",C511&lt;&gt;""),1,"")</f>
        <v/>
      </c>
      <c r="M511" s="517" t="str">
        <f t="shared" si="97"/>
        <v/>
      </c>
      <c r="N511" s="518" t="str">
        <f t="shared" si="98"/>
        <v/>
      </c>
      <c r="O511" s="517" t="str">
        <f t="shared" si="99"/>
        <v/>
      </c>
      <c r="P511" s="63" t="str">
        <f t="shared" si="100"/>
        <v/>
      </c>
      <c r="Q511" s="63"/>
      <c r="R511" s="63"/>
      <c r="S511" s="696"/>
    </row>
    <row r="512" spans="1:19">
      <c r="A512" s="481"/>
      <c r="B512" s="482"/>
      <c r="C512" s="483"/>
      <c r="D512" s="483"/>
      <c r="E512" s="484"/>
      <c r="F512" s="483"/>
      <c r="G512" s="689"/>
      <c r="H512" s="390">
        <f t="shared" si="96"/>
        <v>0</v>
      </c>
      <c r="I512" s="63">
        <f t="shared" si="101"/>
        <v>0</v>
      </c>
      <c r="J512" s="490"/>
      <c r="K512" s="510"/>
      <c r="L512" s="512" t="str">
        <f>IF(AND('1B Tableau financier'!$K$2&lt;&gt;"Pôle",C512&lt;&gt;""),1,"")</f>
        <v/>
      </c>
      <c r="M512" s="517" t="str">
        <f t="shared" si="97"/>
        <v/>
      </c>
      <c r="N512" s="518" t="str">
        <f t="shared" si="98"/>
        <v/>
      </c>
      <c r="O512" s="517" t="str">
        <f t="shared" si="99"/>
        <v/>
      </c>
      <c r="P512" s="63" t="str">
        <f t="shared" si="100"/>
        <v/>
      </c>
      <c r="Q512" s="63"/>
      <c r="R512" s="63"/>
      <c r="S512" s="696"/>
    </row>
    <row r="513" spans="1:19">
      <c r="A513" s="481"/>
      <c r="B513" s="482"/>
      <c r="C513" s="483"/>
      <c r="D513" s="483"/>
      <c r="E513" s="484"/>
      <c r="F513" s="483"/>
      <c r="G513" s="689"/>
      <c r="H513" s="390">
        <f t="shared" si="96"/>
        <v>0</v>
      </c>
      <c r="I513" s="63">
        <f t="shared" si="101"/>
        <v>0</v>
      </c>
      <c r="J513" s="490"/>
      <c r="K513" s="510"/>
      <c r="L513" s="512" t="str">
        <f>IF(AND('1B Tableau financier'!$K$2&lt;&gt;"Pôle",C513&lt;&gt;""),1,"")</f>
        <v/>
      </c>
      <c r="M513" s="517" t="str">
        <f t="shared" si="97"/>
        <v/>
      </c>
      <c r="N513" s="518" t="str">
        <f t="shared" si="98"/>
        <v/>
      </c>
      <c r="O513" s="517" t="str">
        <f t="shared" si="99"/>
        <v/>
      </c>
      <c r="P513" s="63" t="str">
        <f t="shared" si="100"/>
        <v/>
      </c>
      <c r="Q513" s="63"/>
      <c r="R513" s="63"/>
      <c r="S513" s="696"/>
    </row>
    <row r="514" spans="1:19">
      <c r="A514" s="481"/>
      <c r="B514" s="482"/>
      <c r="C514" s="483"/>
      <c r="D514" s="483"/>
      <c r="E514" s="484"/>
      <c r="F514" s="483"/>
      <c r="G514" s="689"/>
      <c r="H514" s="390">
        <f t="shared" si="96"/>
        <v>0</v>
      </c>
      <c r="I514" s="63">
        <f t="shared" si="101"/>
        <v>0</v>
      </c>
      <c r="J514" s="490"/>
      <c r="K514" s="510"/>
      <c r="L514" s="512" t="str">
        <f>IF(AND('1B Tableau financier'!$K$2&lt;&gt;"Pôle",C514&lt;&gt;""),1,"")</f>
        <v/>
      </c>
      <c r="M514" s="517" t="str">
        <f t="shared" si="97"/>
        <v/>
      </c>
      <c r="N514" s="518" t="str">
        <f t="shared" si="98"/>
        <v/>
      </c>
      <c r="O514" s="517" t="str">
        <f t="shared" si="99"/>
        <v/>
      </c>
      <c r="P514" s="63" t="str">
        <f t="shared" si="100"/>
        <v/>
      </c>
      <c r="Q514" s="63"/>
      <c r="R514" s="63"/>
      <c r="S514" s="696"/>
    </row>
    <row r="515" spans="1:19">
      <c r="A515" s="481"/>
      <c r="B515" s="482"/>
      <c r="C515" s="483"/>
      <c r="D515" s="483"/>
      <c r="E515" s="484"/>
      <c r="F515" s="483"/>
      <c r="G515" s="689"/>
      <c r="H515" s="390">
        <f t="shared" si="96"/>
        <v>0</v>
      </c>
      <c r="I515" s="63">
        <f t="shared" si="101"/>
        <v>0</v>
      </c>
      <c r="J515" s="490"/>
      <c r="K515" s="510"/>
      <c r="L515" s="512" t="str">
        <f>IF(AND('1B Tableau financier'!$K$2&lt;&gt;"Pôle",C515&lt;&gt;""),1,"")</f>
        <v/>
      </c>
      <c r="M515" s="517" t="str">
        <f t="shared" si="97"/>
        <v/>
      </c>
      <c r="N515" s="518" t="str">
        <f t="shared" si="98"/>
        <v/>
      </c>
      <c r="O515" s="517" t="str">
        <f t="shared" si="99"/>
        <v/>
      </c>
      <c r="P515" s="63" t="str">
        <f t="shared" si="100"/>
        <v/>
      </c>
      <c r="Q515" s="63"/>
      <c r="R515" s="63"/>
      <c r="S515" s="696"/>
    </row>
    <row r="516" spans="1:19">
      <c r="A516" s="481"/>
      <c r="B516" s="482"/>
      <c r="C516" s="483"/>
      <c r="D516" s="483"/>
      <c r="E516" s="484"/>
      <c r="F516" s="483"/>
      <c r="G516" s="689"/>
      <c r="H516" s="390">
        <f t="shared" si="96"/>
        <v>0</v>
      </c>
      <c r="I516" s="63">
        <f t="shared" si="101"/>
        <v>0</v>
      </c>
      <c r="J516" s="490"/>
      <c r="K516" s="510"/>
      <c r="L516" s="512" t="str">
        <f>IF(AND('1B Tableau financier'!$K$2&lt;&gt;"Pôle",C516&lt;&gt;""),1,"")</f>
        <v/>
      </c>
      <c r="M516" s="517" t="str">
        <f t="shared" si="97"/>
        <v/>
      </c>
      <c r="N516" s="518" t="str">
        <f t="shared" si="98"/>
        <v/>
      </c>
      <c r="O516" s="517" t="str">
        <f t="shared" si="99"/>
        <v/>
      </c>
      <c r="P516" s="63" t="str">
        <f t="shared" si="100"/>
        <v/>
      </c>
      <c r="Q516" s="63"/>
      <c r="R516" s="63"/>
      <c r="S516" s="696"/>
    </row>
    <row r="517" spans="1:19">
      <c r="A517" s="481"/>
      <c r="B517" s="482"/>
      <c r="C517" s="483"/>
      <c r="D517" s="483"/>
      <c r="E517" s="484"/>
      <c r="F517" s="483"/>
      <c r="G517" s="689"/>
      <c r="H517" s="390">
        <f t="shared" ref="H517:H547" si="102">IF(AND(B517&gt;=$I$8,B517&lt;=$J$8),$K$8,IF(AND(B517&gt;=$I$9,B517&lt;=$J$9),$K$9,IF(AND(B517&gt;=$I$10,B517&lt;=$J$10),$K$10,IF(AND(B517&gt;=$I$11,B517&lt;=$J$11),$K$11,0))))</f>
        <v>0</v>
      </c>
      <c r="I517" s="63">
        <f t="shared" ref="I517:I547" si="103">G517*H517</f>
        <v>0</v>
      </c>
      <c r="J517" s="490"/>
      <c r="K517" s="510"/>
      <c r="L517" s="512" t="str">
        <f>IF(AND('1B Tableau financier'!$K$2&lt;&gt;"Pôle",C517&lt;&gt;""),1,"")</f>
        <v/>
      </c>
      <c r="M517" s="517" t="str">
        <f t="shared" ref="M517:M547" si="104">IF(L517=1,I517+J517+K517,"")</f>
        <v/>
      </c>
      <c r="N517" s="518" t="str">
        <f t="shared" ref="N517:N547" si="105">IF(L517=2,(I517+J517+K517)/2,"")</f>
        <v/>
      </c>
      <c r="O517" s="517" t="str">
        <f t="shared" si="99"/>
        <v/>
      </c>
      <c r="P517" s="63" t="str">
        <f t="shared" si="100"/>
        <v/>
      </c>
      <c r="Q517" s="63"/>
      <c r="R517" s="63"/>
      <c r="S517" s="696"/>
    </row>
    <row r="518" spans="1:19">
      <c r="A518" s="481"/>
      <c r="B518" s="482"/>
      <c r="C518" s="483"/>
      <c r="D518" s="483"/>
      <c r="E518" s="484"/>
      <c r="F518" s="483"/>
      <c r="G518" s="689"/>
      <c r="H518" s="390">
        <f t="shared" si="102"/>
        <v>0</v>
      </c>
      <c r="I518" s="63">
        <f t="shared" si="103"/>
        <v>0</v>
      </c>
      <c r="J518" s="490"/>
      <c r="K518" s="510"/>
      <c r="L518" s="512" t="str">
        <f>IF(AND('1B Tableau financier'!$K$2&lt;&gt;"Pôle",C518&lt;&gt;""),1,"")</f>
        <v/>
      </c>
      <c r="M518" s="517" t="str">
        <f t="shared" si="104"/>
        <v/>
      </c>
      <c r="N518" s="518" t="str">
        <f t="shared" si="105"/>
        <v/>
      </c>
      <c r="O518" s="517" t="str">
        <f t="shared" si="99"/>
        <v/>
      </c>
      <c r="P518" s="63" t="str">
        <f t="shared" si="100"/>
        <v/>
      </c>
      <c r="Q518" s="63"/>
      <c r="R518" s="63"/>
      <c r="S518" s="696"/>
    </row>
    <row r="519" spans="1:19">
      <c r="A519" s="481"/>
      <c r="B519" s="482"/>
      <c r="C519" s="483"/>
      <c r="D519" s="483"/>
      <c r="E519" s="484"/>
      <c r="F519" s="483"/>
      <c r="G519" s="689"/>
      <c r="H519" s="390">
        <f t="shared" si="102"/>
        <v>0</v>
      </c>
      <c r="I519" s="63">
        <f t="shared" si="103"/>
        <v>0</v>
      </c>
      <c r="J519" s="490"/>
      <c r="K519" s="510"/>
      <c r="L519" s="512" t="str">
        <f>IF(AND('1B Tableau financier'!$K$2&lt;&gt;"Pôle",C519&lt;&gt;""),1,"")</f>
        <v/>
      </c>
      <c r="M519" s="517" t="str">
        <f t="shared" si="104"/>
        <v/>
      </c>
      <c r="N519" s="518" t="str">
        <f t="shared" si="105"/>
        <v/>
      </c>
      <c r="O519" s="517" t="str">
        <f t="shared" si="99"/>
        <v/>
      </c>
      <c r="P519" s="63" t="str">
        <f t="shared" si="100"/>
        <v/>
      </c>
      <c r="Q519" s="63"/>
      <c r="R519" s="63"/>
      <c r="S519" s="696"/>
    </row>
    <row r="520" spans="1:19">
      <c r="A520" s="481"/>
      <c r="B520" s="482"/>
      <c r="C520" s="483"/>
      <c r="D520" s="483"/>
      <c r="E520" s="484"/>
      <c r="F520" s="483"/>
      <c r="G520" s="689"/>
      <c r="H520" s="390">
        <f t="shared" si="102"/>
        <v>0</v>
      </c>
      <c r="I520" s="63">
        <f t="shared" si="103"/>
        <v>0</v>
      </c>
      <c r="J520" s="490"/>
      <c r="K520" s="510"/>
      <c r="L520" s="512" t="str">
        <f>IF(AND('1B Tableau financier'!$K$2&lt;&gt;"Pôle",C520&lt;&gt;""),1,"")</f>
        <v/>
      </c>
      <c r="M520" s="517" t="str">
        <f t="shared" si="104"/>
        <v/>
      </c>
      <c r="N520" s="518" t="str">
        <f t="shared" si="105"/>
        <v/>
      </c>
      <c r="O520" s="517" t="str">
        <f t="shared" si="99"/>
        <v/>
      </c>
      <c r="P520" s="63" t="str">
        <f t="shared" si="100"/>
        <v/>
      </c>
      <c r="Q520" s="63"/>
      <c r="R520" s="63"/>
      <c r="S520" s="696"/>
    </row>
    <row r="521" spans="1:19">
      <c r="A521" s="481"/>
      <c r="B521" s="482"/>
      <c r="C521" s="483"/>
      <c r="D521" s="483"/>
      <c r="E521" s="484"/>
      <c r="F521" s="483"/>
      <c r="G521" s="689"/>
      <c r="H521" s="390">
        <f t="shared" si="102"/>
        <v>0</v>
      </c>
      <c r="I521" s="63">
        <f t="shared" si="103"/>
        <v>0</v>
      </c>
      <c r="J521" s="490"/>
      <c r="K521" s="510"/>
      <c r="L521" s="512" t="str">
        <f>IF(AND('1B Tableau financier'!$K$2&lt;&gt;"Pôle",C521&lt;&gt;""),1,"")</f>
        <v/>
      </c>
      <c r="M521" s="517" t="str">
        <f t="shared" si="104"/>
        <v/>
      </c>
      <c r="N521" s="518" t="str">
        <f t="shared" si="105"/>
        <v/>
      </c>
      <c r="O521" s="517" t="str">
        <f t="shared" si="99"/>
        <v/>
      </c>
      <c r="P521" s="63" t="str">
        <f t="shared" si="100"/>
        <v/>
      </c>
      <c r="Q521" s="63"/>
      <c r="R521" s="63"/>
      <c r="S521" s="696"/>
    </row>
    <row r="522" spans="1:19">
      <c r="A522" s="481"/>
      <c r="B522" s="482"/>
      <c r="C522" s="483"/>
      <c r="D522" s="483"/>
      <c r="E522" s="484"/>
      <c r="F522" s="483"/>
      <c r="G522" s="689"/>
      <c r="H522" s="390">
        <f t="shared" si="102"/>
        <v>0</v>
      </c>
      <c r="I522" s="63">
        <f t="shared" si="103"/>
        <v>0</v>
      </c>
      <c r="J522" s="490"/>
      <c r="K522" s="510"/>
      <c r="L522" s="512" t="str">
        <f>IF(AND('1B Tableau financier'!$K$2&lt;&gt;"Pôle",C522&lt;&gt;""),1,"")</f>
        <v/>
      </c>
      <c r="M522" s="517" t="str">
        <f t="shared" si="104"/>
        <v/>
      </c>
      <c r="N522" s="518" t="str">
        <f t="shared" si="105"/>
        <v/>
      </c>
      <c r="O522" s="517" t="str">
        <f t="shared" si="99"/>
        <v/>
      </c>
      <c r="P522" s="63" t="str">
        <f t="shared" si="100"/>
        <v/>
      </c>
      <c r="Q522" s="63"/>
      <c r="R522" s="63"/>
      <c r="S522" s="696"/>
    </row>
    <row r="523" spans="1:19">
      <c r="A523" s="481"/>
      <c r="B523" s="482"/>
      <c r="C523" s="483"/>
      <c r="D523" s="483"/>
      <c r="E523" s="484"/>
      <c r="F523" s="483"/>
      <c r="G523" s="689"/>
      <c r="H523" s="390">
        <f t="shared" si="102"/>
        <v>0</v>
      </c>
      <c r="I523" s="63">
        <f t="shared" si="103"/>
        <v>0</v>
      </c>
      <c r="J523" s="490"/>
      <c r="K523" s="510"/>
      <c r="L523" s="512" t="str">
        <f>IF(AND('1B Tableau financier'!$K$2&lt;&gt;"Pôle",C523&lt;&gt;""),1,"")</f>
        <v/>
      </c>
      <c r="M523" s="517" t="str">
        <f t="shared" si="104"/>
        <v/>
      </c>
      <c r="N523" s="518" t="str">
        <f t="shared" si="105"/>
        <v/>
      </c>
      <c r="O523" s="517" t="str">
        <f t="shared" si="99"/>
        <v/>
      </c>
      <c r="P523" s="63" t="str">
        <f t="shared" si="100"/>
        <v/>
      </c>
      <c r="Q523" s="63"/>
      <c r="R523" s="63"/>
      <c r="S523" s="696"/>
    </row>
    <row r="524" spans="1:19">
      <c r="A524" s="481"/>
      <c r="B524" s="482"/>
      <c r="C524" s="483"/>
      <c r="D524" s="483"/>
      <c r="E524" s="484"/>
      <c r="F524" s="483"/>
      <c r="G524" s="689"/>
      <c r="H524" s="390">
        <f t="shared" si="102"/>
        <v>0</v>
      </c>
      <c r="I524" s="63">
        <f t="shared" si="103"/>
        <v>0</v>
      </c>
      <c r="J524" s="490"/>
      <c r="K524" s="510"/>
      <c r="L524" s="512" t="str">
        <f>IF(AND('1B Tableau financier'!$K$2&lt;&gt;"Pôle",C524&lt;&gt;""),1,"")</f>
        <v/>
      </c>
      <c r="M524" s="517" t="str">
        <f t="shared" si="104"/>
        <v/>
      </c>
      <c r="N524" s="518" t="str">
        <f t="shared" si="105"/>
        <v/>
      </c>
      <c r="O524" s="517" t="str">
        <f t="shared" si="99"/>
        <v/>
      </c>
      <c r="P524" s="63" t="str">
        <f t="shared" si="100"/>
        <v/>
      </c>
      <c r="Q524" s="63"/>
      <c r="R524" s="63"/>
      <c r="S524" s="696"/>
    </row>
    <row r="525" spans="1:19">
      <c r="A525" s="481"/>
      <c r="B525" s="482"/>
      <c r="C525" s="483"/>
      <c r="D525" s="483"/>
      <c r="E525" s="484"/>
      <c r="F525" s="483"/>
      <c r="G525" s="689"/>
      <c r="H525" s="390">
        <f t="shared" si="102"/>
        <v>0</v>
      </c>
      <c r="I525" s="63">
        <f t="shared" si="103"/>
        <v>0</v>
      </c>
      <c r="J525" s="490"/>
      <c r="K525" s="510"/>
      <c r="L525" s="512" t="str">
        <f>IF(AND('1B Tableau financier'!$K$2&lt;&gt;"Pôle",C525&lt;&gt;""),1,"")</f>
        <v/>
      </c>
      <c r="M525" s="517" t="str">
        <f t="shared" si="104"/>
        <v/>
      </c>
      <c r="N525" s="518" t="str">
        <f t="shared" si="105"/>
        <v/>
      </c>
      <c r="O525" s="517" t="str">
        <f t="shared" si="99"/>
        <v/>
      </c>
      <c r="P525" s="63" t="str">
        <f t="shared" si="100"/>
        <v/>
      </c>
      <c r="Q525" s="63"/>
      <c r="R525" s="63"/>
      <c r="S525" s="696"/>
    </row>
    <row r="526" spans="1:19">
      <c r="A526" s="481"/>
      <c r="B526" s="482"/>
      <c r="C526" s="483"/>
      <c r="D526" s="483"/>
      <c r="E526" s="484"/>
      <c r="F526" s="483"/>
      <c r="G526" s="689"/>
      <c r="H526" s="390">
        <f t="shared" si="102"/>
        <v>0</v>
      </c>
      <c r="I526" s="63">
        <f t="shared" si="103"/>
        <v>0</v>
      </c>
      <c r="J526" s="490"/>
      <c r="K526" s="510"/>
      <c r="L526" s="512" t="str">
        <f>IF(AND('1B Tableau financier'!$K$2&lt;&gt;"Pôle",C526&lt;&gt;""),1,"")</f>
        <v/>
      </c>
      <c r="M526" s="517" t="str">
        <f t="shared" si="104"/>
        <v/>
      </c>
      <c r="N526" s="518" t="str">
        <f t="shared" si="105"/>
        <v/>
      </c>
      <c r="O526" s="517" t="str">
        <f t="shared" si="99"/>
        <v/>
      </c>
      <c r="P526" s="63" t="str">
        <f t="shared" si="100"/>
        <v/>
      </c>
      <c r="Q526" s="63"/>
      <c r="R526" s="63"/>
      <c r="S526" s="696"/>
    </row>
    <row r="527" spans="1:19">
      <c r="A527" s="481"/>
      <c r="B527" s="482"/>
      <c r="C527" s="483"/>
      <c r="D527" s="483"/>
      <c r="E527" s="484"/>
      <c r="F527" s="483"/>
      <c r="G527" s="689"/>
      <c r="H527" s="390">
        <f t="shared" si="102"/>
        <v>0</v>
      </c>
      <c r="I527" s="63">
        <f t="shared" si="103"/>
        <v>0</v>
      </c>
      <c r="J527" s="490"/>
      <c r="K527" s="510"/>
      <c r="L527" s="512" t="str">
        <f>IF(AND('1B Tableau financier'!$K$2&lt;&gt;"Pôle",C527&lt;&gt;""),1,"")</f>
        <v/>
      </c>
      <c r="M527" s="517" t="str">
        <f t="shared" si="104"/>
        <v/>
      </c>
      <c r="N527" s="518" t="str">
        <f t="shared" si="105"/>
        <v/>
      </c>
      <c r="O527" s="517" t="str">
        <f t="shared" si="99"/>
        <v/>
      </c>
      <c r="P527" s="63" t="str">
        <f t="shared" si="100"/>
        <v/>
      </c>
      <c r="Q527" s="63"/>
      <c r="R527" s="63"/>
      <c r="S527" s="696"/>
    </row>
    <row r="528" spans="1:19" hidden="1">
      <c r="A528" s="481"/>
      <c r="B528" s="482"/>
      <c r="C528" s="483"/>
      <c r="D528" s="483"/>
      <c r="E528" s="484"/>
      <c r="F528" s="483"/>
      <c r="G528" s="689"/>
      <c r="H528" s="390">
        <f t="shared" si="102"/>
        <v>0</v>
      </c>
      <c r="I528" s="63">
        <f t="shared" si="103"/>
        <v>0</v>
      </c>
      <c r="J528" s="490"/>
      <c r="K528" s="510"/>
      <c r="L528" s="512" t="str">
        <f>IF(AND('1B Tableau financier'!$K$2&lt;&gt;"Pôle",C528&lt;&gt;""),1,"")</f>
        <v/>
      </c>
      <c r="M528" s="517" t="str">
        <f t="shared" si="104"/>
        <v/>
      </c>
      <c r="N528" s="518" t="str">
        <f t="shared" si="105"/>
        <v/>
      </c>
      <c r="O528" s="517" t="str">
        <f t="shared" si="99"/>
        <v/>
      </c>
      <c r="P528" s="63" t="str">
        <f t="shared" si="100"/>
        <v/>
      </c>
      <c r="Q528" s="63"/>
      <c r="R528" s="63"/>
      <c r="S528" s="696"/>
    </row>
    <row r="529" spans="1:19" hidden="1">
      <c r="A529" s="481"/>
      <c r="B529" s="482"/>
      <c r="C529" s="483"/>
      <c r="D529" s="483"/>
      <c r="E529" s="484"/>
      <c r="F529" s="483"/>
      <c r="G529" s="689"/>
      <c r="H529" s="390">
        <f t="shared" si="102"/>
        <v>0</v>
      </c>
      <c r="I529" s="63">
        <f t="shared" si="103"/>
        <v>0</v>
      </c>
      <c r="J529" s="490"/>
      <c r="K529" s="510"/>
      <c r="L529" s="512" t="str">
        <f>IF(AND('1B Tableau financier'!$K$2&lt;&gt;"Pôle",C529&lt;&gt;""),1,"")</f>
        <v/>
      </c>
      <c r="M529" s="517" t="str">
        <f t="shared" si="104"/>
        <v/>
      </c>
      <c r="N529" s="518" t="str">
        <f t="shared" si="105"/>
        <v/>
      </c>
      <c r="O529" s="517" t="str">
        <f t="shared" si="99"/>
        <v/>
      </c>
      <c r="P529" s="63" t="str">
        <f t="shared" si="100"/>
        <v/>
      </c>
      <c r="Q529" s="63"/>
      <c r="R529" s="63"/>
      <c r="S529" s="696"/>
    </row>
    <row r="530" spans="1:19" hidden="1">
      <c r="A530" s="481"/>
      <c r="B530" s="482"/>
      <c r="C530" s="483"/>
      <c r="D530" s="483"/>
      <c r="E530" s="484"/>
      <c r="F530" s="483"/>
      <c r="G530" s="689"/>
      <c r="H530" s="390">
        <f t="shared" si="102"/>
        <v>0</v>
      </c>
      <c r="I530" s="63">
        <f t="shared" si="103"/>
        <v>0</v>
      </c>
      <c r="J530" s="490"/>
      <c r="K530" s="510"/>
      <c r="L530" s="512" t="str">
        <f>IF(AND('1B Tableau financier'!$K$2&lt;&gt;"Pôle",C530&lt;&gt;""),1,"")</f>
        <v/>
      </c>
      <c r="M530" s="517" t="str">
        <f t="shared" si="104"/>
        <v/>
      </c>
      <c r="N530" s="518" t="str">
        <f t="shared" si="105"/>
        <v/>
      </c>
      <c r="O530" s="517" t="str">
        <f t="shared" si="99"/>
        <v/>
      </c>
      <c r="P530" s="63" t="str">
        <f t="shared" si="100"/>
        <v/>
      </c>
      <c r="Q530" s="63"/>
      <c r="R530" s="63"/>
      <c r="S530" s="696"/>
    </row>
    <row r="531" spans="1:19" hidden="1">
      <c r="A531" s="481"/>
      <c r="B531" s="482"/>
      <c r="C531" s="483"/>
      <c r="D531" s="483"/>
      <c r="E531" s="484"/>
      <c r="F531" s="483"/>
      <c r="G531" s="689"/>
      <c r="H531" s="390">
        <f t="shared" si="102"/>
        <v>0</v>
      </c>
      <c r="I531" s="63">
        <f t="shared" si="103"/>
        <v>0</v>
      </c>
      <c r="J531" s="490"/>
      <c r="K531" s="510"/>
      <c r="L531" s="512" t="str">
        <f>IF(AND('1B Tableau financier'!$K$2&lt;&gt;"Pôle",C531&lt;&gt;""),1,"")</f>
        <v/>
      </c>
      <c r="M531" s="517" t="str">
        <f t="shared" si="104"/>
        <v/>
      </c>
      <c r="N531" s="518" t="str">
        <f t="shared" si="105"/>
        <v/>
      </c>
      <c r="O531" s="517" t="str">
        <f t="shared" si="99"/>
        <v/>
      </c>
      <c r="P531" s="63" t="str">
        <f t="shared" si="100"/>
        <v/>
      </c>
      <c r="Q531" s="63"/>
      <c r="R531" s="63"/>
      <c r="S531" s="696"/>
    </row>
    <row r="532" spans="1:19" hidden="1">
      <c r="A532" s="481"/>
      <c r="B532" s="482"/>
      <c r="C532" s="483"/>
      <c r="D532" s="483"/>
      <c r="E532" s="484"/>
      <c r="F532" s="483"/>
      <c r="G532" s="689"/>
      <c r="H532" s="390">
        <f t="shared" si="102"/>
        <v>0</v>
      </c>
      <c r="I532" s="63">
        <f t="shared" si="103"/>
        <v>0</v>
      </c>
      <c r="J532" s="490"/>
      <c r="K532" s="510"/>
      <c r="L532" s="512" t="str">
        <f>IF(AND('1B Tableau financier'!$K$2&lt;&gt;"Pôle",C532&lt;&gt;""),1,"")</f>
        <v/>
      </c>
      <c r="M532" s="517" t="str">
        <f t="shared" si="104"/>
        <v/>
      </c>
      <c r="N532" s="518" t="str">
        <f t="shared" si="105"/>
        <v/>
      </c>
      <c r="O532" s="517" t="str">
        <f t="shared" si="99"/>
        <v/>
      </c>
      <c r="P532" s="63" t="str">
        <f t="shared" si="100"/>
        <v/>
      </c>
      <c r="Q532" s="63"/>
      <c r="R532" s="63"/>
      <c r="S532" s="696"/>
    </row>
    <row r="533" spans="1:19" hidden="1">
      <c r="A533" s="481"/>
      <c r="B533" s="482"/>
      <c r="C533" s="483"/>
      <c r="D533" s="483"/>
      <c r="E533" s="484"/>
      <c r="F533" s="483"/>
      <c r="G533" s="689"/>
      <c r="H533" s="390">
        <f t="shared" si="102"/>
        <v>0</v>
      </c>
      <c r="I533" s="63">
        <f t="shared" si="103"/>
        <v>0</v>
      </c>
      <c r="J533" s="490"/>
      <c r="K533" s="510"/>
      <c r="L533" s="512" t="str">
        <f>IF(AND('1B Tableau financier'!$K$2&lt;&gt;"Pôle",C533&lt;&gt;""),1,"")</f>
        <v/>
      </c>
      <c r="M533" s="517" t="str">
        <f t="shared" si="104"/>
        <v/>
      </c>
      <c r="N533" s="518" t="str">
        <f t="shared" si="105"/>
        <v/>
      </c>
      <c r="O533" s="517" t="str">
        <f t="shared" si="99"/>
        <v/>
      </c>
      <c r="P533" s="63" t="str">
        <f t="shared" si="100"/>
        <v/>
      </c>
      <c r="Q533" s="63"/>
      <c r="R533" s="63"/>
      <c r="S533" s="696"/>
    </row>
    <row r="534" spans="1:19" hidden="1">
      <c r="A534" s="481"/>
      <c r="B534" s="482"/>
      <c r="C534" s="483"/>
      <c r="D534" s="483"/>
      <c r="E534" s="484"/>
      <c r="F534" s="483"/>
      <c r="G534" s="689"/>
      <c r="H534" s="390">
        <f t="shared" si="102"/>
        <v>0</v>
      </c>
      <c r="I534" s="63">
        <f t="shared" si="103"/>
        <v>0</v>
      </c>
      <c r="J534" s="490"/>
      <c r="K534" s="510"/>
      <c r="L534" s="512" t="str">
        <f>IF(AND('1B Tableau financier'!$K$2&lt;&gt;"Pôle",C534&lt;&gt;""),1,"")</f>
        <v/>
      </c>
      <c r="M534" s="517" t="str">
        <f t="shared" si="104"/>
        <v/>
      </c>
      <c r="N534" s="518" t="str">
        <f t="shared" si="105"/>
        <v/>
      </c>
      <c r="O534" s="517" t="str">
        <f t="shared" si="99"/>
        <v/>
      </c>
      <c r="P534" s="63" t="str">
        <f t="shared" si="100"/>
        <v/>
      </c>
      <c r="Q534" s="63"/>
      <c r="R534" s="63"/>
      <c r="S534" s="696"/>
    </row>
    <row r="535" spans="1:19" hidden="1">
      <c r="A535" s="481"/>
      <c r="B535" s="482"/>
      <c r="C535" s="483"/>
      <c r="D535" s="483"/>
      <c r="E535" s="484"/>
      <c r="F535" s="483"/>
      <c r="G535" s="689"/>
      <c r="H535" s="390">
        <f t="shared" si="102"/>
        <v>0</v>
      </c>
      <c r="I535" s="63">
        <f t="shared" si="103"/>
        <v>0</v>
      </c>
      <c r="J535" s="490"/>
      <c r="K535" s="510"/>
      <c r="L535" s="512" t="str">
        <f>IF(AND('1B Tableau financier'!$K$2&lt;&gt;"Pôle",C535&lt;&gt;""),1,"")</f>
        <v/>
      </c>
      <c r="M535" s="517" t="str">
        <f t="shared" si="104"/>
        <v/>
      </c>
      <c r="N535" s="518" t="str">
        <f t="shared" si="105"/>
        <v/>
      </c>
      <c r="O535" s="517" t="str">
        <f t="shared" si="99"/>
        <v/>
      </c>
      <c r="P535" s="63" t="str">
        <f t="shared" si="100"/>
        <v/>
      </c>
      <c r="Q535" s="63"/>
      <c r="R535" s="63"/>
      <c r="S535" s="696"/>
    </row>
    <row r="536" spans="1:19" hidden="1">
      <c r="A536" s="481"/>
      <c r="B536" s="482"/>
      <c r="C536" s="483"/>
      <c r="D536" s="483"/>
      <c r="E536" s="484"/>
      <c r="F536" s="483"/>
      <c r="G536" s="689"/>
      <c r="H536" s="390">
        <f t="shared" si="102"/>
        <v>0</v>
      </c>
      <c r="I536" s="63">
        <f t="shared" si="103"/>
        <v>0</v>
      </c>
      <c r="J536" s="490"/>
      <c r="K536" s="510"/>
      <c r="L536" s="512" t="str">
        <f>IF(AND('1B Tableau financier'!$K$2&lt;&gt;"Pôle",C536&lt;&gt;""),1,"")</f>
        <v/>
      </c>
      <c r="M536" s="517" t="str">
        <f t="shared" si="104"/>
        <v/>
      </c>
      <c r="N536" s="518" t="str">
        <f t="shared" si="105"/>
        <v/>
      </c>
      <c r="O536" s="517" t="str">
        <f t="shared" si="99"/>
        <v/>
      </c>
      <c r="P536" s="63" t="str">
        <f t="shared" si="100"/>
        <v/>
      </c>
      <c r="Q536" s="63"/>
      <c r="R536" s="63"/>
      <c r="S536" s="696"/>
    </row>
    <row r="537" spans="1:19" hidden="1">
      <c r="A537" s="481"/>
      <c r="B537" s="482"/>
      <c r="C537" s="483"/>
      <c r="D537" s="483"/>
      <c r="E537" s="484"/>
      <c r="F537" s="483"/>
      <c r="G537" s="689"/>
      <c r="H537" s="390">
        <f t="shared" si="102"/>
        <v>0</v>
      </c>
      <c r="I537" s="63">
        <f t="shared" si="103"/>
        <v>0</v>
      </c>
      <c r="J537" s="490"/>
      <c r="K537" s="510"/>
      <c r="L537" s="512" t="str">
        <f>IF(AND('1B Tableau financier'!$K$2&lt;&gt;"Pôle",C537&lt;&gt;""),1,"")</f>
        <v/>
      </c>
      <c r="M537" s="517" t="str">
        <f t="shared" si="104"/>
        <v/>
      </c>
      <c r="N537" s="518" t="str">
        <f t="shared" si="105"/>
        <v/>
      </c>
      <c r="O537" s="517" t="str">
        <f t="shared" si="99"/>
        <v/>
      </c>
      <c r="P537" s="63" t="str">
        <f t="shared" si="100"/>
        <v/>
      </c>
      <c r="Q537" s="63"/>
      <c r="R537" s="63"/>
      <c r="S537" s="696"/>
    </row>
    <row r="538" spans="1:19" hidden="1">
      <c r="A538" s="481"/>
      <c r="B538" s="482"/>
      <c r="C538" s="483"/>
      <c r="D538" s="483"/>
      <c r="E538" s="484"/>
      <c r="F538" s="483"/>
      <c r="G538" s="689"/>
      <c r="H538" s="390">
        <f t="shared" si="102"/>
        <v>0</v>
      </c>
      <c r="I538" s="63">
        <f t="shared" si="103"/>
        <v>0</v>
      </c>
      <c r="J538" s="490"/>
      <c r="K538" s="510"/>
      <c r="L538" s="512" t="str">
        <f>IF(AND('1B Tableau financier'!$K$2&lt;&gt;"Pôle",C538&lt;&gt;""),1,"")</f>
        <v/>
      </c>
      <c r="M538" s="517" t="str">
        <f t="shared" si="104"/>
        <v/>
      </c>
      <c r="N538" s="518" t="str">
        <f t="shared" si="105"/>
        <v/>
      </c>
      <c r="O538" s="517" t="str">
        <f t="shared" si="99"/>
        <v/>
      </c>
      <c r="P538" s="63" t="str">
        <f t="shared" si="100"/>
        <v/>
      </c>
      <c r="Q538" s="63"/>
      <c r="R538" s="63"/>
      <c r="S538" s="696"/>
    </row>
    <row r="539" spans="1:19" hidden="1">
      <c r="A539" s="481"/>
      <c r="B539" s="482"/>
      <c r="C539" s="483"/>
      <c r="D539" s="483"/>
      <c r="E539" s="484"/>
      <c r="F539" s="483"/>
      <c r="G539" s="689"/>
      <c r="H539" s="390">
        <f t="shared" si="102"/>
        <v>0</v>
      </c>
      <c r="I539" s="63">
        <f t="shared" si="103"/>
        <v>0</v>
      </c>
      <c r="J539" s="490"/>
      <c r="K539" s="510"/>
      <c r="L539" s="512" t="str">
        <f>IF(AND('1B Tableau financier'!$K$2&lt;&gt;"Pôle",C539&lt;&gt;""),1,"")</f>
        <v/>
      </c>
      <c r="M539" s="517" t="str">
        <f t="shared" si="104"/>
        <v/>
      </c>
      <c r="N539" s="518" t="str">
        <f t="shared" si="105"/>
        <v/>
      </c>
      <c r="O539" s="517" t="str">
        <f t="shared" si="99"/>
        <v/>
      </c>
      <c r="P539" s="63" t="str">
        <f t="shared" si="100"/>
        <v/>
      </c>
      <c r="Q539" s="63"/>
      <c r="R539" s="63"/>
      <c r="S539" s="696"/>
    </row>
    <row r="540" spans="1:19" hidden="1">
      <c r="A540" s="481"/>
      <c r="B540" s="482"/>
      <c r="C540" s="483"/>
      <c r="D540" s="483"/>
      <c r="E540" s="484"/>
      <c r="F540" s="483"/>
      <c r="G540" s="689"/>
      <c r="H540" s="390">
        <f t="shared" si="102"/>
        <v>0</v>
      </c>
      <c r="I540" s="63">
        <f t="shared" si="103"/>
        <v>0</v>
      </c>
      <c r="J540" s="490"/>
      <c r="K540" s="510"/>
      <c r="L540" s="512" t="str">
        <f>IF(AND('1B Tableau financier'!$K$2&lt;&gt;"Pôle",C540&lt;&gt;""),1,"")</f>
        <v/>
      </c>
      <c r="M540" s="517" t="str">
        <f t="shared" si="104"/>
        <v/>
      </c>
      <c r="N540" s="518" t="str">
        <f t="shared" si="105"/>
        <v/>
      </c>
      <c r="O540" s="517" t="str">
        <f t="shared" si="99"/>
        <v/>
      </c>
      <c r="P540" s="63" t="str">
        <f t="shared" si="100"/>
        <v/>
      </c>
      <c r="Q540" s="63"/>
      <c r="R540" s="63"/>
      <c r="S540" s="696"/>
    </row>
    <row r="541" spans="1:19" hidden="1">
      <c r="A541" s="481"/>
      <c r="B541" s="482"/>
      <c r="C541" s="483"/>
      <c r="D541" s="483"/>
      <c r="E541" s="484"/>
      <c r="F541" s="483"/>
      <c r="G541" s="689"/>
      <c r="H541" s="390">
        <f t="shared" si="102"/>
        <v>0</v>
      </c>
      <c r="I541" s="63">
        <f t="shared" si="103"/>
        <v>0</v>
      </c>
      <c r="J541" s="490"/>
      <c r="K541" s="510"/>
      <c r="L541" s="512" t="str">
        <f>IF(AND('1B Tableau financier'!$K$2&lt;&gt;"Pôle",C541&lt;&gt;""),1,"")</f>
        <v/>
      </c>
      <c r="M541" s="517" t="str">
        <f t="shared" si="104"/>
        <v/>
      </c>
      <c r="N541" s="518" t="str">
        <f t="shared" si="105"/>
        <v/>
      </c>
      <c r="O541" s="517" t="str">
        <f t="shared" si="99"/>
        <v/>
      </c>
      <c r="P541" s="63" t="str">
        <f t="shared" si="100"/>
        <v/>
      </c>
      <c r="Q541" s="63"/>
      <c r="R541" s="63"/>
      <c r="S541" s="696"/>
    </row>
    <row r="542" spans="1:19" hidden="1">
      <c r="A542" s="481"/>
      <c r="B542" s="482"/>
      <c r="C542" s="483"/>
      <c r="D542" s="483"/>
      <c r="E542" s="484"/>
      <c r="F542" s="483"/>
      <c r="G542" s="689"/>
      <c r="H542" s="390">
        <f t="shared" si="102"/>
        <v>0</v>
      </c>
      <c r="I542" s="63">
        <f t="shared" si="103"/>
        <v>0</v>
      </c>
      <c r="J542" s="490"/>
      <c r="K542" s="510"/>
      <c r="L542" s="512" t="str">
        <f>IF(AND('1B Tableau financier'!$K$2&lt;&gt;"Pôle",C542&lt;&gt;""),1,"")</f>
        <v/>
      </c>
      <c r="M542" s="517" t="str">
        <f t="shared" si="104"/>
        <v/>
      </c>
      <c r="N542" s="518" t="str">
        <f t="shared" si="105"/>
        <v/>
      </c>
      <c r="O542" s="517" t="str">
        <f t="shared" si="99"/>
        <v/>
      </c>
      <c r="P542" s="63" t="str">
        <f t="shared" si="100"/>
        <v/>
      </c>
      <c r="Q542" s="63"/>
      <c r="R542" s="63"/>
      <c r="S542" s="696"/>
    </row>
    <row r="543" spans="1:19" hidden="1">
      <c r="A543" s="481"/>
      <c r="B543" s="482"/>
      <c r="C543" s="483"/>
      <c r="D543" s="483"/>
      <c r="E543" s="484"/>
      <c r="F543" s="483"/>
      <c r="G543" s="689"/>
      <c r="H543" s="390">
        <f t="shared" si="102"/>
        <v>0</v>
      </c>
      <c r="I543" s="63">
        <f t="shared" si="103"/>
        <v>0</v>
      </c>
      <c r="J543" s="490"/>
      <c r="K543" s="510"/>
      <c r="L543" s="512" t="str">
        <f>IF(AND('1B Tableau financier'!$K$2&lt;&gt;"Pôle",C543&lt;&gt;""),1,"")</f>
        <v/>
      </c>
      <c r="M543" s="517" t="str">
        <f t="shared" si="104"/>
        <v/>
      </c>
      <c r="N543" s="518" t="str">
        <f t="shared" si="105"/>
        <v/>
      </c>
      <c r="O543" s="517" t="str">
        <f t="shared" si="99"/>
        <v/>
      </c>
      <c r="P543" s="63" t="str">
        <f t="shared" si="100"/>
        <v/>
      </c>
      <c r="Q543" s="63"/>
      <c r="R543" s="63"/>
      <c r="S543" s="696"/>
    </row>
    <row r="544" spans="1:19" hidden="1">
      <c r="A544" s="481"/>
      <c r="B544" s="482"/>
      <c r="C544" s="483"/>
      <c r="D544" s="483"/>
      <c r="E544" s="484"/>
      <c r="F544" s="483"/>
      <c r="G544" s="689"/>
      <c r="H544" s="390">
        <f t="shared" si="102"/>
        <v>0</v>
      </c>
      <c r="I544" s="63">
        <f t="shared" si="103"/>
        <v>0</v>
      </c>
      <c r="J544" s="490"/>
      <c r="K544" s="510"/>
      <c r="L544" s="512" t="str">
        <f>IF(AND('1B Tableau financier'!$K$2&lt;&gt;"Pôle",C544&lt;&gt;""),1,"")</f>
        <v/>
      </c>
      <c r="M544" s="517" t="str">
        <f t="shared" si="104"/>
        <v/>
      </c>
      <c r="N544" s="518" t="str">
        <f t="shared" si="105"/>
        <v/>
      </c>
      <c r="O544" s="517" t="str">
        <f t="shared" si="99"/>
        <v/>
      </c>
      <c r="P544" s="63" t="str">
        <f t="shared" si="100"/>
        <v/>
      </c>
      <c r="Q544" s="63"/>
      <c r="R544" s="63"/>
      <c r="S544" s="696"/>
    </row>
    <row r="545" spans="1:19" hidden="1">
      <c r="A545" s="481"/>
      <c r="B545" s="482"/>
      <c r="C545" s="483"/>
      <c r="D545" s="483"/>
      <c r="E545" s="484"/>
      <c r="F545" s="483"/>
      <c r="G545" s="689"/>
      <c r="H545" s="390">
        <f t="shared" si="102"/>
        <v>0</v>
      </c>
      <c r="I545" s="63">
        <f t="shared" si="103"/>
        <v>0</v>
      </c>
      <c r="J545" s="490"/>
      <c r="K545" s="510"/>
      <c r="L545" s="512" t="str">
        <f>IF(AND('1B Tableau financier'!$K$2&lt;&gt;"Pôle",C545&lt;&gt;""),1,"")</f>
        <v/>
      </c>
      <c r="M545" s="517" t="str">
        <f t="shared" si="104"/>
        <v/>
      </c>
      <c r="N545" s="518" t="str">
        <f t="shared" si="105"/>
        <v/>
      </c>
      <c r="O545" s="517" t="str">
        <f t="shared" si="99"/>
        <v/>
      </c>
      <c r="P545" s="63" t="str">
        <f t="shared" si="100"/>
        <v/>
      </c>
      <c r="Q545" s="63"/>
      <c r="R545" s="63"/>
      <c r="S545" s="696"/>
    </row>
    <row r="546" spans="1:19" hidden="1">
      <c r="A546" s="481"/>
      <c r="B546" s="482"/>
      <c r="C546" s="483"/>
      <c r="D546" s="483"/>
      <c r="E546" s="484"/>
      <c r="F546" s="483"/>
      <c r="G546" s="689"/>
      <c r="H546" s="390">
        <f t="shared" si="102"/>
        <v>0</v>
      </c>
      <c r="I546" s="63">
        <f t="shared" si="103"/>
        <v>0</v>
      </c>
      <c r="J546" s="490"/>
      <c r="K546" s="510"/>
      <c r="L546" s="512" t="str">
        <f>IF(AND('1B Tableau financier'!$K$2&lt;&gt;"Pôle",C546&lt;&gt;""),1,"")</f>
        <v/>
      </c>
      <c r="M546" s="517" t="str">
        <f t="shared" si="104"/>
        <v/>
      </c>
      <c r="N546" s="518" t="str">
        <f t="shared" si="105"/>
        <v/>
      </c>
      <c r="O546" s="517" t="str">
        <f t="shared" si="99"/>
        <v/>
      </c>
      <c r="P546" s="63" t="str">
        <f t="shared" si="100"/>
        <v/>
      </c>
      <c r="Q546" s="63"/>
      <c r="R546" s="63"/>
      <c r="S546" s="696"/>
    </row>
    <row r="547" spans="1:19" hidden="1">
      <c r="A547" s="481"/>
      <c r="B547" s="482"/>
      <c r="C547" s="483"/>
      <c r="D547" s="483"/>
      <c r="E547" s="484"/>
      <c r="F547" s="483"/>
      <c r="G547" s="689"/>
      <c r="H547" s="390">
        <f t="shared" si="102"/>
        <v>0</v>
      </c>
      <c r="I547" s="63">
        <f t="shared" si="103"/>
        <v>0</v>
      </c>
      <c r="J547" s="490"/>
      <c r="K547" s="510"/>
      <c r="L547" s="512" t="str">
        <f>IF(AND('1B Tableau financier'!$K$2&lt;&gt;"Pôle",C547&lt;&gt;""),1,"")</f>
        <v/>
      </c>
      <c r="M547" s="517" t="str">
        <f t="shared" si="104"/>
        <v/>
      </c>
      <c r="N547" s="518" t="str">
        <f t="shared" si="105"/>
        <v/>
      </c>
      <c r="O547" s="517" t="str">
        <f t="shared" si="99"/>
        <v/>
      </c>
      <c r="P547" s="63" t="str">
        <f t="shared" si="100"/>
        <v/>
      </c>
      <c r="Q547" s="63"/>
      <c r="R547" s="63"/>
      <c r="S547" s="696"/>
    </row>
    <row r="548" spans="1:19" hidden="1">
      <c r="A548" s="481"/>
      <c r="B548" s="482"/>
      <c r="C548" s="483"/>
      <c r="D548" s="483"/>
      <c r="E548" s="484"/>
      <c r="F548" s="483"/>
      <c r="G548" s="689"/>
      <c r="H548" s="390">
        <f t="shared" si="96"/>
        <v>0</v>
      </c>
      <c r="I548" s="63">
        <f t="shared" si="101"/>
        <v>0</v>
      </c>
      <c r="J548" s="490"/>
      <c r="K548" s="510"/>
      <c r="L548" s="512" t="str">
        <f>IF(AND('1B Tableau financier'!$K$2&lt;&gt;"Pôle",C548&lt;&gt;""),1,"")</f>
        <v/>
      </c>
      <c r="M548" s="517" t="str">
        <f t="shared" si="97"/>
        <v/>
      </c>
      <c r="N548" s="518" t="str">
        <f t="shared" si="98"/>
        <v/>
      </c>
      <c r="O548" s="517" t="str">
        <f t="shared" si="99"/>
        <v/>
      </c>
      <c r="P548" s="63" t="str">
        <f t="shared" si="100"/>
        <v/>
      </c>
      <c r="Q548" s="63"/>
      <c r="R548" s="63"/>
      <c r="S548" s="696"/>
    </row>
    <row r="549" spans="1:19" hidden="1">
      <c r="A549" s="481"/>
      <c r="B549" s="482"/>
      <c r="C549" s="483"/>
      <c r="D549" s="483"/>
      <c r="E549" s="484"/>
      <c r="F549" s="483"/>
      <c r="G549" s="689"/>
      <c r="H549" s="390">
        <f t="shared" si="96"/>
        <v>0</v>
      </c>
      <c r="I549" s="63">
        <f t="shared" si="101"/>
        <v>0</v>
      </c>
      <c r="J549" s="490"/>
      <c r="K549" s="510"/>
      <c r="L549" s="512" t="str">
        <f>IF(AND('1B Tableau financier'!$K$2&lt;&gt;"Pôle",C549&lt;&gt;""),1,"")</f>
        <v/>
      </c>
      <c r="M549" s="517" t="str">
        <f t="shared" si="97"/>
        <v/>
      </c>
      <c r="N549" s="518" t="str">
        <f t="shared" si="98"/>
        <v/>
      </c>
      <c r="O549" s="517" t="str">
        <f t="shared" si="99"/>
        <v/>
      </c>
      <c r="P549" s="63" t="str">
        <f t="shared" si="100"/>
        <v/>
      </c>
      <c r="Q549" s="63"/>
      <c r="R549" s="63"/>
      <c r="S549" s="696"/>
    </row>
    <row r="550" spans="1:19" hidden="1">
      <c r="A550" s="481"/>
      <c r="B550" s="482"/>
      <c r="C550" s="483"/>
      <c r="D550" s="483"/>
      <c r="E550" s="484"/>
      <c r="F550" s="483"/>
      <c r="G550" s="689"/>
      <c r="H550" s="390">
        <f t="shared" si="96"/>
        <v>0</v>
      </c>
      <c r="I550" s="63">
        <f t="shared" si="101"/>
        <v>0</v>
      </c>
      <c r="J550" s="490"/>
      <c r="K550" s="510"/>
      <c r="L550" s="512" t="str">
        <f>IF(AND('1B Tableau financier'!$K$2&lt;&gt;"Pôle",C550&lt;&gt;""),1,"")</f>
        <v/>
      </c>
      <c r="M550" s="517" t="str">
        <f t="shared" si="97"/>
        <v/>
      </c>
      <c r="N550" s="518" t="str">
        <f t="shared" si="98"/>
        <v/>
      </c>
      <c r="O550" s="517" t="str">
        <f t="shared" si="99"/>
        <v/>
      </c>
      <c r="P550" s="63" t="str">
        <f t="shared" si="100"/>
        <v/>
      </c>
      <c r="Q550" s="63"/>
      <c r="R550" s="63"/>
      <c r="S550" s="696"/>
    </row>
    <row r="551" spans="1:19" hidden="1">
      <c r="A551" s="481"/>
      <c r="B551" s="482"/>
      <c r="C551" s="483"/>
      <c r="D551" s="483"/>
      <c r="E551" s="484"/>
      <c r="F551" s="483"/>
      <c r="G551" s="689"/>
      <c r="H551" s="390">
        <f t="shared" si="96"/>
        <v>0</v>
      </c>
      <c r="I551" s="63">
        <f t="shared" si="101"/>
        <v>0</v>
      </c>
      <c r="J551" s="490"/>
      <c r="K551" s="510"/>
      <c r="L551" s="512" t="str">
        <f>IF(AND('1B Tableau financier'!$K$2&lt;&gt;"Pôle",C551&lt;&gt;""),1,"")</f>
        <v/>
      </c>
      <c r="M551" s="517" t="str">
        <f t="shared" si="97"/>
        <v/>
      </c>
      <c r="N551" s="518" t="str">
        <f t="shared" si="98"/>
        <v/>
      </c>
      <c r="O551" s="517" t="str">
        <f t="shared" si="99"/>
        <v/>
      </c>
      <c r="P551" s="63" t="str">
        <f t="shared" si="100"/>
        <v/>
      </c>
      <c r="Q551" s="63"/>
      <c r="R551" s="63"/>
      <c r="S551" s="696"/>
    </row>
    <row r="552" spans="1:19" hidden="1">
      <c r="A552" s="481"/>
      <c r="B552" s="482"/>
      <c r="C552" s="483"/>
      <c r="D552" s="483"/>
      <c r="E552" s="484"/>
      <c r="F552" s="483"/>
      <c r="G552" s="689"/>
      <c r="H552" s="390">
        <f t="shared" si="96"/>
        <v>0</v>
      </c>
      <c r="I552" s="63">
        <f t="shared" si="101"/>
        <v>0</v>
      </c>
      <c r="J552" s="490"/>
      <c r="K552" s="510"/>
      <c r="L552" s="512" t="str">
        <f>IF(AND('1B Tableau financier'!$K$2&lt;&gt;"Pôle",C552&lt;&gt;""),1,"")</f>
        <v/>
      </c>
      <c r="M552" s="517" t="str">
        <f t="shared" si="97"/>
        <v/>
      </c>
      <c r="N552" s="518" t="str">
        <f t="shared" si="98"/>
        <v/>
      </c>
      <c r="O552" s="517" t="str">
        <f t="shared" si="99"/>
        <v/>
      </c>
      <c r="P552" s="63" t="str">
        <f t="shared" si="100"/>
        <v/>
      </c>
      <c r="Q552" s="63"/>
      <c r="R552" s="63"/>
      <c r="S552" s="696"/>
    </row>
    <row r="553" spans="1:19" hidden="1">
      <c r="A553" s="481"/>
      <c r="B553" s="482"/>
      <c r="C553" s="483"/>
      <c r="D553" s="483"/>
      <c r="E553" s="484"/>
      <c r="F553" s="483"/>
      <c r="G553" s="689"/>
      <c r="H553" s="390">
        <f t="shared" si="96"/>
        <v>0</v>
      </c>
      <c r="I553" s="63">
        <f t="shared" si="101"/>
        <v>0</v>
      </c>
      <c r="J553" s="490"/>
      <c r="K553" s="510"/>
      <c r="L553" s="512" t="str">
        <f>IF(AND('1B Tableau financier'!$K$2&lt;&gt;"Pôle",C553&lt;&gt;""),1,"")</f>
        <v/>
      </c>
      <c r="M553" s="517" t="str">
        <f t="shared" si="97"/>
        <v/>
      </c>
      <c r="N553" s="518" t="str">
        <f t="shared" si="98"/>
        <v/>
      </c>
      <c r="O553" s="517" t="str">
        <f t="shared" si="99"/>
        <v/>
      </c>
      <c r="P553" s="63" t="str">
        <f t="shared" si="100"/>
        <v/>
      </c>
      <c r="Q553" s="63"/>
      <c r="R553" s="63"/>
      <c r="S553" s="696"/>
    </row>
    <row r="554" spans="1:19" hidden="1">
      <c r="A554" s="481"/>
      <c r="B554" s="482"/>
      <c r="C554" s="483"/>
      <c r="D554" s="483"/>
      <c r="E554" s="484"/>
      <c r="F554" s="483"/>
      <c r="G554" s="689"/>
      <c r="H554" s="390">
        <f t="shared" si="96"/>
        <v>0</v>
      </c>
      <c r="I554" s="63">
        <f t="shared" si="101"/>
        <v>0</v>
      </c>
      <c r="J554" s="490"/>
      <c r="K554" s="510"/>
      <c r="L554" s="512" t="str">
        <f>IF(AND('1B Tableau financier'!$K$2&lt;&gt;"Pôle",C554&lt;&gt;""),1,"")</f>
        <v/>
      </c>
      <c r="M554" s="517" t="str">
        <f t="shared" si="97"/>
        <v/>
      </c>
      <c r="N554" s="518" t="str">
        <f t="shared" si="98"/>
        <v/>
      </c>
      <c r="O554" s="517" t="str">
        <f t="shared" si="99"/>
        <v/>
      </c>
      <c r="P554" s="63" t="str">
        <f t="shared" si="100"/>
        <v/>
      </c>
      <c r="Q554" s="63"/>
      <c r="R554" s="63"/>
      <c r="S554" s="696"/>
    </row>
    <row r="555" spans="1:19" hidden="1">
      <c r="A555" s="481"/>
      <c r="B555" s="482"/>
      <c r="C555" s="483"/>
      <c r="D555" s="483"/>
      <c r="E555" s="484"/>
      <c r="F555" s="483"/>
      <c r="G555" s="689"/>
      <c r="H555" s="390">
        <f t="shared" si="96"/>
        <v>0</v>
      </c>
      <c r="I555" s="63">
        <f t="shared" si="101"/>
        <v>0</v>
      </c>
      <c r="J555" s="490"/>
      <c r="K555" s="510"/>
      <c r="L555" s="512" t="str">
        <f>IF(AND('1B Tableau financier'!$K$2&lt;&gt;"Pôle",C555&lt;&gt;""),1,"")</f>
        <v/>
      </c>
      <c r="M555" s="517" t="str">
        <f t="shared" si="97"/>
        <v/>
      </c>
      <c r="N555" s="518" t="str">
        <f t="shared" si="98"/>
        <v/>
      </c>
      <c r="O555" s="517" t="str">
        <f t="shared" si="99"/>
        <v/>
      </c>
      <c r="P555" s="63" t="str">
        <f t="shared" si="100"/>
        <v/>
      </c>
      <c r="Q555" s="63"/>
      <c r="R555" s="63"/>
      <c r="S555" s="696"/>
    </row>
    <row r="556" spans="1:19" hidden="1">
      <c r="A556" s="481"/>
      <c r="B556" s="482"/>
      <c r="C556" s="483"/>
      <c r="D556" s="483"/>
      <c r="E556" s="484"/>
      <c r="F556" s="483"/>
      <c r="G556" s="689"/>
      <c r="H556" s="390">
        <f t="shared" si="96"/>
        <v>0</v>
      </c>
      <c r="I556" s="63">
        <f t="shared" si="101"/>
        <v>0</v>
      </c>
      <c r="J556" s="490"/>
      <c r="K556" s="510"/>
      <c r="L556" s="512" t="str">
        <f>IF(AND('1B Tableau financier'!$K$2&lt;&gt;"Pôle",C556&lt;&gt;""),1,"")</f>
        <v/>
      </c>
      <c r="M556" s="517" t="str">
        <f t="shared" si="97"/>
        <v/>
      </c>
      <c r="N556" s="518" t="str">
        <f t="shared" si="98"/>
        <v/>
      </c>
      <c r="O556" s="517" t="str">
        <f t="shared" si="99"/>
        <v/>
      </c>
      <c r="P556" s="63" t="str">
        <f t="shared" si="100"/>
        <v/>
      </c>
      <c r="Q556" s="63"/>
      <c r="R556" s="63"/>
      <c r="S556" s="696"/>
    </row>
    <row r="557" spans="1:19" hidden="1">
      <c r="A557" s="481"/>
      <c r="B557" s="482"/>
      <c r="C557" s="483"/>
      <c r="D557" s="483"/>
      <c r="E557" s="484"/>
      <c r="F557" s="483"/>
      <c r="G557" s="689"/>
      <c r="H557" s="390">
        <f t="shared" si="96"/>
        <v>0</v>
      </c>
      <c r="I557" s="63">
        <f t="shared" si="101"/>
        <v>0</v>
      </c>
      <c r="J557" s="490"/>
      <c r="K557" s="510"/>
      <c r="L557" s="512" t="str">
        <f>IF(AND('1B Tableau financier'!$K$2&lt;&gt;"Pôle",C557&lt;&gt;""),1,"")</f>
        <v/>
      </c>
      <c r="M557" s="517" t="str">
        <f t="shared" si="97"/>
        <v/>
      </c>
      <c r="N557" s="518" t="str">
        <f t="shared" si="98"/>
        <v/>
      </c>
      <c r="O557" s="517" t="str">
        <f t="shared" si="99"/>
        <v/>
      </c>
      <c r="P557" s="63" t="str">
        <f t="shared" si="100"/>
        <v/>
      </c>
      <c r="Q557" s="63"/>
      <c r="R557" s="63"/>
      <c r="S557" s="696"/>
    </row>
    <row r="558" spans="1:19" hidden="1">
      <c r="A558" s="481"/>
      <c r="B558" s="482"/>
      <c r="C558" s="483"/>
      <c r="D558" s="483"/>
      <c r="E558" s="484"/>
      <c r="F558" s="483"/>
      <c r="G558" s="689"/>
      <c r="H558" s="390">
        <f t="shared" si="96"/>
        <v>0</v>
      </c>
      <c r="I558" s="63">
        <f t="shared" si="101"/>
        <v>0</v>
      </c>
      <c r="J558" s="490"/>
      <c r="K558" s="510"/>
      <c r="L558" s="512" t="str">
        <f>IF(AND('1B Tableau financier'!$K$2&lt;&gt;"Pôle",C558&lt;&gt;""),1,"")</f>
        <v/>
      </c>
      <c r="M558" s="517" t="str">
        <f t="shared" si="97"/>
        <v/>
      </c>
      <c r="N558" s="518" t="str">
        <f t="shared" si="98"/>
        <v/>
      </c>
      <c r="O558" s="517" t="str">
        <f t="shared" si="99"/>
        <v/>
      </c>
      <c r="P558" s="63" t="str">
        <f t="shared" si="100"/>
        <v/>
      </c>
      <c r="Q558" s="63"/>
      <c r="R558" s="63"/>
      <c r="S558" s="696"/>
    </row>
    <row r="559" spans="1:19" hidden="1">
      <c r="A559" s="481"/>
      <c r="B559" s="482"/>
      <c r="C559" s="483"/>
      <c r="D559" s="483"/>
      <c r="E559" s="484"/>
      <c r="F559" s="483"/>
      <c r="G559" s="689"/>
      <c r="H559" s="390">
        <f t="shared" si="96"/>
        <v>0</v>
      </c>
      <c r="I559" s="63">
        <f t="shared" si="101"/>
        <v>0</v>
      </c>
      <c r="J559" s="490"/>
      <c r="K559" s="510"/>
      <c r="L559" s="512" t="str">
        <f>IF(AND('1B Tableau financier'!$K$2&lt;&gt;"Pôle",C559&lt;&gt;""),1,"")</f>
        <v/>
      </c>
      <c r="M559" s="517" t="str">
        <f t="shared" si="97"/>
        <v/>
      </c>
      <c r="N559" s="518" t="str">
        <f t="shared" si="98"/>
        <v/>
      </c>
      <c r="O559" s="517" t="str">
        <f t="shared" si="99"/>
        <v/>
      </c>
      <c r="P559" s="63" t="str">
        <f t="shared" si="100"/>
        <v/>
      </c>
      <c r="Q559" s="63"/>
      <c r="R559" s="63"/>
      <c r="S559" s="696"/>
    </row>
    <row r="560" spans="1:19" hidden="1">
      <c r="A560" s="481"/>
      <c r="B560" s="482"/>
      <c r="C560" s="483"/>
      <c r="D560" s="483"/>
      <c r="E560" s="484"/>
      <c r="F560" s="483"/>
      <c r="G560" s="689"/>
      <c r="H560" s="390">
        <f t="shared" si="96"/>
        <v>0</v>
      </c>
      <c r="I560" s="63">
        <f t="shared" si="101"/>
        <v>0</v>
      </c>
      <c r="J560" s="490"/>
      <c r="K560" s="510"/>
      <c r="L560" s="512" t="str">
        <f>IF(AND('1B Tableau financier'!$K$2&lt;&gt;"Pôle",C560&lt;&gt;""),1,"")</f>
        <v/>
      </c>
      <c r="M560" s="517" t="str">
        <f t="shared" si="97"/>
        <v/>
      </c>
      <c r="N560" s="518" t="str">
        <f t="shared" si="98"/>
        <v/>
      </c>
      <c r="O560" s="517" t="str">
        <f t="shared" si="99"/>
        <v/>
      </c>
      <c r="P560" s="63" t="str">
        <f t="shared" si="100"/>
        <v/>
      </c>
      <c r="Q560" s="63"/>
      <c r="R560" s="63"/>
      <c r="S560" s="696"/>
    </row>
    <row r="561" spans="1:19" hidden="1">
      <c r="A561" s="481"/>
      <c r="B561" s="482"/>
      <c r="C561" s="483"/>
      <c r="D561" s="483"/>
      <c r="E561" s="484"/>
      <c r="F561" s="483"/>
      <c r="G561" s="689"/>
      <c r="H561" s="390">
        <f t="shared" ref="H561:H588" si="106">IF(AND(B561&gt;=$I$8,B561&lt;=$J$8),$K$8,IF(AND(B561&gt;=$I$9,B561&lt;=$J$9),$K$9,IF(AND(B561&gt;=$I$10,B561&lt;=$J$10),$K$10,IF(AND(B561&gt;=$I$11,B561&lt;=$J$11),$K$11,0))))</f>
        <v>0</v>
      </c>
      <c r="I561" s="63">
        <f t="shared" si="101"/>
        <v>0</v>
      </c>
      <c r="J561" s="490"/>
      <c r="K561" s="510"/>
      <c r="L561" s="512" t="str">
        <f>IF(AND('1B Tableau financier'!$K$2&lt;&gt;"Pôle",C561&lt;&gt;""),1,"")</f>
        <v/>
      </c>
      <c r="M561" s="517" t="str">
        <f t="shared" si="97"/>
        <v/>
      </c>
      <c r="N561" s="518" t="str">
        <f t="shared" si="98"/>
        <v/>
      </c>
      <c r="O561" s="517" t="str">
        <f t="shared" si="99"/>
        <v/>
      </c>
      <c r="P561" s="63" t="str">
        <f t="shared" si="100"/>
        <v/>
      </c>
      <c r="Q561" s="63"/>
      <c r="R561" s="63"/>
      <c r="S561" s="696"/>
    </row>
    <row r="562" spans="1:19" hidden="1">
      <c r="A562" s="481"/>
      <c r="B562" s="482"/>
      <c r="C562" s="483"/>
      <c r="D562" s="483"/>
      <c r="E562" s="484"/>
      <c r="F562" s="483"/>
      <c r="G562" s="689"/>
      <c r="H562" s="390">
        <f t="shared" si="106"/>
        <v>0</v>
      </c>
      <c r="I562" s="63">
        <f t="shared" si="101"/>
        <v>0</v>
      </c>
      <c r="J562" s="490"/>
      <c r="K562" s="510"/>
      <c r="L562" s="512" t="str">
        <f>IF(AND('1B Tableau financier'!$K$2&lt;&gt;"Pôle",C562&lt;&gt;""),1,"")</f>
        <v/>
      </c>
      <c r="M562" s="517" t="str">
        <f t="shared" si="97"/>
        <v/>
      </c>
      <c r="N562" s="518" t="str">
        <f t="shared" si="98"/>
        <v/>
      </c>
      <c r="O562" s="517" t="str">
        <f t="shared" si="99"/>
        <v/>
      </c>
      <c r="P562" s="63" t="str">
        <f t="shared" si="100"/>
        <v/>
      </c>
      <c r="Q562" s="63"/>
      <c r="R562" s="63"/>
      <c r="S562" s="696"/>
    </row>
    <row r="563" spans="1:19" hidden="1">
      <c r="A563" s="481"/>
      <c r="B563" s="482"/>
      <c r="C563" s="483"/>
      <c r="D563" s="483"/>
      <c r="E563" s="484"/>
      <c r="F563" s="483"/>
      <c r="G563" s="689"/>
      <c r="H563" s="390">
        <f t="shared" si="106"/>
        <v>0</v>
      </c>
      <c r="I563" s="63">
        <f t="shared" si="101"/>
        <v>0</v>
      </c>
      <c r="J563" s="490"/>
      <c r="K563" s="510"/>
      <c r="L563" s="512" t="str">
        <f>IF(AND('1B Tableau financier'!$K$2&lt;&gt;"Pôle",C563&lt;&gt;""),1,"")</f>
        <v/>
      </c>
      <c r="M563" s="517" t="str">
        <f t="shared" si="97"/>
        <v/>
      </c>
      <c r="N563" s="518" t="str">
        <f t="shared" si="98"/>
        <v/>
      </c>
      <c r="O563" s="517" t="str">
        <f t="shared" ref="O563:O588" si="107">IF(M563="","",M563-Q563)</f>
        <v/>
      </c>
      <c r="P563" s="63" t="str">
        <f t="shared" ref="P563:P588" si="108">IF(N563="","",N563-R563)</f>
        <v/>
      </c>
      <c r="Q563" s="63"/>
      <c r="R563" s="63"/>
      <c r="S563" s="696"/>
    </row>
    <row r="564" spans="1:19" hidden="1">
      <c r="A564" s="481"/>
      <c r="B564" s="482"/>
      <c r="C564" s="483"/>
      <c r="D564" s="483"/>
      <c r="E564" s="484"/>
      <c r="F564" s="483"/>
      <c r="G564" s="689"/>
      <c r="H564" s="390">
        <f t="shared" si="106"/>
        <v>0</v>
      </c>
      <c r="I564" s="63">
        <f t="shared" si="101"/>
        <v>0</v>
      </c>
      <c r="J564" s="490"/>
      <c r="K564" s="510"/>
      <c r="L564" s="512" t="str">
        <f>IF(AND('1B Tableau financier'!$K$2&lt;&gt;"Pôle",C564&lt;&gt;""),1,"")</f>
        <v/>
      </c>
      <c r="M564" s="517" t="str">
        <f t="shared" si="97"/>
        <v/>
      </c>
      <c r="N564" s="518" t="str">
        <f t="shared" si="98"/>
        <v/>
      </c>
      <c r="O564" s="517" t="str">
        <f t="shared" si="107"/>
        <v/>
      </c>
      <c r="P564" s="63" t="str">
        <f t="shared" si="108"/>
        <v/>
      </c>
      <c r="Q564" s="63"/>
      <c r="R564" s="63"/>
      <c r="S564" s="696"/>
    </row>
    <row r="565" spans="1:19" hidden="1">
      <c r="A565" s="481"/>
      <c r="B565" s="482"/>
      <c r="C565" s="483"/>
      <c r="D565" s="483"/>
      <c r="E565" s="484"/>
      <c r="F565" s="483"/>
      <c r="G565" s="689"/>
      <c r="H565" s="390">
        <f t="shared" si="106"/>
        <v>0</v>
      </c>
      <c r="I565" s="63">
        <f t="shared" si="101"/>
        <v>0</v>
      </c>
      <c r="J565" s="490"/>
      <c r="K565" s="510"/>
      <c r="L565" s="512" t="str">
        <f>IF(AND('1B Tableau financier'!$K$2&lt;&gt;"Pôle",C565&lt;&gt;""),1,"")</f>
        <v/>
      </c>
      <c r="M565" s="517" t="str">
        <f t="shared" si="97"/>
        <v/>
      </c>
      <c r="N565" s="518" t="str">
        <f t="shared" si="98"/>
        <v/>
      </c>
      <c r="O565" s="517" t="str">
        <f t="shared" si="107"/>
        <v/>
      </c>
      <c r="P565" s="63" t="str">
        <f t="shared" si="108"/>
        <v/>
      </c>
      <c r="Q565" s="63"/>
      <c r="R565" s="63"/>
      <c r="S565" s="696"/>
    </row>
    <row r="566" spans="1:19" hidden="1">
      <c r="A566" s="481"/>
      <c r="B566" s="482"/>
      <c r="C566" s="483"/>
      <c r="D566" s="483"/>
      <c r="E566" s="484"/>
      <c r="F566" s="483"/>
      <c r="G566" s="689"/>
      <c r="H566" s="390">
        <f t="shared" si="106"/>
        <v>0</v>
      </c>
      <c r="I566" s="63">
        <f t="shared" si="101"/>
        <v>0</v>
      </c>
      <c r="J566" s="490"/>
      <c r="K566" s="510"/>
      <c r="L566" s="512" t="str">
        <f>IF(AND('1B Tableau financier'!$K$2&lt;&gt;"Pôle",C566&lt;&gt;""),1,"")</f>
        <v/>
      </c>
      <c r="M566" s="517" t="str">
        <f t="shared" si="97"/>
        <v/>
      </c>
      <c r="N566" s="518" t="str">
        <f t="shared" si="98"/>
        <v/>
      </c>
      <c r="O566" s="517" t="str">
        <f t="shared" si="107"/>
        <v/>
      </c>
      <c r="P566" s="63" t="str">
        <f t="shared" si="108"/>
        <v/>
      </c>
      <c r="Q566" s="63"/>
      <c r="R566" s="63"/>
      <c r="S566" s="696"/>
    </row>
    <row r="567" spans="1:19" hidden="1">
      <c r="A567" s="481"/>
      <c r="B567" s="482"/>
      <c r="C567" s="483"/>
      <c r="D567" s="483"/>
      <c r="E567" s="484"/>
      <c r="F567" s="483"/>
      <c r="G567" s="689"/>
      <c r="H567" s="390">
        <f t="shared" si="106"/>
        <v>0</v>
      </c>
      <c r="I567" s="63">
        <f t="shared" ref="I567:I586" si="109">G567*H567</f>
        <v>0</v>
      </c>
      <c r="J567" s="490"/>
      <c r="K567" s="510"/>
      <c r="L567" s="512" t="str">
        <f>IF(AND('1B Tableau financier'!$K$2&lt;&gt;"Pôle",C567&lt;&gt;""),1,"")</f>
        <v/>
      </c>
      <c r="M567" s="517" t="str">
        <f t="shared" ref="M567:M586" si="110">IF(L567=1,I567+J567+K567,"")</f>
        <v/>
      </c>
      <c r="N567" s="518" t="str">
        <f t="shared" ref="N567:N586" si="111">IF(L567=2,(I567+J567+K567)/2,"")</f>
        <v/>
      </c>
      <c r="O567" s="517" t="str">
        <f t="shared" si="107"/>
        <v/>
      </c>
      <c r="P567" s="63" t="str">
        <f t="shared" si="108"/>
        <v/>
      </c>
      <c r="Q567" s="63"/>
      <c r="R567" s="63"/>
      <c r="S567" s="696"/>
    </row>
    <row r="568" spans="1:19" hidden="1">
      <c r="A568" s="481"/>
      <c r="B568" s="482"/>
      <c r="C568" s="483"/>
      <c r="D568" s="483"/>
      <c r="E568" s="484"/>
      <c r="F568" s="483"/>
      <c r="G568" s="689"/>
      <c r="H568" s="390">
        <f t="shared" si="106"/>
        <v>0</v>
      </c>
      <c r="I568" s="63">
        <f t="shared" si="109"/>
        <v>0</v>
      </c>
      <c r="J568" s="490"/>
      <c r="K568" s="510"/>
      <c r="L568" s="512" t="str">
        <f>IF(AND('1B Tableau financier'!$K$2&lt;&gt;"Pôle",C568&lt;&gt;""),1,"")</f>
        <v/>
      </c>
      <c r="M568" s="517" t="str">
        <f t="shared" si="110"/>
        <v/>
      </c>
      <c r="N568" s="518" t="str">
        <f t="shared" si="111"/>
        <v/>
      </c>
      <c r="O568" s="517" t="str">
        <f t="shared" si="107"/>
        <v/>
      </c>
      <c r="P568" s="63" t="str">
        <f t="shared" si="108"/>
        <v/>
      </c>
      <c r="Q568" s="63"/>
      <c r="R568" s="63"/>
      <c r="S568" s="696"/>
    </row>
    <row r="569" spans="1:19" hidden="1">
      <c r="A569" s="481"/>
      <c r="B569" s="482"/>
      <c r="C569" s="483"/>
      <c r="D569" s="483"/>
      <c r="E569" s="484"/>
      <c r="F569" s="483"/>
      <c r="G569" s="689"/>
      <c r="H569" s="390">
        <f t="shared" si="106"/>
        <v>0</v>
      </c>
      <c r="I569" s="63">
        <f t="shared" si="109"/>
        <v>0</v>
      </c>
      <c r="J569" s="490"/>
      <c r="K569" s="510"/>
      <c r="L569" s="512" t="str">
        <f>IF(AND('1B Tableau financier'!$K$2&lt;&gt;"Pôle",C569&lt;&gt;""),1,"")</f>
        <v/>
      </c>
      <c r="M569" s="517" t="str">
        <f t="shared" si="110"/>
        <v/>
      </c>
      <c r="N569" s="518" t="str">
        <f t="shared" si="111"/>
        <v/>
      </c>
      <c r="O569" s="517" t="str">
        <f t="shared" si="107"/>
        <v/>
      </c>
      <c r="P569" s="63" t="str">
        <f t="shared" si="108"/>
        <v/>
      </c>
      <c r="Q569" s="63"/>
      <c r="R569" s="63"/>
      <c r="S569" s="696"/>
    </row>
    <row r="570" spans="1:19" hidden="1">
      <c r="A570" s="481"/>
      <c r="B570" s="482"/>
      <c r="C570" s="483"/>
      <c r="D570" s="483"/>
      <c r="E570" s="484"/>
      <c r="F570" s="483"/>
      <c r="G570" s="689"/>
      <c r="H570" s="390">
        <f t="shared" si="106"/>
        <v>0</v>
      </c>
      <c r="I570" s="63">
        <f t="shared" si="109"/>
        <v>0</v>
      </c>
      <c r="J570" s="490"/>
      <c r="K570" s="510"/>
      <c r="L570" s="512" t="str">
        <f>IF(AND('1B Tableau financier'!$K$2&lt;&gt;"Pôle",C570&lt;&gt;""),1,"")</f>
        <v/>
      </c>
      <c r="M570" s="517" t="str">
        <f t="shared" si="110"/>
        <v/>
      </c>
      <c r="N570" s="518" t="str">
        <f t="shared" si="111"/>
        <v/>
      </c>
      <c r="O570" s="517" t="str">
        <f t="shared" si="107"/>
        <v/>
      </c>
      <c r="P570" s="63" t="str">
        <f t="shared" si="108"/>
        <v/>
      </c>
      <c r="Q570" s="63"/>
      <c r="R570" s="63"/>
      <c r="S570" s="696"/>
    </row>
    <row r="571" spans="1:19" hidden="1">
      <c r="A571" s="481"/>
      <c r="B571" s="482"/>
      <c r="C571" s="483"/>
      <c r="D571" s="483"/>
      <c r="E571" s="484"/>
      <c r="F571" s="483"/>
      <c r="G571" s="689"/>
      <c r="H571" s="390">
        <f t="shared" si="106"/>
        <v>0</v>
      </c>
      <c r="I571" s="63">
        <f t="shared" si="109"/>
        <v>0</v>
      </c>
      <c r="J571" s="490"/>
      <c r="K571" s="510"/>
      <c r="L571" s="512" t="str">
        <f>IF(AND('1B Tableau financier'!$K$2&lt;&gt;"Pôle",C571&lt;&gt;""),1,"")</f>
        <v/>
      </c>
      <c r="M571" s="517" t="str">
        <f t="shared" si="110"/>
        <v/>
      </c>
      <c r="N571" s="518" t="str">
        <f t="shared" si="111"/>
        <v/>
      </c>
      <c r="O571" s="517" t="str">
        <f t="shared" si="107"/>
        <v/>
      </c>
      <c r="P571" s="63" t="str">
        <f t="shared" si="108"/>
        <v/>
      </c>
      <c r="Q571" s="63"/>
      <c r="R571" s="63"/>
      <c r="S571" s="696"/>
    </row>
    <row r="572" spans="1:19" hidden="1">
      <c r="A572" s="481"/>
      <c r="B572" s="482"/>
      <c r="C572" s="483"/>
      <c r="D572" s="483"/>
      <c r="E572" s="484"/>
      <c r="F572" s="483"/>
      <c r="G572" s="689"/>
      <c r="H572" s="390">
        <f t="shared" si="106"/>
        <v>0</v>
      </c>
      <c r="I572" s="63">
        <f t="shared" si="109"/>
        <v>0</v>
      </c>
      <c r="J572" s="490"/>
      <c r="K572" s="510"/>
      <c r="L572" s="512" t="str">
        <f>IF(AND('1B Tableau financier'!$K$2&lt;&gt;"Pôle",C572&lt;&gt;""),1,"")</f>
        <v/>
      </c>
      <c r="M572" s="517" t="str">
        <f t="shared" si="110"/>
        <v/>
      </c>
      <c r="N572" s="518" t="str">
        <f t="shared" si="111"/>
        <v/>
      </c>
      <c r="O572" s="517" t="str">
        <f t="shared" si="107"/>
        <v/>
      </c>
      <c r="P572" s="63" t="str">
        <f t="shared" si="108"/>
        <v/>
      </c>
      <c r="Q572" s="63"/>
      <c r="R572" s="63"/>
      <c r="S572" s="696"/>
    </row>
    <row r="573" spans="1:19" hidden="1">
      <c r="A573" s="481"/>
      <c r="B573" s="482"/>
      <c r="C573" s="483"/>
      <c r="D573" s="483"/>
      <c r="E573" s="484"/>
      <c r="F573" s="483"/>
      <c r="G573" s="689"/>
      <c r="H573" s="390">
        <f t="shared" si="106"/>
        <v>0</v>
      </c>
      <c r="I573" s="63">
        <f t="shared" si="109"/>
        <v>0</v>
      </c>
      <c r="J573" s="490"/>
      <c r="K573" s="510"/>
      <c r="L573" s="512" t="str">
        <f>IF(AND('1B Tableau financier'!$K$2&lt;&gt;"Pôle",C573&lt;&gt;""),1,"")</f>
        <v/>
      </c>
      <c r="M573" s="517" t="str">
        <f t="shared" si="110"/>
        <v/>
      </c>
      <c r="N573" s="518" t="str">
        <f t="shared" si="111"/>
        <v/>
      </c>
      <c r="O573" s="517" t="str">
        <f t="shared" si="107"/>
        <v/>
      </c>
      <c r="P573" s="63" t="str">
        <f t="shared" si="108"/>
        <v/>
      </c>
      <c r="Q573" s="63"/>
      <c r="R573" s="63"/>
      <c r="S573" s="696"/>
    </row>
    <row r="574" spans="1:19" hidden="1">
      <c r="A574" s="481"/>
      <c r="B574" s="482"/>
      <c r="C574" s="483"/>
      <c r="D574" s="483"/>
      <c r="E574" s="484"/>
      <c r="F574" s="483"/>
      <c r="G574" s="689"/>
      <c r="H574" s="390">
        <f t="shared" si="106"/>
        <v>0</v>
      </c>
      <c r="I574" s="63">
        <f t="shared" si="109"/>
        <v>0</v>
      </c>
      <c r="J574" s="490"/>
      <c r="K574" s="510"/>
      <c r="L574" s="512" t="str">
        <f>IF(AND('1B Tableau financier'!$K$2&lt;&gt;"Pôle",C574&lt;&gt;""),1,"")</f>
        <v/>
      </c>
      <c r="M574" s="517" t="str">
        <f t="shared" si="110"/>
        <v/>
      </c>
      <c r="N574" s="518" t="str">
        <f t="shared" si="111"/>
        <v/>
      </c>
      <c r="O574" s="517" t="str">
        <f t="shared" si="107"/>
        <v/>
      </c>
      <c r="P574" s="63" t="str">
        <f t="shared" si="108"/>
        <v/>
      </c>
      <c r="Q574" s="63"/>
      <c r="R574" s="63"/>
      <c r="S574" s="696"/>
    </row>
    <row r="575" spans="1:19" hidden="1">
      <c r="A575" s="481"/>
      <c r="B575" s="482"/>
      <c r="C575" s="483"/>
      <c r="D575" s="483"/>
      <c r="E575" s="484"/>
      <c r="F575" s="483"/>
      <c r="G575" s="689"/>
      <c r="H575" s="390">
        <f t="shared" si="106"/>
        <v>0</v>
      </c>
      <c r="I575" s="63">
        <f t="shared" si="109"/>
        <v>0</v>
      </c>
      <c r="J575" s="490"/>
      <c r="K575" s="510"/>
      <c r="L575" s="512" t="str">
        <f>IF(AND('1B Tableau financier'!$K$2&lt;&gt;"Pôle",C575&lt;&gt;""),1,"")</f>
        <v/>
      </c>
      <c r="M575" s="517" t="str">
        <f t="shared" si="110"/>
        <v/>
      </c>
      <c r="N575" s="518" t="str">
        <f t="shared" si="111"/>
        <v/>
      </c>
      <c r="O575" s="517" t="str">
        <f t="shared" si="107"/>
        <v/>
      </c>
      <c r="P575" s="63" t="str">
        <f t="shared" si="108"/>
        <v/>
      </c>
      <c r="Q575" s="63"/>
      <c r="R575" s="63"/>
      <c r="S575" s="696"/>
    </row>
    <row r="576" spans="1:19" hidden="1">
      <c r="A576" s="481"/>
      <c r="B576" s="482"/>
      <c r="C576" s="483"/>
      <c r="D576" s="483"/>
      <c r="E576" s="484"/>
      <c r="F576" s="483"/>
      <c r="G576" s="689"/>
      <c r="H576" s="390">
        <f t="shared" si="106"/>
        <v>0</v>
      </c>
      <c r="I576" s="63">
        <f t="shared" si="109"/>
        <v>0</v>
      </c>
      <c r="J576" s="490"/>
      <c r="K576" s="510"/>
      <c r="L576" s="512" t="str">
        <f>IF(AND('1B Tableau financier'!$K$2&lt;&gt;"Pôle",C576&lt;&gt;""),1,"")</f>
        <v/>
      </c>
      <c r="M576" s="517" t="str">
        <f t="shared" si="110"/>
        <v/>
      </c>
      <c r="N576" s="518" t="str">
        <f t="shared" si="111"/>
        <v/>
      </c>
      <c r="O576" s="517" t="str">
        <f t="shared" si="107"/>
        <v/>
      </c>
      <c r="P576" s="63" t="str">
        <f t="shared" si="108"/>
        <v/>
      </c>
      <c r="Q576" s="63"/>
      <c r="R576" s="63"/>
      <c r="S576" s="696"/>
    </row>
    <row r="577" spans="1:19" hidden="1">
      <c r="A577" s="481"/>
      <c r="B577" s="482"/>
      <c r="C577" s="483"/>
      <c r="D577" s="483"/>
      <c r="E577" s="484"/>
      <c r="F577" s="483"/>
      <c r="G577" s="689"/>
      <c r="H577" s="390">
        <f t="shared" si="106"/>
        <v>0</v>
      </c>
      <c r="I577" s="63">
        <f t="shared" si="109"/>
        <v>0</v>
      </c>
      <c r="J577" s="490"/>
      <c r="K577" s="510"/>
      <c r="L577" s="512" t="str">
        <f>IF(AND('1B Tableau financier'!$K$2&lt;&gt;"Pôle",C577&lt;&gt;""),1,"")</f>
        <v/>
      </c>
      <c r="M577" s="517" t="str">
        <f t="shared" si="110"/>
        <v/>
      </c>
      <c r="N577" s="518" t="str">
        <f t="shared" si="111"/>
        <v/>
      </c>
      <c r="O577" s="517" t="str">
        <f t="shared" si="107"/>
        <v/>
      </c>
      <c r="P577" s="63" t="str">
        <f t="shared" si="108"/>
        <v/>
      </c>
      <c r="Q577" s="63"/>
      <c r="R577" s="63"/>
      <c r="S577" s="696"/>
    </row>
    <row r="578" spans="1:19" hidden="1">
      <c r="A578" s="481"/>
      <c r="B578" s="482"/>
      <c r="C578" s="483"/>
      <c r="D578" s="483"/>
      <c r="E578" s="484"/>
      <c r="F578" s="483"/>
      <c r="G578" s="689"/>
      <c r="H578" s="390">
        <f t="shared" si="106"/>
        <v>0</v>
      </c>
      <c r="I578" s="63">
        <f t="shared" si="109"/>
        <v>0</v>
      </c>
      <c r="J578" s="490"/>
      <c r="K578" s="510"/>
      <c r="L578" s="512" t="str">
        <f>IF(AND('1B Tableau financier'!$K$2&lt;&gt;"Pôle",C578&lt;&gt;""),1,"")</f>
        <v/>
      </c>
      <c r="M578" s="517" t="str">
        <f t="shared" si="110"/>
        <v/>
      </c>
      <c r="N578" s="518" t="str">
        <f t="shared" si="111"/>
        <v/>
      </c>
      <c r="O578" s="517" t="str">
        <f t="shared" si="107"/>
        <v/>
      </c>
      <c r="P578" s="63" t="str">
        <f t="shared" si="108"/>
        <v/>
      </c>
      <c r="Q578" s="63"/>
      <c r="R578" s="63"/>
      <c r="S578" s="696"/>
    </row>
    <row r="579" spans="1:19" hidden="1">
      <c r="A579" s="481"/>
      <c r="B579" s="482"/>
      <c r="C579" s="483"/>
      <c r="D579" s="483"/>
      <c r="E579" s="484"/>
      <c r="F579" s="483"/>
      <c r="G579" s="689"/>
      <c r="H579" s="390">
        <f t="shared" si="106"/>
        <v>0</v>
      </c>
      <c r="I579" s="63">
        <f t="shared" si="109"/>
        <v>0</v>
      </c>
      <c r="J579" s="490"/>
      <c r="K579" s="510"/>
      <c r="L579" s="512" t="str">
        <f>IF(AND('1B Tableau financier'!$K$2&lt;&gt;"Pôle",C579&lt;&gt;""),1,"")</f>
        <v/>
      </c>
      <c r="M579" s="517" t="str">
        <f t="shared" si="110"/>
        <v/>
      </c>
      <c r="N579" s="518" t="str">
        <f t="shared" si="111"/>
        <v/>
      </c>
      <c r="O579" s="517" t="str">
        <f t="shared" si="107"/>
        <v/>
      </c>
      <c r="P579" s="63" t="str">
        <f t="shared" si="108"/>
        <v/>
      </c>
      <c r="Q579" s="63"/>
      <c r="R579" s="63"/>
      <c r="S579" s="696"/>
    </row>
    <row r="580" spans="1:19" hidden="1">
      <c r="A580" s="481"/>
      <c r="B580" s="482"/>
      <c r="C580" s="483"/>
      <c r="D580" s="483"/>
      <c r="E580" s="484"/>
      <c r="F580" s="483"/>
      <c r="G580" s="689"/>
      <c r="H580" s="390">
        <f t="shared" si="106"/>
        <v>0</v>
      </c>
      <c r="I580" s="63">
        <f t="shared" si="109"/>
        <v>0</v>
      </c>
      <c r="J580" s="490"/>
      <c r="K580" s="510"/>
      <c r="L580" s="512" t="str">
        <f>IF(AND('1B Tableau financier'!$K$2&lt;&gt;"Pôle",C580&lt;&gt;""),1,"")</f>
        <v/>
      </c>
      <c r="M580" s="517" t="str">
        <f t="shared" si="110"/>
        <v/>
      </c>
      <c r="N580" s="518" t="str">
        <f t="shared" si="111"/>
        <v/>
      </c>
      <c r="O580" s="517" t="str">
        <f t="shared" si="107"/>
        <v/>
      </c>
      <c r="P580" s="63" t="str">
        <f t="shared" si="108"/>
        <v/>
      </c>
      <c r="Q580" s="63"/>
      <c r="R580" s="63"/>
      <c r="S580" s="696"/>
    </row>
    <row r="581" spans="1:19" hidden="1">
      <c r="A581" s="481"/>
      <c r="B581" s="482"/>
      <c r="C581" s="483"/>
      <c r="D581" s="483"/>
      <c r="E581" s="484"/>
      <c r="F581" s="483"/>
      <c r="G581" s="689"/>
      <c r="H581" s="390">
        <f t="shared" si="106"/>
        <v>0</v>
      </c>
      <c r="I581" s="63">
        <f t="shared" si="109"/>
        <v>0</v>
      </c>
      <c r="J581" s="490"/>
      <c r="K581" s="510"/>
      <c r="L581" s="512" t="str">
        <f>IF(AND('1B Tableau financier'!$K$2&lt;&gt;"Pôle",C581&lt;&gt;""),1,"")</f>
        <v/>
      </c>
      <c r="M581" s="517" t="str">
        <f t="shared" si="110"/>
        <v/>
      </c>
      <c r="N581" s="518" t="str">
        <f t="shared" si="111"/>
        <v/>
      </c>
      <c r="O581" s="517" t="str">
        <f t="shared" si="107"/>
        <v/>
      </c>
      <c r="P581" s="63" t="str">
        <f t="shared" si="108"/>
        <v/>
      </c>
      <c r="Q581" s="63"/>
      <c r="R581" s="63"/>
      <c r="S581" s="696"/>
    </row>
    <row r="582" spans="1:19" hidden="1">
      <c r="A582" s="481"/>
      <c r="B582" s="482"/>
      <c r="C582" s="483"/>
      <c r="D582" s="483"/>
      <c r="E582" s="484"/>
      <c r="F582" s="483"/>
      <c r="G582" s="689"/>
      <c r="H582" s="390">
        <f t="shared" si="106"/>
        <v>0</v>
      </c>
      <c r="I582" s="63">
        <f t="shared" si="109"/>
        <v>0</v>
      </c>
      <c r="J582" s="490"/>
      <c r="K582" s="510"/>
      <c r="L582" s="512" t="str">
        <f>IF(AND('1B Tableau financier'!$K$2&lt;&gt;"Pôle",C582&lt;&gt;""),1,"")</f>
        <v/>
      </c>
      <c r="M582" s="517" t="str">
        <f t="shared" si="110"/>
        <v/>
      </c>
      <c r="N582" s="518" t="str">
        <f t="shared" si="111"/>
        <v/>
      </c>
      <c r="O582" s="517" t="str">
        <f t="shared" si="107"/>
        <v/>
      </c>
      <c r="P582" s="63" t="str">
        <f t="shared" si="108"/>
        <v/>
      </c>
      <c r="Q582" s="63"/>
      <c r="R582" s="63"/>
      <c r="S582" s="696"/>
    </row>
    <row r="583" spans="1:19" hidden="1">
      <c r="A583" s="481"/>
      <c r="B583" s="482"/>
      <c r="C583" s="483"/>
      <c r="D583" s="483"/>
      <c r="E583" s="484"/>
      <c r="F583" s="483"/>
      <c r="G583" s="689"/>
      <c r="H583" s="390">
        <f t="shared" si="106"/>
        <v>0</v>
      </c>
      <c r="I583" s="63">
        <f t="shared" si="109"/>
        <v>0</v>
      </c>
      <c r="J583" s="490"/>
      <c r="K583" s="510"/>
      <c r="L583" s="512" t="str">
        <f>IF(AND('1B Tableau financier'!$K$2&lt;&gt;"Pôle",C583&lt;&gt;""),1,"")</f>
        <v/>
      </c>
      <c r="M583" s="517" t="str">
        <f t="shared" si="110"/>
        <v/>
      </c>
      <c r="N583" s="518" t="str">
        <f t="shared" si="111"/>
        <v/>
      </c>
      <c r="O583" s="517" t="str">
        <f t="shared" si="107"/>
        <v/>
      </c>
      <c r="P583" s="63" t="str">
        <f t="shared" si="108"/>
        <v/>
      </c>
      <c r="Q583" s="63"/>
      <c r="R583" s="63"/>
      <c r="S583" s="696"/>
    </row>
    <row r="584" spans="1:19" hidden="1">
      <c r="A584" s="481"/>
      <c r="B584" s="482"/>
      <c r="C584" s="483"/>
      <c r="D584" s="483"/>
      <c r="E584" s="484"/>
      <c r="F584" s="483"/>
      <c r="G584" s="689"/>
      <c r="H584" s="390">
        <f t="shared" si="106"/>
        <v>0</v>
      </c>
      <c r="I584" s="63">
        <f t="shared" si="109"/>
        <v>0</v>
      </c>
      <c r="J584" s="490"/>
      <c r="K584" s="510"/>
      <c r="L584" s="512" t="str">
        <f>IF(AND('1B Tableau financier'!$K$2&lt;&gt;"Pôle",C584&lt;&gt;""),1,"")</f>
        <v/>
      </c>
      <c r="M584" s="517" t="str">
        <f t="shared" si="110"/>
        <v/>
      </c>
      <c r="N584" s="518" t="str">
        <f t="shared" si="111"/>
        <v/>
      </c>
      <c r="O584" s="517" t="str">
        <f t="shared" si="107"/>
        <v/>
      </c>
      <c r="P584" s="63" t="str">
        <f t="shared" si="108"/>
        <v/>
      </c>
      <c r="Q584" s="63"/>
      <c r="R584" s="63"/>
      <c r="S584" s="696"/>
    </row>
    <row r="585" spans="1:19" hidden="1">
      <c r="A585" s="481"/>
      <c r="B585" s="482"/>
      <c r="C585" s="483"/>
      <c r="D585" s="483"/>
      <c r="E585" s="484"/>
      <c r="F585" s="483"/>
      <c r="G585" s="689"/>
      <c r="H585" s="390">
        <f t="shared" si="106"/>
        <v>0</v>
      </c>
      <c r="I585" s="63">
        <f t="shared" si="109"/>
        <v>0</v>
      </c>
      <c r="J585" s="490"/>
      <c r="K585" s="510"/>
      <c r="L585" s="512" t="str">
        <f>IF(AND('1B Tableau financier'!$K$2&lt;&gt;"Pôle",C585&lt;&gt;""),1,"")</f>
        <v/>
      </c>
      <c r="M585" s="517" t="str">
        <f t="shared" si="110"/>
        <v/>
      </c>
      <c r="N585" s="518" t="str">
        <f t="shared" si="111"/>
        <v/>
      </c>
      <c r="O585" s="517" t="str">
        <f t="shared" si="107"/>
        <v/>
      </c>
      <c r="P585" s="63" t="str">
        <f t="shared" si="108"/>
        <v/>
      </c>
      <c r="Q585" s="63"/>
      <c r="R585" s="63"/>
      <c r="S585" s="696"/>
    </row>
    <row r="586" spans="1:19" hidden="1">
      <c r="A586" s="481"/>
      <c r="B586" s="482"/>
      <c r="C586" s="483"/>
      <c r="D586" s="483"/>
      <c r="E586" s="484"/>
      <c r="F586" s="483"/>
      <c r="G586" s="689"/>
      <c r="H586" s="390">
        <f t="shared" si="106"/>
        <v>0</v>
      </c>
      <c r="I586" s="63">
        <f t="shared" si="109"/>
        <v>0</v>
      </c>
      <c r="J586" s="490"/>
      <c r="K586" s="510"/>
      <c r="L586" s="512" t="str">
        <f>IF(AND('1B Tableau financier'!$K$2&lt;&gt;"Pôle",C586&lt;&gt;""),1,"")</f>
        <v/>
      </c>
      <c r="M586" s="517" t="str">
        <f t="shared" si="110"/>
        <v/>
      </c>
      <c r="N586" s="518" t="str">
        <f t="shared" si="111"/>
        <v/>
      </c>
      <c r="O586" s="517" t="str">
        <f t="shared" si="107"/>
        <v/>
      </c>
      <c r="P586" s="63" t="str">
        <f t="shared" si="108"/>
        <v/>
      </c>
      <c r="Q586" s="63"/>
      <c r="R586" s="63"/>
      <c r="S586" s="696"/>
    </row>
    <row r="587" spans="1:19" hidden="1">
      <c r="A587" s="485"/>
      <c r="B587" s="482"/>
      <c r="C587" s="483"/>
      <c r="D587" s="483"/>
      <c r="E587" s="484"/>
      <c r="F587" s="483"/>
      <c r="G587" s="689"/>
      <c r="H587" s="390">
        <f t="shared" si="106"/>
        <v>0</v>
      </c>
      <c r="I587" s="63">
        <f t="shared" si="101"/>
        <v>0</v>
      </c>
      <c r="J587" s="490"/>
      <c r="K587" s="510"/>
      <c r="L587" s="512" t="str">
        <f>IF(AND('1B Tableau financier'!$K$2&lt;&gt;"Pôle",C587&lt;&gt;""),1,"")</f>
        <v/>
      </c>
      <c r="M587" s="517" t="str">
        <f t="shared" si="97"/>
        <v/>
      </c>
      <c r="N587" s="518" t="str">
        <f t="shared" si="98"/>
        <v/>
      </c>
      <c r="O587" s="517" t="str">
        <f t="shared" si="107"/>
        <v/>
      </c>
      <c r="P587" s="63" t="str">
        <f t="shared" si="108"/>
        <v/>
      </c>
      <c r="Q587" s="63"/>
      <c r="R587" s="63"/>
      <c r="S587" s="696"/>
    </row>
    <row r="588" spans="1:19" ht="15.75" thickBot="1">
      <c r="A588" s="486"/>
      <c r="B588" s="487"/>
      <c r="C588" s="488"/>
      <c r="D588" s="488"/>
      <c r="E588" s="489"/>
      <c r="F588" s="488"/>
      <c r="G588" s="690"/>
      <c r="H588" s="391">
        <f t="shared" si="106"/>
        <v>0</v>
      </c>
      <c r="I588" s="64">
        <f>G588*H588</f>
        <v>0</v>
      </c>
      <c r="J588" s="491"/>
      <c r="K588" s="511"/>
      <c r="L588" s="513" t="str">
        <f>IF(AND('1B Tableau financier'!$K$2&lt;&gt;"Pôle",C588&lt;&gt;""),1,"")</f>
        <v/>
      </c>
      <c r="M588" s="519" t="str">
        <f t="shared" si="97"/>
        <v/>
      </c>
      <c r="N588" s="520" t="str">
        <f t="shared" si="98"/>
        <v/>
      </c>
      <c r="O588" s="517" t="str">
        <f t="shared" si="107"/>
        <v/>
      </c>
      <c r="P588" s="63" t="str">
        <f t="shared" si="108"/>
        <v/>
      </c>
      <c r="Q588" s="63"/>
      <c r="R588" s="63"/>
      <c r="S588" s="696"/>
    </row>
    <row r="589" spans="1:19" ht="15.75" thickBot="1">
      <c r="F589" s="474"/>
      <c r="G589" s="709"/>
      <c r="H589" s="709"/>
      <c r="I589" s="709"/>
      <c r="J589" s="710" t="str">
        <f>"Montant total des frais de déplacement pour "&amp;C496</f>
        <v>Montant total des frais de déplacement pour 0</v>
      </c>
      <c r="K589" s="710"/>
      <c r="L589" s="710"/>
      <c r="M589" s="688">
        <f t="shared" ref="M589:R589" si="112">SUM(M498:M588)</f>
        <v>0</v>
      </c>
      <c r="N589" s="688">
        <f t="shared" si="112"/>
        <v>0</v>
      </c>
      <c r="O589" s="688">
        <f t="shared" si="112"/>
        <v>0</v>
      </c>
      <c r="P589" s="688">
        <f t="shared" si="112"/>
        <v>0</v>
      </c>
      <c r="Q589" s="701">
        <f t="shared" si="112"/>
        <v>0</v>
      </c>
      <c r="R589" s="701">
        <f t="shared" si="112"/>
        <v>0</v>
      </c>
      <c r="S589" s="697"/>
    </row>
    <row r="591" spans="1:19" ht="15.75" thickBot="1"/>
    <row r="592" spans="1:19" ht="16.5" thickBot="1">
      <c r="A592" s="444" t="s">
        <v>307</v>
      </c>
      <c r="B592" s="445"/>
      <c r="C592" s="446">
        <f>'1C TSsalarié7'!$B$8</f>
        <v>0</v>
      </c>
      <c r="D592" s="447"/>
      <c r="E592" s="447"/>
      <c r="F592" s="1205" t="s">
        <v>286</v>
      </c>
      <c r="G592" s="1207" t="s">
        <v>287</v>
      </c>
      <c r="H592" s="1208"/>
      <c r="I592" s="1208"/>
      <c r="J592" s="1220"/>
      <c r="K592" s="1218" t="s">
        <v>288</v>
      </c>
      <c r="L592" s="1205" t="s">
        <v>289</v>
      </c>
      <c r="M592" s="1205" t="s">
        <v>290</v>
      </c>
      <c r="N592" s="1205" t="s">
        <v>291</v>
      </c>
      <c r="O592" s="1010" t="s">
        <v>70</v>
      </c>
      <c r="P592" s="1011"/>
      <c r="Q592" s="1011"/>
      <c r="R592" s="1011"/>
      <c r="S592" s="1012"/>
    </row>
    <row r="593" spans="1:19" ht="51.75" thickBot="1">
      <c r="A593" s="448" t="s">
        <v>292</v>
      </c>
      <c r="B593" s="449" t="s">
        <v>302</v>
      </c>
      <c r="C593" s="450" t="s">
        <v>294</v>
      </c>
      <c r="D593" s="450" t="s">
        <v>295</v>
      </c>
      <c r="E593" s="451" t="s">
        <v>296</v>
      </c>
      <c r="F593" s="1206"/>
      <c r="G593" s="452" t="s">
        <v>297</v>
      </c>
      <c r="H593" s="453" t="s">
        <v>298</v>
      </c>
      <c r="I593" s="453" t="s">
        <v>299</v>
      </c>
      <c r="J593" s="452" t="s">
        <v>300</v>
      </c>
      <c r="K593" s="1219"/>
      <c r="L593" s="1206"/>
      <c r="M593" s="1206"/>
      <c r="N593" s="1206"/>
      <c r="O593" s="221" t="s">
        <v>101</v>
      </c>
      <c r="P593" s="686" t="s">
        <v>102</v>
      </c>
      <c r="Q593" s="222" t="s">
        <v>103</v>
      </c>
      <c r="R593" s="222" t="s">
        <v>104</v>
      </c>
      <c r="S593" s="687" t="s">
        <v>73</v>
      </c>
    </row>
    <row r="594" spans="1:19">
      <c r="A594" s="477"/>
      <c r="B594" s="478"/>
      <c r="C594" s="479"/>
      <c r="D594" s="479"/>
      <c r="E594" s="480"/>
      <c r="F594" s="479"/>
      <c r="G594" s="689"/>
      <c r="H594" s="389">
        <f t="shared" ref="H594:H656" si="113">IF(AND(B594&gt;=$I$8,B594&lt;=$J$8),$K$8,IF(AND(B594&gt;=$I$9,B594&lt;=$J$9),$K$9,IF(AND(B594&gt;=$I$10,B594&lt;=$J$10),$K$10,IF(AND(B594&gt;=$I$11,B594&lt;=$J$11),$K$11,0))))</f>
        <v>0</v>
      </c>
      <c r="I594" s="62">
        <f>G594*H594</f>
        <v>0</v>
      </c>
      <c r="J594" s="490"/>
      <c r="K594" s="514"/>
      <c r="L594" s="512" t="str">
        <f>IF(AND('1B Tableau financier'!$K$2&lt;&gt;"Pôle",C594&lt;&gt;""),1,"")</f>
        <v/>
      </c>
      <c r="M594" s="515" t="str">
        <f>IF(L594=1,I594+J594+K594,"")</f>
        <v/>
      </c>
      <c r="N594" s="516" t="str">
        <f>IF(L594=2,(I594+J594+K594)/2,"")</f>
        <v/>
      </c>
      <c r="O594" s="515" t="str">
        <f>IF(M594="","",M594-Q594)</f>
        <v/>
      </c>
      <c r="P594" s="62" t="str">
        <f>IF(N594="","",N594-R594)</f>
        <v/>
      </c>
      <c r="Q594" s="62"/>
      <c r="R594" s="62"/>
      <c r="S594" s="695"/>
    </row>
    <row r="595" spans="1:19">
      <c r="A595" s="481"/>
      <c r="B595" s="482"/>
      <c r="C595" s="483"/>
      <c r="D595" s="483"/>
      <c r="E595" s="484"/>
      <c r="F595" s="483"/>
      <c r="G595" s="689"/>
      <c r="H595" s="390">
        <f t="shared" si="113"/>
        <v>0</v>
      </c>
      <c r="I595" s="63">
        <f>G595*H595</f>
        <v>0</v>
      </c>
      <c r="J595" s="490"/>
      <c r="K595" s="510"/>
      <c r="L595" s="512" t="str">
        <f>IF(AND('1B Tableau financier'!$K$2&lt;&gt;"Pôle",C595&lt;&gt;""),1,"")</f>
        <v/>
      </c>
      <c r="M595" s="517" t="str">
        <f t="shared" ref="M595:M684" si="114">IF(L595=1,I595+J595+K595,"")</f>
        <v/>
      </c>
      <c r="N595" s="518" t="str">
        <f t="shared" ref="N595:N684" si="115">IF(L595=2,(I595+J595+K595)/2,"")</f>
        <v/>
      </c>
      <c r="O595" s="517" t="str">
        <f t="shared" ref="O595:O658" si="116">IF(M595="","",M595-Q595)</f>
        <v/>
      </c>
      <c r="P595" s="63" t="str">
        <f t="shared" ref="P595:P658" si="117">IF(N595="","",N595-R595)</f>
        <v/>
      </c>
      <c r="Q595" s="63"/>
      <c r="R595" s="63"/>
      <c r="S595" s="696"/>
    </row>
    <row r="596" spans="1:19">
      <c r="A596" s="481"/>
      <c r="B596" s="482"/>
      <c r="C596" s="483"/>
      <c r="D596" s="483"/>
      <c r="E596" s="484"/>
      <c r="F596" s="483"/>
      <c r="G596" s="689"/>
      <c r="H596" s="390">
        <f t="shared" si="113"/>
        <v>0</v>
      </c>
      <c r="I596" s="63">
        <f t="shared" ref="I596:I683" si="118">G596*H596</f>
        <v>0</v>
      </c>
      <c r="J596" s="490"/>
      <c r="K596" s="510"/>
      <c r="L596" s="512" t="str">
        <f>IF(AND('1B Tableau financier'!$K$2&lt;&gt;"Pôle",C596&lt;&gt;""),1,"")</f>
        <v/>
      </c>
      <c r="M596" s="517" t="str">
        <f t="shared" si="114"/>
        <v/>
      </c>
      <c r="N596" s="518" t="str">
        <f t="shared" si="115"/>
        <v/>
      </c>
      <c r="O596" s="517" t="str">
        <f t="shared" si="116"/>
        <v/>
      </c>
      <c r="P596" s="63" t="str">
        <f t="shared" si="117"/>
        <v/>
      </c>
      <c r="Q596" s="63"/>
      <c r="R596" s="63"/>
      <c r="S596" s="696"/>
    </row>
    <row r="597" spans="1:19">
      <c r="A597" s="481"/>
      <c r="B597" s="482"/>
      <c r="C597" s="483"/>
      <c r="D597" s="483"/>
      <c r="E597" s="484"/>
      <c r="F597" s="483"/>
      <c r="G597" s="689"/>
      <c r="H597" s="390">
        <f t="shared" si="113"/>
        <v>0</v>
      </c>
      <c r="I597" s="63">
        <f t="shared" si="118"/>
        <v>0</v>
      </c>
      <c r="J597" s="490"/>
      <c r="K597" s="510"/>
      <c r="L597" s="512" t="str">
        <f>IF(AND('1B Tableau financier'!$K$2&lt;&gt;"Pôle",C597&lt;&gt;""),1,"")</f>
        <v/>
      </c>
      <c r="M597" s="517" t="str">
        <f t="shared" si="114"/>
        <v/>
      </c>
      <c r="N597" s="518" t="str">
        <f t="shared" si="115"/>
        <v/>
      </c>
      <c r="O597" s="517" t="str">
        <f t="shared" si="116"/>
        <v/>
      </c>
      <c r="P597" s="63" t="str">
        <f t="shared" si="117"/>
        <v/>
      </c>
      <c r="Q597" s="63"/>
      <c r="R597" s="63"/>
      <c r="S597" s="696"/>
    </row>
    <row r="598" spans="1:19">
      <c r="A598" s="481"/>
      <c r="B598" s="482"/>
      <c r="C598" s="483"/>
      <c r="D598" s="483"/>
      <c r="E598" s="484"/>
      <c r="F598" s="483"/>
      <c r="G598" s="689"/>
      <c r="H598" s="390">
        <f t="shared" si="113"/>
        <v>0</v>
      </c>
      <c r="I598" s="63">
        <f t="shared" si="118"/>
        <v>0</v>
      </c>
      <c r="J598" s="490"/>
      <c r="K598" s="510"/>
      <c r="L598" s="512" t="str">
        <f>IF(AND('1B Tableau financier'!$K$2&lt;&gt;"Pôle",C598&lt;&gt;""),1,"")</f>
        <v/>
      </c>
      <c r="M598" s="517" t="str">
        <f t="shared" si="114"/>
        <v/>
      </c>
      <c r="N598" s="518" t="str">
        <f t="shared" si="115"/>
        <v/>
      </c>
      <c r="O598" s="517" t="str">
        <f t="shared" si="116"/>
        <v/>
      </c>
      <c r="P598" s="63" t="str">
        <f t="shared" si="117"/>
        <v/>
      </c>
      <c r="Q598" s="63"/>
      <c r="R598" s="63"/>
      <c r="S598" s="696"/>
    </row>
    <row r="599" spans="1:19">
      <c r="A599" s="481"/>
      <c r="B599" s="482"/>
      <c r="C599" s="483"/>
      <c r="D599" s="483"/>
      <c r="E599" s="484"/>
      <c r="F599" s="483"/>
      <c r="G599" s="689"/>
      <c r="H599" s="390">
        <f t="shared" si="113"/>
        <v>0</v>
      </c>
      <c r="I599" s="63">
        <f t="shared" si="118"/>
        <v>0</v>
      </c>
      <c r="J599" s="490"/>
      <c r="K599" s="510"/>
      <c r="L599" s="512" t="str">
        <f>IF(AND('1B Tableau financier'!$K$2&lt;&gt;"Pôle",C599&lt;&gt;""),1,"")</f>
        <v/>
      </c>
      <c r="M599" s="517" t="str">
        <f t="shared" si="114"/>
        <v/>
      </c>
      <c r="N599" s="518" t="str">
        <f t="shared" si="115"/>
        <v/>
      </c>
      <c r="O599" s="517" t="str">
        <f t="shared" si="116"/>
        <v/>
      </c>
      <c r="P599" s="63" t="str">
        <f t="shared" si="117"/>
        <v/>
      </c>
      <c r="Q599" s="63"/>
      <c r="R599" s="63"/>
      <c r="S599" s="696"/>
    </row>
    <row r="600" spans="1:19">
      <c r="A600" s="481"/>
      <c r="B600" s="482"/>
      <c r="C600" s="483"/>
      <c r="D600" s="483"/>
      <c r="E600" s="484"/>
      <c r="F600" s="483"/>
      <c r="G600" s="689"/>
      <c r="H600" s="390">
        <f t="shared" ref="H600:H630" si="119">IF(AND(B600&gt;=$I$8,B600&lt;=$J$8),$K$8,IF(AND(B600&gt;=$I$9,B600&lt;=$J$9),$K$9,IF(AND(B600&gt;=$I$10,B600&lt;=$J$10),$K$10,IF(AND(B600&gt;=$I$11,B600&lt;=$J$11),$K$11,0))))</f>
        <v>0</v>
      </c>
      <c r="I600" s="63">
        <f t="shared" ref="I600:I630" si="120">G600*H600</f>
        <v>0</v>
      </c>
      <c r="J600" s="490"/>
      <c r="K600" s="510"/>
      <c r="L600" s="512" t="str">
        <f>IF(AND('1B Tableau financier'!$K$2&lt;&gt;"Pôle",C600&lt;&gt;""),1,"")</f>
        <v/>
      </c>
      <c r="M600" s="517" t="str">
        <f t="shared" ref="M600:M630" si="121">IF(L600=1,I600+J600+K600,"")</f>
        <v/>
      </c>
      <c r="N600" s="518" t="str">
        <f t="shared" ref="N600:N630" si="122">IF(L600=2,(I600+J600+K600)/2,"")</f>
        <v/>
      </c>
      <c r="O600" s="517" t="str">
        <f t="shared" si="116"/>
        <v/>
      </c>
      <c r="P600" s="63" t="str">
        <f t="shared" si="117"/>
        <v/>
      </c>
      <c r="Q600" s="63"/>
      <c r="R600" s="63"/>
      <c r="S600" s="696"/>
    </row>
    <row r="601" spans="1:19">
      <c r="A601" s="481"/>
      <c r="B601" s="482"/>
      <c r="C601" s="483"/>
      <c r="D601" s="483"/>
      <c r="E601" s="484"/>
      <c r="F601" s="483"/>
      <c r="G601" s="689"/>
      <c r="H601" s="390">
        <f t="shared" si="119"/>
        <v>0</v>
      </c>
      <c r="I601" s="63">
        <f t="shared" si="120"/>
        <v>0</v>
      </c>
      <c r="J601" s="490"/>
      <c r="K601" s="510"/>
      <c r="L601" s="512" t="str">
        <f>IF(AND('1B Tableau financier'!$K$2&lt;&gt;"Pôle",C601&lt;&gt;""),1,"")</f>
        <v/>
      </c>
      <c r="M601" s="517" t="str">
        <f t="shared" si="121"/>
        <v/>
      </c>
      <c r="N601" s="518" t="str">
        <f t="shared" si="122"/>
        <v/>
      </c>
      <c r="O601" s="517" t="str">
        <f t="shared" si="116"/>
        <v/>
      </c>
      <c r="P601" s="63" t="str">
        <f t="shared" si="117"/>
        <v/>
      </c>
      <c r="Q601" s="63"/>
      <c r="R601" s="63"/>
      <c r="S601" s="696"/>
    </row>
    <row r="602" spans="1:19">
      <c r="A602" s="481"/>
      <c r="B602" s="482"/>
      <c r="C602" s="483"/>
      <c r="D602" s="483"/>
      <c r="E602" s="484"/>
      <c r="F602" s="483"/>
      <c r="G602" s="689"/>
      <c r="H602" s="390">
        <f t="shared" si="119"/>
        <v>0</v>
      </c>
      <c r="I602" s="63">
        <f t="shared" si="120"/>
        <v>0</v>
      </c>
      <c r="J602" s="490"/>
      <c r="K602" s="510"/>
      <c r="L602" s="512" t="str">
        <f>IF(AND('1B Tableau financier'!$K$2&lt;&gt;"Pôle",C602&lt;&gt;""),1,"")</f>
        <v/>
      </c>
      <c r="M602" s="517" t="str">
        <f t="shared" si="121"/>
        <v/>
      </c>
      <c r="N602" s="518" t="str">
        <f t="shared" si="122"/>
        <v/>
      </c>
      <c r="O602" s="517" t="str">
        <f t="shared" si="116"/>
        <v/>
      </c>
      <c r="P602" s="63" t="str">
        <f t="shared" si="117"/>
        <v/>
      </c>
      <c r="Q602" s="63"/>
      <c r="R602" s="63"/>
      <c r="S602" s="696"/>
    </row>
    <row r="603" spans="1:19">
      <c r="A603" s="481"/>
      <c r="B603" s="482"/>
      <c r="C603" s="483"/>
      <c r="D603" s="483"/>
      <c r="E603" s="484"/>
      <c r="F603" s="483"/>
      <c r="G603" s="689"/>
      <c r="H603" s="390">
        <f t="shared" si="119"/>
        <v>0</v>
      </c>
      <c r="I603" s="63">
        <f t="shared" si="120"/>
        <v>0</v>
      </c>
      <c r="J603" s="490"/>
      <c r="K603" s="510"/>
      <c r="L603" s="512" t="str">
        <f>IF(AND('1B Tableau financier'!$K$2&lt;&gt;"Pôle",C603&lt;&gt;""),1,"")</f>
        <v/>
      </c>
      <c r="M603" s="517" t="str">
        <f t="shared" si="121"/>
        <v/>
      </c>
      <c r="N603" s="518" t="str">
        <f t="shared" si="122"/>
        <v/>
      </c>
      <c r="O603" s="517" t="str">
        <f t="shared" si="116"/>
        <v/>
      </c>
      <c r="P603" s="63" t="str">
        <f t="shared" si="117"/>
        <v/>
      </c>
      <c r="Q603" s="63"/>
      <c r="R603" s="63"/>
      <c r="S603" s="696"/>
    </row>
    <row r="604" spans="1:19">
      <c r="A604" s="481"/>
      <c r="B604" s="482"/>
      <c r="C604" s="483"/>
      <c r="D604" s="483"/>
      <c r="E604" s="484"/>
      <c r="F604" s="483"/>
      <c r="G604" s="689"/>
      <c r="H604" s="390">
        <f t="shared" si="119"/>
        <v>0</v>
      </c>
      <c r="I604" s="63">
        <f t="shared" si="120"/>
        <v>0</v>
      </c>
      <c r="J604" s="490"/>
      <c r="K604" s="510"/>
      <c r="L604" s="512" t="str">
        <f>IF(AND('1B Tableau financier'!$K$2&lt;&gt;"Pôle",C604&lt;&gt;""),1,"")</f>
        <v/>
      </c>
      <c r="M604" s="517" t="str">
        <f t="shared" si="121"/>
        <v/>
      </c>
      <c r="N604" s="518" t="str">
        <f t="shared" si="122"/>
        <v/>
      </c>
      <c r="O604" s="517" t="str">
        <f t="shared" si="116"/>
        <v/>
      </c>
      <c r="P604" s="63" t="str">
        <f t="shared" si="117"/>
        <v/>
      </c>
      <c r="Q604" s="63"/>
      <c r="R604" s="63"/>
      <c r="S604" s="696"/>
    </row>
    <row r="605" spans="1:19">
      <c r="A605" s="481"/>
      <c r="B605" s="482"/>
      <c r="C605" s="483"/>
      <c r="D605" s="483"/>
      <c r="E605" s="484"/>
      <c r="F605" s="483"/>
      <c r="G605" s="689"/>
      <c r="H605" s="390">
        <f t="shared" si="119"/>
        <v>0</v>
      </c>
      <c r="I605" s="63">
        <f t="shared" si="120"/>
        <v>0</v>
      </c>
      <c r="J605" s="490"/>
      <c r="K605" s="510"/>
      <c r="L605" s="512" t="str">
        <f>IF(AND('1B Tableau financier'!$K$2&lt;&gt;"Pôle",C605&lt;&gt;""),1,"")</f>
        <v/>
      </c>
      <c r="M605" s="517" t="str">
        <f t="shared" si="121"/>
        <v/>
      </c>
      <c r="N605" s="518" t="str">
        <f t="shared" si="122"/>
        <v/>
      </c>
      <c r="O605" s="517" t="str">
        <f t="shared" si="116"/>
        <v/>
      </c>
      <c r="P605" s="63" t="str">
        <f t="shared" si="117"/>
        <v/>
      </c>
      <c r="Q605" s="63"/>
      <c r="R605" s="63"/>
      <c r="S605" s="696"/>
    </row>
    <row r="606" spans="1:19">
      <c r="A606" s="481"/>
      <c r="B606" s="482"/>
      <c r="C606" s="483"/>
      <c r="D606" s="483"/>
      <c r="E606" s="484"/>
      <c r="F606" s="483"/>
      <c r="G606" s="689"/>
      <c r="H606" s="390">
        <f t="shared" si="119"/>
        <v>0</v>
      </c>
      <c r="I606" s="63">
        <f t="shared" si="120"/>
        <v>0</v>
      </c>
      <c r="J606" s="490"/>
      <c r="K606" s="510"/>
      <c r="L606" s="512" t="str">
        <f>IF(AND('1B Tableau financier'!$K$2&lt;&gt;"Pôle",C606&lt;&gt;""),1,"")</f>
        <v/>
      </c>
      <c r="M606" s="517" t="str">
        <f t="shared" si="121"/>
        <v/>
      </c>
      <c r="N606" s="518" t="str">
        <f t="shared" si="122"/>
        <v/>
      </c>
      <c r="O606" s="517" t="str">
        <f t="shared" si="116"/>
        <v/>
      </c>
      <c r="P606" s="63" t="str">
        <f t="shared" si="117"/>
        <v/>
      </c>
      <c r="Q606" s="63"/>
      <c r="R606" s="63"/>
      <c r="S606" s="696"/>
    </row>
    <row r="607" spans="1:19">
      <c r="A607" s="481"/>
      <c r="B607" s="482"/>
      <c r="C607" s="483"/>
      <c r="D607" s="483"/>
      <c r="E607" s="484"/>
      <c r="F607" s="483"/>
      <c r="G607" s="689"/>
      <c r="H607" s="390">
        <f t="shared" si="119"/>
        <v>0</v>
      </c>
      <c r="I607" s="63">
        <f t="shared" si="120"/>
        <v>0</v>
      </c>
      <c r="J607" s="490"/>
      <c r="K607" s="510"/>
      <c r="L607" s="512" t="str">
        <f>IF(AND('1B Tableau financier'!$K$2&lt;&gt;"Pôle",C607&lt;&gt;""),1,"")</f>
        <v/>
      </c>
      <c r="M607" s="517" t="str">
        <f t="shared" si="121"/>
        <v/>
      </c>
      <c r="N607" s="518" t="str">
        <f t="shared" si="122"/>
        <v/>
      </c>
      <c r="O607" s="517" t="str">
        <f t="shared" si="116"/>
        <v/>
      </c>
      <c r="P607" s="63" t="str">
        <f t="shared" si="117"/>
        <v/>
      </c>
      <c r="Q607" s="63"/>
      <c r="R607" s="63"/>
      <c r="S607" s="696"/>
    </row>
    <row r="608" spans="1:19">
      <c r="A608" s="481"/>
      <c r="B608" s="482"/>
      <c r="C608" s="483"/>
      <c r="D608" s="483"/>
      <c r="E608" s="484"/>
      <c r="F608" s="483"/>
      <c r="G608" s="689"/>
      <c r="H608" s="390">
        <f t="shared" si="119"/>
        <v>0</v>
      </c>
      <c r="I608" s="63">
        <f t="shared" si="120"/>
        <v>0</v>
      </c>
      <c r="J608" s="490"/>
      <c r="K608" s="510"/>
      <c r="L608" s="512" t="str">
        <f>IF(AND('1B Tableau financier'!$K$2&lt;&gt;"Pôle",C608&lt;&gt;""),1,"")</f>
        <v/>
      </c>
      <c r="M608" s="517" t="str">
        <f t="shared" si="121"/>
        <v/>
      </c>
      <c r="N608" s="518" t="str">
        <f t="shared" si="122"/>
        <v/>
      </c>
      <c r="O608" s="517" t="str">
        <f t="shared" si="116"/>
        <v/>
      </c>
      <c r="P608" s="63" t="str">
        <f t="shared" si="117"/>
        <v/>
      </c>
      <c r="Q608" s="63"/>
      <c r="R608" s="63"/>
      <c r="S608" s="696"/>
    </row>
    <row r="609" spans="1:19">
      <c r="A609" s="481"/>
      <c r="B609" s="482"/>
      <c r="C609" s="483"/>
      <c r="D609" s="483"/>
      <c r="E609" s="484"/>
      <c r="F609" s="483"/>
      <c r="G609" s="689"/>
      <c r="H609" s="390">
        <f t="shared" si="119"/>
        <v>0</v>
      </c>
      <c r="I609" s="63">
        <f t="shared" si="120"/>
        <v>0</v>
      </c>
      <c r="J609" s="490"/>
      <c r="K609" s="510"/>
      <c r="L609" s="512" t="str">
        <f>IF(AND('1B Tableau financier'!$K$2&lt;&gt;"Pôle",C609&lt;&gt;""),1,"")</f>
        <v/>
      </c>
      <c r="M609" s="517" t="str">
        <f t="shared" si="121"/>
        <v/>
      </c>
      <c r="N609" s="518" t="str">
        <f t="shared" si="122"/>
        <v/>
      </c>
      <c r="O609" s="517" t="str">
        <f t="shared" si="116"/>
        <v/>
      </c>
      <c r="P609" s="63" t="str">
        <f t="shared" si="117"/>
        <v/>
      </c>
      <c r="Q609" s="63"/>
      <c r="R609" s="63"/>
      <c r="S609" s="696"/>
    </row>
    <row r="610" spans="1:19">
      <c r="A610" s="481"/>
      <c r="B610" s="482"/>
      <c r="C610" s="483"/>
      <c r="D610" s="483"/>
      <c r="E610" s="484"/>
      <c r="F610" s="483"/>
      <c r="G610" s="689"/>
      <c r="H610" s="390">
        <f t="shared" si="119"/>
        <v>0</v>
      </c>
      <c r="I610" s="63">
        <f t="shared" si="120"/>
        <v>0</v>
      </c>
      <c r="J610" s="490"/>
      <c r="K610" s="510"/>
      <c r="L610" s="512" t="str">
        <f>IF(AND('1B Tableau financier'!$K$2&lt;&gt;"Pôle",C610&lt;&gt;""),1,"")</f>
        <v/>
      </c>
      <c r="M610" s="517" t="str">
        <f t="shared" si="121"/>
        <v/>
      </c>
      <c r="N610" s="518" t="str">
        <f t="shared" si="122"/>
        <v/>
      </c>
      <c r="O610" s="517" t="str">
        <f t="shared" si="116"/>
        <v/>
      </c>
      <c r="P610" s="63" t="str">
        <f t="shared" si="117"/>
        <v/>
      </c>
      <c r="Q610" s="63"/>
      <c r="R610" s="63"/>
      <c r="S610" s="696"/>
    </row>
    <row r="611" spans="1:19">
      <c r="A611" s="481"/>
      <c r="B611" s="482"/>
      <c r="C611" s="483"/>
      <c r="D611" s="483"/>
      <c r="E611" s="484"/>
      <c r="F611" s="483"/>
      <c r="G611" s="689"/>
      <c r="H611" s="390">
        <f t="shared" si="119"/>
        <v>0</v>
      </c>
      <c r="I611" s="63">
        <f t="shared" si="120"/>
        <v>0</v>
      </c>
      <c r="J611" s="490"/>
      <c r="K611" s="510"/>
      <c r="L611" s="512" t="str">
        <f>IF(AND('1B Tableau financier'!$K$2&lt;&gt;"Pôle",C611&lt;&gt;""),1,"")</f>
        <v/>
      </c>
      <c r="M611" s="517" t="str">
        <f t="shared" si="121"/>
        <v/>
      </c>
      <c r="N611" s="518" t="str">
        <f t="shared" si="122"/>
        <v/>
      </c>
      <c r="O611" s="517" t="str">
        <f t="shared" si="116"/>
        <v/>
      </c>
      <c r="P611" s="63" t="str">
        <f t="shared" si="117"/>
        <v/>
      </c>
      <c r="Q611" s="63"/>
      <c r="R611" s="63"/>
      <c r="S611" s="696"/>
    </row>
    <row r="612" spans="1:19">
      <c r="A612" s="481"/>
      <c r="B612" s="482"/>
      <c r="C612" s="483"/>
      <c r="D612" s="483"/>
      <c r="E612" s="484"/>
      <c r="F612" s="483"/>
      <c r="G612" s="689"/>
      <c r="H612" s="390">
        <f t="shared" si="119"/>
        <v>0</v>
      </c>
      <c r="I612" s="63">
        <f t="shared" si="120"/>
        <v>0</v>
      </c>
      <c r="J612" s="490"/>
      <c r="K612" s="510"/>
      <c r="L612" s="512" t="str">
        <f>IF(AND('1B Tableau financier'!$K$2&lt;&gt;"Pôle",C612&lt;&gt;""),1,"")</f>
        <v/>
      </c>
      <c r="M612" s="517" t="str">
        <f t="shared" si="121"/>
        <v/>
      </c>
      <c r="N612" s="518" t="str">
        <f t="shared" si="122"/>
        <v/>
      </c>
      <c r="O612" s="517" t="str">
        <f t="shared" si="116"/>
        <v/>
      </c>
      <c r="P612" s="63" t="str">
        <f t="shared" si="117"/>
        <v/>
      </c>
      <c r="Q612" s="63"/>
      <c r="R612" s="63"/>
      <c r="S612" s="696"/>
    </row>
    <row r="613" spans="1:19">
      <c r="A613" s="481"/>
      <c r="B613" s="482"/>
      <c r="C613" s="483"/>
      <c r="D613" s="483"/>
      <c r="E613" s="484"/>
      <c r="F613" s="483"/>
      <c r="G613" s="689"/>
      <c r="H613" s="390">
        <f t="shared" si="119"/>
        <v>0</v>
      </c>
      <c r="I613" s="63">
        <f t="shared" si="120"/>
        <v>0</v>
      </c>
      <c r="J613" s="490"/>
      <c r="K613" s="510"/>
      <c r="L613" s="512" t="str">
        <f>IF(AND('1B Tableau financier'!$K$2&lt;&gt;"Pôle",C613&lt;&gt;""),1,"")</f>
        <v/>
      </c>
      <c r="M613" s="517" t="str">
        <f t="shared" si="121"/>
        <v/>
      </c>
      <c r="N613" s="518" t="str">
        <f t="shared" si="122"/>
        <v/>
      </c>
      <c r="O613" s="517" t="str">
        <f t="shared" si="116"/>
        <v/>
      </c>
      <c r="P613" s="63" t="str">
        <f t="shared" si="117"/>
        <v/>
      </c>
      <c r="Q613" s="63"/>
      <c r="R613" s="63"/>
      <c r="S613" s="696"/>
    </row>
    <row r="614" spans="1:19">
      <c r="A614" s="481"/>
      <c r="B614" s="482"/>
      <c r="C614" s="483"/>
      <c r="D614" s="483"/>
      <c r="E614" s="484"/>
      <c r="F614" s="483"/>
      <c r="G614" s="689"/>
      <c r="H614" s="390">
        <f t="shared" si="119"/>
        <v>0</v>
      </c>
      <c r="I614" s="63">
        <f t="shared" si="120"/>
        <v>0</v>
      </c>
      <c r="J614" s="490"/>
      <c r="K614" s="510"/>
      <c r="L614" s="512" t="str">
        <f>IF(AND('1B Tableau financier'!$K$2&lt;&gt;"Pôle",C614&lt;&gt;""),1,"")</f>
        <v/>
      </c>
      <c r="M614" s="517" t="str">
        <f t="shared" si="121"/>
        <v/>
      </c>
      <c r="N614" s="518" t="str">
        <f t="shared" si="122"/>
        <v/>
      </c>
      <c r="O614" s="517" t="str">
        <f t="shared" si="116"/>
        <v/>
      </c>
      <c r="P614" s="63" t="str">
        <f t="shared" si="117"/>
        <v/>
      </c>
      <c r="Q614" s="63"/>
      <c r="R614" s="63"/>
      <c r="S614" s="696"/>
    </row>
    <row r="615" spans="1:19">
      <c r="A615" s="481"/>
      <c r="B615" s="482"/>
      <c r="C615" s="483"/>
      <c r="D615" s="483"/>
      <c r="E615" s="484"/>
      <c r="F615" s="483"/>
      <c r="G615" s="689"/>
      <c r="H615" s="390">
        <f t="shared" si="119"/>
        <v>0</v>
      </c>
      <c r="I615" s="63">
        <f t="shared" si="120"/>
        <v>0</v>
      </c>
      <c r="J615" s="490"/>
      <c r="K615" s="510"/>
      <c r="L615" s="512" t="str">
        <f>IF(AND('1B Tableau financier'!$K$2&lt;&gt;"Pôle",C615&lt;&gt;""),1,"")</f>
        <v/>
      </c>
      <c r="M615" s="517" t="str">
        <f t="shared" si="121"/>
        <v/>
      </c>
      <c r="N615" s="518" t="str">
        <f t="shared" si="122"/>
        <v/>
      </c>
      <c r="O615" s="517" t="str">
        <f t="shared" si="116"/>
        <v/>
      </c>
      <c r="P615" s="63" t="str">
        <f t="shared" si="117"/>
        <v/>
      </c>
      <c r="Q615" s="63"/>
      <c r="R615" s="63"/>
      <c r="S615" s="696"/>
    </row>
    <row r="616" spans="1:19">
      <c r="A616" s="481"/>
      <c r="B616" s="482"/>
      <c r="C616" s="483"/>
      <c r="D616" s="483"/>
      <c r="E616" s="484"/>
      <c r="F616" s="483"/>
      <c r="G616" s="689"/>
      <c r="H616" s="390">
        <f t="shared" si="119"/>
        <v>0</v>
      </c>
      <c r="I616" s="63">
        <f t="shared" si="120"/>
        <v>0</v>
      </c>
      <c r="J616" s="490"/>
      <c r="K616" s="510"/>
      <c r="L616" s="512" t="str">
        <f>IF(AND('1B Tableau financier'!$K$2&lt;&gt;"Pôle",C616&lt;&gt;""),1,"")</f>
        <v/>
      </c>
      <c r="M616" s="517" t="str">
        <f t="shared" si="121"/>
        <v/>
      </c>
      <c r="N616" s="518" t="str">
        <f t="shared" si="122"/>
        <v/>
      </c>
      <c r="O616" s="517" t="str">
        <f t="shared" si="116"/>
        <v/>
      </c>
      <c r="P616" s="63" t="str">
        <f t="shared" si="117"/>
        <v/>
      </c>
      <c r="Q616" s="63"/>
      <c r="R616" s="63"/>
      <c r="S616" s="696"/>
    </row>
    <row r="617" spans="1:19">
      <c r="A617" s="481"/>
      <c r="B617" s="482"/>
      <c r="C617" s="483"/>
      <c r="D617" s="483"/>
      <c r="E617" s="484"/>
      <c r="F617" s="483"/>
      <c r="G617" s="689"/>
      <c r="H617" s="390">
        <f t="shared" si="119"/>
        <v>0</v>
      </c>
      <c r="I617" s="63">
        <f t="shared" si="120"/>
        <v>0</v>
      </c>
      <c r="J617" s="490"/>
      <c r="K617" s="510"/>
      <c r="L617" s="512" t="str">
        <f>IF(AND('1B Tableau financier'!$K$2&lt;&gt;"Pôle",C617&lt;&gt;""),1,"")</f>
        <v/>
      </c>
      <c r="M617" s="517" t="str">
        <f t="shared" si="121"/>
        <v/>
      </c>
      <c r="N617" s="518" t="str">
        <f t="shared" si="122"/>
        <v/>
      </c>
      <c r="O617" s="517" t="str">
        <f t="shared" si="116"/>
        <v/>
      </c>
      <c r="P617" s="63" t="str">
        <f t="shared" si="117"/>
        <v/>
      </c>
      <c r="Q617" s="63"/>
      <c r="R617" s="63"/>
      <c r="S617" s="696"/>
    </row>
    <row r="618" spans="1:19">
      <c r="A618" s="481"/>
      <c r="B618" s="482"/>
      <c r="C618" s="483"/>
      <c r="D618" s="483"/>
      <c r="E618" s="484"/>
      <c r="F618" s="483"/>
      <c r="G618" s="689"/>
      <c r="H618" s="390">
        <f t="shared" si="119"/>
        <v>0</v>
      </c>
      <c r="I618" s="63">
        <f t="shared" si="120"/>
        <v>0</v>
      </c>
      <c r="J618" s="490"/>
      <c r="K618" s="510"/>
      <c r="L618" s="512" t="str">
        <f>IF(AND('1B Tableau financier'!$K$2&lt;&gt;"Pôle",C618&lt;&gt;""),1,"")</f>
        <v/>
      </c>
      <c r="M618" s="517" t="str">
        <f t="shared" si="121"/>
        <v/>
      </c>
      <c r="N618" s="518" t="str">
        <f t="shared" si="122"/>
        <v/>
      </c>
      <c r="O618" s="517" t="str">
        <f t="shared" si="116"/>
        <v/>
      </c>
      <c r="P618" s="63" t="str">
        <f t="shared" si="117"/>
        <v/>
      </c>
      <c r="Q618" s="63"/>
      <c r="R618" s="63"/>
      <c r="S618" s="696"/>
    </row>
    <row r="619" spans="1:19">
      <c r="A619" s="481"/>
      <c r="B619" s="482"/>
      <c r="C619" s="483"/>
      <c r="D619" s="483"/>
      <c r="E619" s="484"/>
      <c r="F619" s="483"/>
      <c r="G619" s="689"/>
      <c r="H619" s="390">
        <f t="shared" si="119"/>
        <v>0</v>
      </c>
      <c r="I619" s="63">
        <f t="shared" si="120"/>
        <v>0</v>
      </c>
      <c r="J619" s="490"/>
      <c r="K619" s="510"/>
      <c r="L619" s="512" t="str">
        <f>IF(AND('1B Tableau financier'!$K$2&lt;&gt;"Pôle",C619&lt;&gt;""),1,"")</f>
        <v/>
      </c>
      <c r="M619" s="517" t="str">
        <f t="shared" si="121"/>
        <v/>
      </c>
      <c r="N619" s="518" t="str">
        <f t="shared" si="122"/>
        <v/>
      </c>
      <c r="O619" s="517" t="str">
        <f t="shared" si="116"/>
        <v/>
      </c>
      <c r="P619" s="63" t="str">
        <f t="shared" si="117"/>
        <v/>
      </c>
      <c r="Q619" s="63"/>
      <c r="R619" s="63"/>
      <c r="S619" s="696"/>
    </row>
    <row r="620" spans="1:19">
      <c r="A620" s="481"/>
      <c r="B620" s="482"/>
      <c r="C620" s="483"/>
      <c r="D620" s="483"/>
      <c r="E620" s="484"/>
      <c r="F620" s="483"/>
      <c r="G620" s="689"/>
      <c r="H620" s="390">
        <f t="shared" si="119"/>
        <v>0</v>
      </c>
      <c r="I620" s="63">
        <f t="shared" si="120"/>
        <v>0</v>
      </c>
      <c r="J620" s="490"/>
      <c r="K620" s="510"/>
      <c r="L620" s="512" t="str">
        <f>IF(AND('1B Tableau financier'!$K$2&lt;&gt;"Pôle",C620&lt;&gt;""),1,"")</f>
        <v/>
      </c>
      <c r="M620" s="517" t="str">
        <f t="shared" si="121"/>
        <v/>
      </c>
      <c r="N620" s="518" t="str">
        <f t="shared" si="122"/>
        <v/>
      </c>
      <c r="O620" s="517" t="str">
        <f t="shared" si="116"/>
        <v/>
      </c>
      <c r="P620" s="63" t="str">
        <f t="shared" si="117"/>
        <v/>
      </c>
      <c r="Q620" s="63"/>
      <c r="R620" s="63"/>
      <c r="S620" s="696"/>
    </row>
    <row r="621" spans="1:19">
      <c r="A621" s="481"/>
      <c r="B621" s="482"/>
      <c r="C621" s="483"/>
      <c r="D621" s="483"/>
      <c r="E621" s="484"/>
      <c r="F621" s="483"/>
      <c r="G621" s="689"/>
      <c r="H621" s="390">
        <f t="shared" si="119"/>
        <v>0</v>
      </c>
      <c r="I621" s="63">
        <f t="shared" si="120"/>
        <v>0</v>
      </c>
      <c r="J621" s="490"/>
      <c r="K621" s="510"/>
      <c r="L621" s="512" t="str">
        <f>IF(AND('1B Tableau financier'!$K$2&lt;&gt;"Pôle",C621&lt;&gt;""),1,"")</f>
        <v/>
      </c>
      <c r="M621" s="517" t="str">
        <f t="shared" si="121"/>
        <v/>
      </c>
      <c r="N621" s="518" t="str">
        <f t="shared" si="122"/>
        <v/>
      </c>
      <c r="O621" s="517" t="str">
        <f t="shared" si="116"/>
        <v/>
      </c>
      <c r="P621" s="63" t="str">
        <f t="shared" si="117"/>
        <v/>
      </c>
      <c r="Q621" s="63"/>
      <c r="R621" s="63"/>
      <c r="S621" s="696"/>
    </row>
    <row r="622" spans="1:19">
      <c r="A622" s="481"/>
      <c r="B622" s="482"/>
      <c r="C622" s="483"/>
      <c r="D622" s="483"/>
      <c r="E622" s="484"/>
      <c r="F622" s="483"/>
      <c r="G622" s="689"/>
      <c r="H622" s="390">
        <f t="shared" si="119"/>
        <v>0</v>
      </c>
      <c r="I622" s="63">
        <f t="shared" si="120"/>
        <v>0</v>
      </c>
      <c r="J622" s="490"/>
      <c r="K622" s="510"/>
      <c r="L622" s="512" t="str">
        <f>IF(AND('1B Tableau financier'!$K$2&lt;&gt;"Pôle",C622&lt;&gt;""),1,"")</f>
        <v/>
      </c>
      <c r="M622" s="517" t="str">
        <f t="shared" si="121"/>
        <v/>
      </c>
      <c r="N622" s="518" t="str">
        <f t="shared" si="122"/>
        <v/>
      </c>
      <c r="O622" s="517" t="str">
        <f t="shared" si="116"/>
        <v/>
      </c>
      <c r="P622" s="63" t="str">
        <f t="shared" si="117"/>
        <v/>
      </c>
      <c r="Q622" s="63"/>
      <c r="R622" s="63"/>
      <c r="S622" s="696"/>
    </row>
    <row r="623" spans="1:19">
      <c r="A623" s="481"/>
      <c r="B623" s="482"/>
      <c r="C623" s="483"/>
      <c r="D623" s="483"/>
      <c r="E623" s="484"/>
      <c r="F623" s="483"/>
      <c r="G623" s="689"/>
      <c r="H623" s="390">
        <f t="shared" si="119"/>
        <v>0</v>
      </c>
      <c r="I623" s="63">
        <f t="shared" si="120"/>
        <v>0</v>
      </c>
      <c r="J623" s="490"/>
      <c r="K623" s="510"/>
      <c r="L623" s="512" t="str">
        <f>IF(AND('1B Tableau financier'!$K$2&lt;&gt;"Pôle",C623&lt;&gt;""),1,"")</f>
        <v/>
      </c>
      <c r="M623" s="517" t="str">
        <f t="shared" si="121"/>
        <v/>
      </c>
      <c r="N623" s="518" t="str">
        <f t="shared" si="122"/>
        <v/>
      </c>
      <c r="O623" s="517" t="str">
        <f t="shared" si="116"/>
        <v/>
      </c>
      <c r="P623" s="63" t="str">
        <f t="shared" si="117"/>
        <v/>
      </c>
      <c r="Q623" s="63"/>
      <c r="R623" s="63"/>
      <c r="S623" s="696"/>
    </row>
    <row r="624" spans="1:19" hidden="1">
      <c r="A624" s="481"/>
      <c r="B624" s="482"/>
      <c r="C624" s="483"/>
      <c r="D624" s="483"/>
      <c r="E624" s="484"/>
      <c r="F624" s="483"/>
      <c r="G624" s="689"/>
      <c r="H624" s="390">
        <f t="shared" si="119"/>
        <v>0</v>
      </c>
      <c r="I624" s="63">
        <f t="shared" si="120"/>
        <v>0</v>
      </c>
      <c r="J624" s="490"/>
      <c r="K624" s="510"/>
      <c r="L624" s="512" t="str">
        <f>IF(AND('1B Tableau financier'!$K$2&lt;&gt;"Pôle",C624&lt;&gt;""),1,"")</f>
        <v/>
      </c>
      <c r="M624" s="517" t="str">
        <f t="shared" si="121"/>
        <v/>
      </c>
      <c r="N624" s="518" t="str">
        <f t="shared" si="122"/>
        <v/>
      </c>
      <c r="O624" s="517" t="str">
        <f t="shared" si="116"/>
        <v/>
      </c>
      <c r="P624" s="63" t="str">
        <f t="shared" si="117"/>
        <v/>
      </c>
      <c r="Q624" s="63"/>
      <c r="R624" s="63"/>
      <c r="S624" s="696"/>
    </row>
    <row r="625" spans="1:19" hidden="1">
      <c r="A625" s="481"/>
      <c r="B625" s="482"/>
      <c r="C625" s="483"/>
      <c r="D625" s="483"/>
      <c r="E625" s="484"/>
      <c r="F625" s="483"/>
      <c r="G625" s="689"/>
      <c r="H625" s="390">
        <f t="shared" si="119"/>
        <v>0</v>
      </c>
      <c r="I625" s="63">
        <f t="shared" si="120"/>
        <v>0</v>
      </c>
      <c r="J625" s="490"/>
      <c r="K625" s="510"/>
      <c r="L625" s="512" t="str">
        <f>IF(AND('1B Tableau financier'!$K$2&lt;&gt;"Pôle",C625&lt;&gt;""),1,"")</f>
        <v/>
      </c>
      <c r="M625" s="517" t="str">
        <f t="shared" si="121"/>
        <v/>
      </c>
      <c r="N625" s="518" t="str">
        <f t="shared" si="122"/>
        <v/>
      </c>
      <c r="O625" s="517" t="str">
        <f t="shared" si="116"/>
        <v/>
      </c>
      <c r="P625" s="63" t="str">
        <f t="shared" si="117"/>
        <v/>
      </c>
      <c r="Q625" s="63"/>
      <c r="R625" s="63"/>
      <c r="S625" s="696"/>
    </row>
    <row r="626" spans="1:19" hidden="1">
      <c r="A626" s="481"/>
      <c r="B626" s="482"/>
      <c r="C626" s="483"/>
      <c r="D626" s="483"/>
      <c r="E626" s="484"/>
      <c r="F626" s="483"/>
      <c r="G626" s="689"/>
      <c r="H626" s="390">
        <f t="shared" si="119"/>
        <v>0</v>
      </c>
      <c r="I626" s="63">
        <f t="shared" si="120"/>
        <v>0</v>
      </c>
      <c r="J626" s="490"/>
      <c r="K626" s="510"/>
      <c r="L626" s="512" t="str">
        <f>IF(AND('1B Tableau financier'!$K$2&lt;&gt;"Pôle",C626&lt;&gt;""),1,"")</f>
        <v/>
      </c>
      <c r="M626" s="517" t="str">
        <f t="shared" si="121"/>
        <v/>
      </c>
      <c r="N626" s="518" t="str">
        <f t="shared" si="122"/>
        <v/>
      </c>
      <c r="O626" s="517" t="str">
        <f t="shared" si="116"/>
        <v/>
      </c>
      <c r="P626" s="63" t="str">
        <f t="shared" si="117"/>
        <v/>
      </c>
      <c r="Q626" s="63"/>
      <c r="R626" s="63"/>
      <c r="S626" s="696"/>
    </row>
    <row r="627" spans="1:19" hidden="1">
      <c r="A627" s="481"/>
      <c r="B627" s="482"/>
      <c r="C627" s="483"/>
      <c r="D627" s="483"/>
      <c r="E627" s="484"/>
      <c r="F627" s="483"/>
      <c r="G627" s="689"/>
      <c r="H627" s="390">
        <f t="shared" si="119"/>
        <v>0</v>
      </c>
      <c r="I627" s="63">
        <f t="shared" si="120"/>
        <v>0</v>
      </c>
      <c r="J627" s="490"/>
      <c r="K627" s="510"/>
      <c r="L627" s="512" t="str">
        <f>IF(AND('1B Tableau financier'!$K$2&lt;&gt;"Pôle",C627&lt;&gt;""),1,"")</f>
        <v/>
      </c>
      <c r="M627" s="517" t="str">
        <f t="shared" si="121"/>
        <v/>
      </c>
      <c r="N627" s="518" t="str">
        <f t="shared" si="122"/>
        <v/>
      </c>
      <c r="O627" s="517" t="str">
        <f t="shared" si="116"/>
        <v/>
      </c>
      <c r="P627" s="63" t="str">
        <f t="shared" si="117"/>
        <v/>
      </c>
      <c r="Q627" s="63"/>
      <c r="R627" s="63"/>
      <c r="S627" s="696"/>
    </row>
    <row r="628" spans="1:19" hidden="1">
      <c r="A628" s="481"/>
      <c r="B628" s="482"/>
      <c r="C628" s="483"/>
      <c r="D628" s="483"/>
      <c r="E628" s="484"/>
      <c r="F628" s="483"/>
      <c r="G628" s="689"/>
      <c r="H628" s="390">
        <f t="shared" si="119"/>
        <v>0</v>
      </c>
      <c r="I628" s="63">
        <f t="shared" si="120"/>
        <v>0</v>
      </c>
      <c r="J628" s="490"/>
      <c r="K628" s="510"/>
      <c r="L628" s="512" t="str">
        <f>IF(AND('1B Tableau financier'!$K$2&lt;&gt;"Pôle",C628&lt;&gt;""),1,"")</f>
        <v/>
      </c>
      <c r="M628" s="517" t="str">
        <f t="shared" si="121"/>
        <v/>
      </c>
      <c r="N628" s="518" t="str">
        <f t="shared" si="122"/>
        <v/>
      </c>
      <c r="O628" s="517" t="str">
        <f t="shared" si="116"/>
        <v/>
      </c>
      <c r="P628" s="63" t="str">
        <f t="shared" si="117"/>
        <v/>
      </c>
      <c r="Q628" s="63"/>
      <c r="R628" s="63"/>
      <c r="S628" s="696"/>
    </row>
    <row r="629" spans="1:19" hidden="1">
      <c r="A629" s="481"/>
      <c r="B629" s="482"/>
      <c r="C629" s="483"/>
      <c r="D629" s="483"/>
      <c r="E629" s="484"/>
      <c r="F629" s="483"/>
      <c r="G629" s="689"/>
      <c r="H629" s="390">
        <f t="shared" si="119"/>
        <v>0</v>
      </c>
      <c r="I629" s="63">
        <f t="shared" si="120"/>
        <v>0</v>
      </c>
      <c r="J629" s="490"/>
      <c r="K629" s="510"/>
      <c r="L629" s="512" t="str">
        <f>IF(AND('1B Tableau financier'!$K$2&lt;&gt;"Pôle",C629&lt;&gt;""),1,"")</f>
        <v/>
      </c>
      <c r="M629" s="517" t="str">
        <f t="shared" si="121"/>
        <v/>
      </c>
      <c r="N629" s="518" t="str">
        <f t="shared" si="122"/>
        <v/>
      </c>
      <c r="O629" s="517" t="str">
        <f t="shared" si="116"/>
        <v/>
      </c>
      <c r="P629" s="63" t="str">
        <f t="shared" si="117"/>
        <v/>
      </c>
      <c r="Q629" s="63"/>
      <c r="R629" s="63"/>
      <c r="S629" s="696"/>
    </row>
    <row r="630" spans="1:19" hidden="1">
      <c r="A630" s="481"/>
      <c r="B630" s="482"/>
      <c r="C630" s="483"/>
      <c r="D630" s="483"/>
      <c r="E630" s="484"/>
      <c r="F630" s="483"/>
      <c r="G630" s="689"/>
      <c r="H630" s="390">
        <f t="shared" si="119"/>
        <v>0</v>
      </c>
      <c r="I630" s="63">
        <f t="shared" si="120"/>
        <v>0</v>
      </c>
      <c r="J630" s="490"/>
      <c r="K630" s="510"/>
      <c r="L630" s="512" t="str">
        <f>IF(AND('1B Tableau financier'!$K$2&lt;&gt;"Pôle",C630&lt;&gt;""),1,"")</f>
        <v/>
      </c>
      <c r="M630" s="517" t="str">
        <f t="shared" si="121"/>
        <v/>
      </c>
      <c r="N630" s="518" t="str">
        <f t="shared" si="122"/>
        <v/>
      </c>
      <c r="O630" s="517" t="str">
        <f t="shared" si="116"/>
        <v/>
      </c>
      <c r="P630" s="63" t="str">
        <f t="shared" si="117"/>
        <v/>
      </c>
      <c r="Q630" s="63"/>
      <c r="R630" s="63"/>
      <c r="S630" s="696"/>
    </row>
    <row r="631" spans="1:19" hidden="1">
      <c r="A631" s="481"/>
      <c r="B631" s="482"/>
      <c r="C631" s="483"/>
      <c r="D631" s="483"/>
      <c r="E631" s="484"/>
      <c r="F631" s="483"/>
      <c r="G631" s="689"/>
      <c r="H631" s="390">
        <f t="shared" si="113"/>
        <v>0</v>
      </c>
      <c r="I631" s="63">
        <f t="shared" si="118"/>
        <v>0</v>
      </c>
      <c r="J631" s="490"/>
      <c r="K631" s="510"/>
      <c r="L631" s="512" t="str">
        <f>IF(AND('1B Tableau financier'!$K$2&lt;&gt;"Pôle",C631&lt;&gt;""),1,"")</f>
        <v/>
      </c>
      <c r="M631" s="517" t="str">
        <f t="shared" si="114"/>
        <v/>
      </c>
      <c r="N631" s="518" t="str">
        <f t="shared" si="115"/>
        <v/>
      </c>
      <c r="O631" s="517" t="str">
        <f t="shared" si="116"/>
        <v/>
      </c>
      <c r="P631" s="63" t="str">
        <f t="shared" si="117"/>
        <v/>
      </c>
      <c r="Q631" s="63"/>
      <c r="R631" s="63"/>
      <c r="S631" s="696"/>
    </row>
    <row r="632" spans="1:19" hidden="1">
      <c r="A632" s="481"/>
      <c r="B632" s="482"/>
      <c r="C632" s="483"/>
      <c r="D632" s="483"/>
      <c r="E632" s="484"/>
      <c r="F632" s="483"/>
      <c r="G632" s="689"/>
      <c r="H632" s="390">
        <f t="shared" si="113"/>
        <v>0</v>
      </c>
      <c r="I632" s="63">
        <f t="shared" si="118"/>
        <v>0</v>
      </c>
      <c r="J632" s="490"/>
      <c r="K632" s="510"/>
      <c r="L632" s="512" t="str">
        <f>IF(AND('1B Tableau financier'!$K$2&lt;&gt;"Pôle",C632&lt;&gt;""),1,"")</f>
        <v/>
      </c>
      <c r="M632" s="517" t="str">
        <f t="shared" si="114"/>
        <v/>
      </c>
      <c r="N632" s="518" t="str">
        <f t="shared" si="115"/>
        <v/>
      </c>
      <c r="O632" s="517" t="str">
        <f t="shared" si="116"/>
        <v/>
      </c>
      <c r="P632" s="63" t="str">
        <f t="shared" si="117"/>
        <v/>
      </c>
      <c r="Q632" s="63"/>
      <c r="R632" s="63"/>
      <c r="S632" s="696"/>
    </row>
    <row r="633" spans="1:19" hidden="1">
      <c r="A633" s="481"/>
      <c r="B633" s="482"/>
      <c r="C633" s="483"/>
      <c r="D633" s="483"/>
      <c r="E633" s="484"/>
      <c r="F633" s="483"/>
      <c r="G633" s="689"/>
      <c r="H633" s="390">
        <f t="shared" si="113"/>
        <v>0</v>
      </c>
      <c r="I633" s="63">
        <f t="shared" si="118"/>
        <v>0</v>
      </c>
      <c r="J633" s="490"/>
      <c r="K633" s="510"/>
      <c r="L633" s="512" t="str">
        <f>IF(AND('1B Tableau financier'!$K$2&lt;&gt;"Pôle",C633&lt;&gt;""),1,"")</f>
        <v/>
      </c>
      <c r="M633" s="517" t="str">
        <f t="shared" si="114"/>
        <v/>
      </c>
      <c r="N633" s="518" t="str">
        <f t="shared" si="115"/>
        <v/>
      </c>
      <c r="O633" s="517" t="str">
        <f t="shared" si="116"/>
        <v/>
      </c>
      <c r="P633" s="63" t="str">
        <f t="shared" si="117"/>
        <v/>
      </c>
      <c r="Q633" s="63"/>
      <c r="R633" s="63"/>
      <c r="S633" s="696"/>
    </row>
    <row r="634" spans="1:19" hidden="1">
      <c r="A634" s="481"/>
      <c r="B634" s="482"/>
      <c r="C634" s="483"/>
      <c r="D634" s="483"/>
      <c r="E634" s="484"/>
      <c r="F634" s="483"/>
      <c r="G634" s="689"/>
      <c r="H634" s="390">
        <f t="shared" si="113"/>
        <v>0</v>
      </c>
      <c r="I634" s="63">
        <f t="shared" si="118"/>
        <v>0</v>
      </c>
      <c r="J634" s="490"/>
      <c r="K634" s="510"/>
      <c r="L634" s="512" t="str">
        <f>IF(AND('1B Tableau financier'!$K$2&lt;&gt;"Pôle",C634&lt;&gt;""),1,"")</f>
        <v/>
      </c>
      <c r="M634" s="517" t="str">
        <f t="shared" si="114"/>
        <v/>
      </c>
      <c r="N634" s="518" t="str">
        <f t="shared" si="115"/>
        <v/>
      </c>
      <c r="O634" s="517" t="str">
        <f t="shared" si="116"/>
        <v/>
      </c>
      <c r="P634" s="63" t="str">
        <f t="shared" si="117"/>
        <v/>
      </c>
      <c r="Q634" s="63"/>
      <c r="R634" s="63"/>
      <c r="S634" s="696"/>
    </row>
    <row r="635" spans="1:19" hidden="1">
      <c r="A635" s="481"/>
      <c r="B635" s="482"/>
      <c r="C635" s="483"/>
      <c r="D635" s="483"/>
      <c r="E635" s="484"/>
      <c r="F635" s="483"/>
      <c r="G635" s="689"/>
      <c r="H635" s="390">
        <f t="shared" si="113"/>
        <v>0</v>
      </c>
      <c r="I635" s="63">
        <f t="shared" si="118"/>
        <v>0</v>
      </c>
      <c r="J635" s="490"/>
      <c r="K635" s="510"/>
      <c r="L635" s="512" t="str">
        <f>IF(AND('1B Tableau financier'!$K$2&lt;&gt;"Pôle",C635&lt;&gt;""),1,"")</f>
        <v/>
      </c>
      <c r="M635" s="517" t="str">
        <f t="shared" si="114"/>
        <v/>
      </c>
      <c r="N635" s="518" t="str">
        <f t="shared" si="115"/>
        <v/>
      </c>
      <c r="O635" s="517" t="str">
        <f t="shared" si="116"/>
        <v/>
      </c>
      <c r="P635" s="63" t="str">
        <f t="shared" si="117"/>
        <v/>
      </c>
      <c r="Q635" s="63"/>
      <c r="R635" s="63"/>
      <c r="S635" s="696"/>
    </row>
    <row r="636" spans="1:19" hidden="1">
      <c r="A636" s="481"/>
      <c r="B636" s="482"/>
      <c r="C636" s="483"/>
      <c r="D636" s="483"/>
      <c r="E636" s="484"/>
      <c r="F636" s="483"/>
      <c r="G636" s="689"/>
      <c r="H636" s="390">
        <f t="shared" si="113"/>
        <v>0</v>
      </c>
      <c r="I636" s="63">
        <f t="shared" si="118"/>
        <v>0</v>
      </c>
      <c r="J636" s="490"/>
      <c r="K636" s="510"/>
      <c r="L636" s="512" t="str">
        <f>IF(AND('1B Tableau financier'!$K$2&lt;&gt;"Pôle",C636&lt;&gt;""),1,"")</f>
        <v/>
      </c>
      <c r="M636" s="517" t="str">
        <f t="shared" si="114"/>
        <v/>
      </c>
      <c r="N636" s="518" t="str">
        <f t="shared" si="115"/>
        <v/>
      </c>
      <c r="O636" s="517" t="str">
        <f t="shared" si="116"/>
        <v/>
      </c>
      <c r="P636" s="63" t="str">
        <f t="shared" si="117"/>
        <v/>
      </c>
      <c r="Q636" s="63"/>
      <c r="R636" s="63"/>
      <c r="S636" s="696"/>
    </row>
    <row r="637" spans="1:19" hidden="1">
      <c r="A637" s="481"/>
      <c r="B637" s="482"/>
      <c r="C637" s="483"/>
      <c r="D637" s="483"/>
      <c r="E637" s="484"/>
      <c r="F637" s="483"/>
      <c r="G637" s="689"/>
      <c r="H637" s="390">
        <f t="shared" si="113"/>
        <v>0</v>
      </c>
      <c r="I637" s="63">
        <f t="shared" si="118"/>
        <v>0</v>
      </c>
      <c r="J637" s="490"/>
      <c r="K637" s="510"/>
      <c r="L637" s="512" t="str">
        <f>IF(AND('1B Tableau financier'!$K$2&lt;&gt;"Pôle",C637&lt;&gt;""),1,"")</f>
        <v/>
      </c>
      <c r="M637" s="517" t="str">
        <f t="shared" si="114"/>
        <v/>
      </c>
      <c r="N637" s="518" t="str">
        <f t="shared" si="115"/>
        <v/>
      </c>
      <c r="O637" s="517" t="str">
        <f t="shared" si="116"/>
        <v/>
      </c>
      <c r="P637" s="63" t="str">
        <f t="shared" si="117"/>
        <v/>
      </c>
      <c r="Q637" s="63"/>
      <c r="R637" s="63"/>
      <c r="S637" s="696"/>
    </row>
    <row r="638" spans="1:19" hidden="1">
      <c r="A638" s="481"/>
      <c r="B638" s="482"/>
      <c r="C638" s="483"/>
      <c r="D638" s="483"/>
      <c r="E638" s="484"/>
      <c r="F638" s="483"/>
      <c r="G638" s="689"/>
      <c r="H638" s="390">
        <f t="shared" si="113"/>
        <v>0</v>
      </c>
      <c r="I638" s="63">
        <f t="shared" si="118"/>
        <v>0</v>
      </c>
      <c r="J638" s="490"/>
      <c r="K638" s="510"/>
      <c r="L638" s="512" t="str">
        <f>IF(AND('1B Tableau financier'!$K$2&lt;&gt;"Pôle",C638&lt;&gt;""),1,"")</f>
        <v/>
      </c>
      <c r="M638" s="517" t="str">
        <f t="shared" si="114"/>
        <v/>
      </c>
      <c r="N638" s="518" t="str">
        <f t="shared" si="115"/>
        <v/>
      </c>
      <c r="O638" s="517" t="str">
        <f t="shared" si="116"/>
        <v/>
      </c>
      <c r="P638" s="63" t="str">
        <f t="shared" si="117"/>
        <v/>
      </c>
      <c r="Q638" s="63"/>
      <c r="R638" s="63"/>
      <c r="S638" s="696"/>
    </row>
    <row r="639" spans="1:19" hidden="1">
      <c r="A639" s="481"/>
      <c r="B639" s="482"/>
      <c r="C639" s="483"/>
      <c r="D639" s="483"/>
      <c r="E639" s="484"/>
      <c r="F639" s="483"/>
      <c r="G639" s="689"/>
      <c r="H639" s="390">
        <f t="shared" si="113"/>
        <v>0</v>
      </c>
      <c r="I639" s="63">
        <f t="shared" si="118"/>
        <v>0</v>
      </c>
      <c r="J639" s="490"/>
      <c r="K639" s="510"/>
      <c r="L639" s="512" t="str">
        <f>IF(AND('1B Tableau financier'!$K$2&lt;&gt;"Pôle",C639&lt;&gt;""),1,"")</f>
        <v/>
      </c>
      <c r="M639" s="517" t="str">
        <f t="shared" si="114"/>
        <v/>
      </c>
      <c r="N639" s="518" t="str">
        <f t="shared" si="115"/>
        <v/>
      </c>
      <c r="O639" s="517" t="str">
        <f t="shared" si="116"/>
        <v/>
      </c>
      <c r="P639" s="63" t="str">
        <f t="shared" si="117"/>
        <v/>
      </c>
      <c r="Q639" s="63"/>
      <c r="R639" s="63"/>
      <c r="S639" s="696"/>
    </row>
    <row r="640" spans="1:19" hidden="1">
      <c r="A640" s="481"/>
      <c r="B640" s="482"/>
      <c r="C640" s="483"/>
      <c r="D640" s="483"/>
      <c r="E640" s="484"/>
      <c r="F640" s="483"/>
      <c r="G640" s="689"/>
      <c r="H640" s="390">
        <f t="shared" si="113"/>
        <v>0</v>
      </c>
      <c r="I640" s="63">
        <f t="shared" si="118"/>
        <v>0</v>
      </c>
      <c r="J640" s="490"/>
      <c r="K640" s="510"/>
      <c r="L640" s="512" t="str">
        <f>IF(AND('1B Tableau financier'!$K$2&lt;&gt;"Pôle",C640&lt;&gt;""),1,"")</f>
        <v/>
      </c>
      <c r="M640" s="517" t="str">
        <f t="shared" si="114"/>
        <v/>
      </c>
      <c r="N640" s="518" t="str">
        <f t="shared" si="115"/>
        <v/>
      </c>
      <c r="O640" s="517" t="str">
        <f t="shared" si="116"/>
        <v/>
      </c>
      <c r="P640" s="63" t="str">
        <f t="shared" si="117"/>
        <v/>
      </c>
      <c r="Q640" s="63"/>
      <c r="R640" s="63"/>
      <c r="S640" s="696"/>
    </row>
    <row r="641" spans="1:19" hidden="1">
      <c r="A641" s="481"/>
      <c r="B641" s="482"/>
      <c r="C641" s="483"/>
      <c r="D641" s="483"/>
      <c r="E641" s="484"/>
      <c r="F641" s="483"/>
      <c r="G641" s="689"/>
      <c r="H641" s="390">
        <f t="shared" si="113"/>
        <v>0</v>
      </c>
      <c r="I641" s="63">
        <f t="shared" si="118"/>
        <v>0</v>
      </c>
      <c r="J641" s="490"/>
      <c r="K641" s="510"/>
      <c r="L641" s="512" t="str">
        <f>IF(AND('1B Tableau financier'!$K$2&lt;&gt;"Pôle",C641&lt;&gt;""),1,"")</f>
        <v/>
      </c>
      <c r="M641" s="517" t="str">
        <f t="shared" si="114"/>
        <v/>
      </c>
      <c r="N641" s="518" t="str">
        <f t="shared" si="115"/>
        <v/>
      </c>
      <c r="O641" s="517" t="str">
        <f t="shared" si="116"/>
        <v/>
      </c>
      <c r="P641" s="63" t="str">
        <f t="shared" si="117"/>
        <v/>
      </c>
      <c r="Q641" s="63"/>
      <c r="R641" s="63"/>
      <c r="S641" s="696"/>
    </row>
    <row r="642" spans="1:19" hidden="1">
      <c r="A642" s="481"/>
      <c r="B642" s="482"/>
      <c r="C642" s="483"/>
      <c r="D642" s="483"/>
      <c r="E642" s="484"/>
      <c r="F642" s="483"/>
      <c r="G642" s="689"/>
      <c r="H642" s="390">
        <f t="shared" si="113"/>
        <v>0</v>
      </c>
      <c r="I642" s="63">
        <f t="shared" si="118"/>
        <v>0</v>
      </c>
      <c r="J642" s="490"/>
      <c r="K642" s="510"/>
      <c r="L642" s="512" t="str">
        <f>IF(AND('1B Tableau financier'!$K$2&lt;&gt;"Pôle",C642&lt;&gt;""),1,"")</f>
        <v/>
      </c>
      <c r="M642" s="517" t="str">
        <f t="shared" si="114"/>
        <v/>
      </c>
      <c r="N642" s="518" t="str">
        <f t="shared" si="115"/>
        <v/>
      </c>
      <c r="O642" s="517" t="str">
        <f t="shared" si="116"/>
        <v/>
      </c>
      <c r="P642" s="63" t="str">
        <f t="shared" si="117"/>
        <v/>
      </c>
      <c r="Q642" s="63"/>
      <c r="R642" s="63"/>
      <c r="S642" s="696"/>
    </row>
    <row r="643" spans="1:19" hidden="1">
      <c r="A643" s="481"/>
      <c r="B643" s="482"/>
      <c r="C643" s="483"/>
      <c r="D643" s="483"/>
      <c r="E643" s="484"/>
      <c r="F643" s="483"/>
      <c r="G643" s="689"/>
      <c r="H643" s="390">
        <f t="shared" si="113"/>
        <v>0</v>
      </c>
      <c r="I643" s="63">
        <f t="shared" ref="I643:I662" si="123">G643*H643</f>
        <v>0</v>
      </c>
      <c r="J643" s="490"/>
      <c r="K643" s="510"/>
      <c r="L643" s="512" t="str">
        <f>IF(AND('1B Tableau financier'!$K$2&lt;&gt;"Pôle",C643&lt;&gt;""),1,"")</f>
        <v/>
      </c>
      <c r="M643" s="517" t="str">
        <f t="shared" ref="M643:M662" si="124">IF(L643=1,I643+J643+K643,"")</f>
        <v/>
      </c>
      <c r="N643" s="518" t="str">
        <f t="shared" ref="N643:N662" si="125">IF(L643=2,(I643+J643+K643)/2,"")</f>
        <v/>
      </c>
      <c r="O643" s="517" t="str">
        <f t="shared" si="116"/>
        <v/>
      </c>
      <c r="P643" s="63" t="str">
        <f t="shared" si="117"/>
        <v/>
      </c>
      <c r="Q643" s="63"/>
      <c r="R643" s="63"/>
      <c r="S643" s="696"/>
    </row>
    <row r="644" spans="1:19" hidden="1">
      <c r="A644" s="481"/>
      <c r="B644" s="482"/>
      <c r="C644" s="483"/>
      <c r="D644" s="483"/>
      <c r="E644" s="484"/>
      <c r="F644" s="483"/>
      <c r="G644" s="689"/>
      <c r="H644" s="390">
        <f t="shared" si="113"/>
        <v>0</v>
      </c>
      <c r="I644" s="63">
        <f t="shared" si="123"/>
        <v>0</v>
      </c>
      <c r="J644" s="490"/>
      <c r="K644" s="510"/>
      <c r="L644" s="512" t="str">
        <f>IF(AND('1B Tableau financier'!$K$2&lt;&gt;"Pôle",C644&lt;&gt;""),1,"")</f>
        <v/>
      </c>
      <c r="M644" s="517" t="str">
        <f t="shared" si="124"/>
        <v/>
      </c>
      <c r="N644" s="518" t="str">
        <f t="shared" si="125"/>
        <v/>
      </c>
      <c r="O644" s="517" t="str">
        <f t="shared" si="116"/>
        <v/>
      </c>
      <c r="P644" s="63" t="str">
        <f t="shared" si="117"/>
        <v/>
      </c>
      <c r="Q644" s="63"/>
      <c r="R644" s="63"/>
      <c r="S644" s="696"/>
    </row>
    <row r="645" spans="1:19" hidden="1">
      <c r="A645" s="481"/>
      <c r="B645" s="482"/>
      <c r="C645" s="483"/>
      <c r="D645" s="483"/>
      <c r="E645" s="484"/>
      <c r="F645" s="483"/>
      <c r="G645" s="689"/>
      <c r="H645" s="390">
        <f t="shared" si="113"/>
        <v>0</v>
      </c>
      <c r="I645" s="63">
        <f t="shared" si="123"/>
        <v>0</v>
      </c>
      <c r="J645" s="490"/>
      <c r="K645" s="510"/>
      <c r="L645" s="512" t="str">
        <f>IF(AND('1B Tableau financier'!$K$2&lt;&gt;"Pôle",C645&lt;&gt;""),1,"")</f>
        <v/>
      </c>
      <c r="M645" s="517" t="str">
        <f t="shared" si="124"/>
        <v/>
      </c>
      <c r="N645" s="518" t="str">
        <f t="shared" si="125"/>
        <v/>
      </c>
      <c r="O645" s="517" t="str">
        <f t="shared" si="116"/>
        <v/>
      </c>
      <c r="P645" s="63" t="str">
        <f t="shared" si="117"/>
        <v/>
      </c>
      <c r="Q645" s="63"/>
      <c r="R645" s="63"/>
      <c r="S645" s="696"/>
    </row>
    <row r="646" spans="1:19" hidden="1">
      <c r="A646" s="481"/>
      <c r="B646" s="482"/>
      <c r="C646" s="483"/>
      <c r="D646" s="483"/>
      <c r="E646" s="484"/>
      <c r="F646" s="483"/>
      <c r="G646" s="689"/>
      <c r="H646" s="390">
        <f t="shared" si="113"/>
        <v>0</v>
      </c>
      <c r="I646" s="63">
        <f t="shared" si="123"/>
        <v>0</v>
      </c>
      <c r="J646" s="490"/>
      <c r="K646" s="510"/>
      <c r="L646" s="512" t="str">
        <f>IF(AND('1B Tableau financier'!$K$2&lt;&gt;"Pôle",C646&lt;&gt;""),1,"")</f>
        <v/>
      </c>
      <c r="M646" s="517" t="str">
        <f t="shared" si="124"/>
        <v/>
      </c>
      <c r="N646" s="518" t="str">
        <f t="shared" si="125"/>
        <v/>
      </c>
      <c r="O646" s="517" t="str">
        <f t="shared" si="116"/>
        <v/>
      </c>
      <c r="P646" s="63" t="str">
        <f t="shared" si="117"/>
        <v/>
      </c>
      <c r="Q646" s="63"/>
      <c r="R646" s="63"/>
      <c r="S646" s="696"/>
    </row>
    <row r="647" spans="1:19" hidden="1">
      <c r="A647" s="481"/>
      <c r="B647" s="482"/>
      <c r="C647" s="483"/>
      <c r="D647" s="483"/>
      <c r="E647" s="484"/>
      <c r="F647" s="483"/>
      <c r="G647" s="689"/>
      <c r="H647" s="390">
        <f t="shared" si="113"/>
        <v>0</v>
      </c>
      <c r="I647" s="63">
        <f t="shared" si="123"/>
        <v>0</v>
      </c>
      <c r="J647" s="490"/>
      <c r="K647" s="510"/>
      <c r="L647" s="512" t="str">
        <f>IF(AND('1B Tableau financier'!$K$2&lt;&gt;"Pôle",C647&lt;&gt;""),1,"")</f>
        <v/>
      </c>
      <c r="M647" s="517" t="str">
        <f t="shared" si="124"/>
        <v/>
      </c>
      <c r="N647" s="518" t="str">
        <f t="shared" si="125"/>
        <v/>
      </c>
      <c r="O647" s="517" t="str">
        <f t="shared" si="116"/>
        <v/>
      </c>
      <c r="P647" s="63" t="str">
        <f t="shared" si="117"/>
        <v/>
      </c>
      <c r="Q647" s="63"/>
      <c r="R647" s="63"/>
      <c r="S647" s="696"/>
    </row>
    <row r="648" spans="1:19" hidden="1">
      <c r="A648" s="481"/>
      <c r="B648" s="482"/>
      <c r="C648" s="483"/>
      <c r="D648" s="483"/>
      <c r="E648" s="484"/>
      <c r="F648" s="483"/>
      <c r="G648" s="689"/>
      <c r="H648" s="390">
        <f t="shared" si="113"/>
        <v>0</v>
      </c>
      <c r="I648" s="63">
        <f t="shared" si="123"/>
        <v>0</v>
      </c>
      <c r="J648" s="490"/>
      <c r="K648" s="510"/>
      <c r="L648" s="512" t="str">
        <f>IF(AND('1B Tableau financier'!$K$2&lt;&gt;"Pôle",C648&lt;&gt;""),1,"")</f>
        <v/>
      </c>
      <c r="M648" s="517" t="str">
        <f t="shared" si="124"/>
        <v/>
      </c>
      <c r="N648" s="518" t="str">
        <f t="shared" si="125"/>
        <v/>
      </c>
      <c r="O648" s="517" t="str">
        <f t="shared" si="116"/>
        <v/>
      </c>
      <c r="P648" s="63" t="str">
        <f t="shared" si="117"/>
        <v/>
      </c>
      <c r="Q648" s="63"/>
      <c r="R648" s="63"/>
      <c r="S648" s="696"/>
    </row>
    <row r="649" spans="1:19" hidden="1">
      <c r="A649" s="481"/>
      <c r="B649" s="482"/>
      <c r="C649" s="483"/>
      <c r="D649" s="483"/>
      <c r="E649" s="484"/>
      <c r="F649" s="483"/>
      <c r="G649" s="689"/>
      <c r="H649" s="390">
        <f t="shared" si="113"/>
        <v>0</v>
      </c>
      <c r="I649" s="63">
        <f t="shared" si="123"/>
        <v>0</v>
      </c>
      <c r="J649" s="490"/>
      <c r="K649" s="510"/>
      <c r="L649" s="512" t="str">
        <f>IF(AND('1B Tableau financier'!$K$2&lt;&gt;"Pôle",C649&lt;&gt;""),1,"")</f>
        <v/>
      </c>
      <c r="M649" s="517" t="str">
        <f t="shared" si="124"/>
        <v/>
      </c>
      <c r="N649" s="518" t="str">
        <f t="shared" si="125"/>
        <v/>
      </c>
      <c r="O649" s="517" t="str">
        <f t="shared" si="116"/>
        <v/>
      </c>
      <c r="P649" s="63" t="str">
        <f t="shared" si="117"/>
        <v/>
      </c>
      <c r="Q649" s="63"/>
      <c r="R649" s="63"/>
      <c r="S649" s="696"/>
    </row>
    <row r="650" spans="1:19" hidden="1">
      <c r="A650" s="481"/>
      <c r="B650" s="482"/>
      <c r="C650" s="483"/>
      <c r="D650" s="483"/>
      <c r="E650" s="484"/>
      <c r="F650" s="483"/>
      <c r="G650" s="689"/>
      <c r="H650" s="390">
        <f t="shared" si="113"/>
        <v>0</v>
      </c>
      <c r="I650" s="63">
        <f t="shared" si="123"/>
        <v>0</v>
      </c>
      <c r="J650" s="490"/>
      <c r="K650" s="510"/>
      <c r="L650" s="512" t="str">
        <f>IF(AND('1B Tableau financier'!$K$2&lt;&gt;"Pôle",C650&lt;&gt;""),1,"")</f>
        <v/>
      </c>
      <c r="M650" s="517" t="str">
        <f t="shared" si="124"/>
        <v/>
      </c>
      <c r="N650" s="518" t="str">
        <f t="shared" si="125"/>
        <v/>
      </c>
      <c r="O650" s="517" t="str">
        <f t="shared" si="116"/>
        <v/>
      </c>
      <c r="P650" s="63" t="str">
        <f t="shared" si="117"/>
        <v/>
      </c>
      <c r="Q650" s="63"/>
      <c r="R650" s="63"/>
      <c r="S650" s="696"/>
    </row>
    <row r="651" spans="1:19" hidden="1">
      <c r="A651" s="481"/>
      <c r="B651" s="482"/>
      <c r="C651" s="483"/>
      <c r="D651" s="483"/>
      <c r="E651" s="484"/>
      <c r="F651" s="483"/>
      <c r="G651" s="689"/>
      <c r="H651" s="390">
        <f t="shared" si="113"/>
        <v>0</v>
      </c>
      <c r="I651" s="63">
        <f t="shared" si="123"/>
        <v>0</v>
      </c>
      <c r="J651" s="490"/>
      <c r="K651" s="510"/>
      <c r="L651" s="512" t="str">
        <f>IF(AND('1B Tableau financier'!$K$2&lt;&gt;"Pôle",C651&lt;&gt;""),1,"")</f>
        <v/>
      </c>
      <c r="M651" s="517" t="str">
        <f t="shared" si="124"/>
        <v/>
      </c>
      <c r="N651" s="518" t="str">
        <f t="shared" si="125"/>
        <v/>
      </c>
      <c r="O651" s="517" t="str">
        <f t="shared" si="116"/>
        <v/>
      </c>
      <c r="P651" s="63" t="str">
        <f t="shared" si="117"/>
        <v/>
      </c>
      <c r="Q651" s="63"/>
      <c r="R651" s="63"/>
      <c r="S651" s="696"/>
    </row>
    <row r="652" spans="1:19" hidden="1">
      <c r="A652" s="481"/>
      <c r="B652" s="482"/>
      <c r="C652" s="483"/>
      <c r="D652" s="483"/>
      <c r="E652" s="484"/>
      <c r="F652" s="483"/>
      <c r="G652" s="689"/>
      <c r="H652" s="390">
        <f t="shared" si="113"/>
        <v>0</v>
      </c>
      <c r="I652" s="63">
        <f t="shared" si="123"/>
        <v>0</v>
      </c>
      <c r="J652" s="490"/>
      <c r="K652" s="510"/>
      <c r="L652" s="512" t="str">
        <f>IF(AND('1B Tableau financier'!$K$2&lt;&gt;"Pôle",C652&lt;&gt;""),1,"")</f>
        <v/>
      </c>
      <c r="M652" s="517" t="str">
        <f t="shared" si="124"/>
        <v/>
      </c>
      <c r="N652" s="518" t="str">
        <f t="shared" si="125"/>
        <v/>
      </c>
      <c r="O652" s="517" t="str">
        <f t="shared" si="116"/>
        <v/>
      </c>
      <c r="P652" s="63" t="str">
        <f t="shared" si="117"/>
        <v/>
      </c>
      <c r="Q652" s="63"/>
      <c r="R652" s="63"/>
      <c r="S652" s="696"/>
    </row>
    <row r="653" spans="1:19" hidden="1">
      <c r="A653" s="481"/>
      <c r="B653" s="482"/>
      <c r="C653" s="483"/>
      <c r="D653" s="483"/>
      <c r="E653" s="484"/>
      <c r="F653" s="483"/>
      <c r="G653" s="689"/>
      <c r="H653" s="390">
        <f t="shared" si="113"/>
        <v>0</v>
      </c>
      <c r="I653" s="63">
        <f t="shared" si="123"/>
        <v>0</v>
      </c>
      <c r="J653" s="490"/>
      <c r="K653" s="510"/>
      <c r="L653" s="512" t="str">
        <f>IF(AND('1B Tableau financier'!$K$2&lt;&gt;"Pôle",C653&lt;&gt;""),1,"")</f>
        <v/>
      </c>
      <c r="M653" s="517" t="str">
        <f t="shared" si="124"/>
        <v/>
      </c>
      <c r="N653" s="518" t="str">
        <f t="shared" si="125"/>
        <v/>
      </c>
      <c r="O653" s="517" t="str">
        <f t="shared" si="116"/>
        <v/>
      </c>
      <c r="P653" s="63" t="str">
        <f t="shared" si="117"/>
        <v/>
      </c>
      <c r="Q653" s="63"/>
      <c r="R653" s="63"/>
      <c r="S653" s="696"/>
    </row>
    <row r="654" spans="1:19" hidden="1">
      <c r="A654" s="481"/>
      <c r="B654" s="482"/>
      <c r="C654" s="483"/>
      <c r="D654" s="483"/>
      <c r="E654" s="484"/>
      <c r="F654" s="483"/>
      <c r="G654" s="689"/>
      <c r="H654" s="390">
        <f t="shared" si="113"/>
        <v>0</v>
      </c>
      <c r="I654" s="63">
        <f t="shared" si="123"/>
        <v>0</v>
      </c>
      <c r="J654" s="490"/>
      <c r="K654" s="510"/>
      <c r="L654" s="512" t="str">
        <f>IF(AND('1B Tableau financier'!$K$2&lt;&gt;"Pôle",C654&lt;&gt;""),1,"")</f>
        <v/>
      </c>
      <c r="M654" s="517" t="str">
        <f t="shared" si="124"/>
        <v/>
      </c>
      <c r="N654" s="518" t="str">
        <f t="shared" si="125"/>
        <v/>
      </c>
      <c r="O654" s="517" t="str">
        <f t="shared" si="116"/>
        <v/>
      </c>
      <c r="P654" s="63" t="str">
        <f t="shared" si="117"/>
        <v/>
      </c>
      <c r="Q654" s="63"/>
      <c r="R654" s="63"/>
      <c r="S654" s="696"/>
    </row>
    <row r="655" spans="1:19" hidden="1">
      <c r="A655" s="481"/>
      <c r="B655" s="482"/>
      <c r="C655" s="483"/>
      <c r="D655" s="483"/>
      <c r="E655" s="484"/>
      <c r="F655" s="483"/>
      <c r="G655" s="689"/>
      <c r="H655" s="390">
        <f t="shared" si="113"/>
        <v>0</v>
      </c>
      <c r="I655" s="63">
        <f t="shared" si="123"/>
        <v>0</v>
      </c>
      <c r="J655" s="490"/>
      <c r="K655" s="510"/>
      <c r="L655" s="512" t="str">
        <f>IF(AND('1B Tableau financier'!$K$2&lt;&gt;"Pôle",C655&lt;&gt;""),1,"")</f>
        <v/>
      </c>
      <c r="M655" s="517" t="str">
        <f t="shared" si="124"/>
        <v/>
      </c>
      <c r="N655" s="518" t="str">
        <f t="shared" si="125"/>
        <v/>
      </c>
      <c r="O655" s="517" t="str">
        <f t="shared" si="116"/>
        <v/>
      </c>
      <c r="P655" s="63" t="str">
        <f t="shared" si="117"/>
        <v/>
      </c>
      <c r="Q655" s="63"/>
      <c r="R655" s="63"/>
      <c r="S655" s="696"/>
    </row>
    <row r="656" spans="1:19" hidden="1">
      <c r="A656" s="481"/>
      <c r="B656" s="482"/>
      <c r="C656" s="483"/>
      <c r="D656" s="483"/>
      <c r="E656" s="484"/>
      <c r="F656" s="483"/>
      <c r="G656" s="689"/>
      <c r="H656" s="390">
        <f t="shared" si="113"/>
        <v>0</v>
      </c>
      <c r="I656" s="63">
        <f t="shared" si="123"/>
        <v>0</v>
      </c>
      <c r="J656" s="490"/>
      <c r="K656" s="510"/>
      <c r="L656" s="512" t="str">
        <f>IF(AND('1B Tableau financier'!$K$2&lt;&gt;"Pôle",C656&lt;&gt;""),1,"")</f>
        <v/>
      </c>
      <c r="M656" s="517" t="str">
        <f t="shared" si="124"/>
        <v/>
      </c>
      <c r="N656" s="518" t="str">
        <f t="shared" si="125"/>
        <v/>
      </c>
      <c r="O656" s="517" t="str">
        <f t="shared" si="116"/>
        <v/>
      </c>
      <c r="P656" s="63" t="str">
        <f t="shared" si="117"/>
        <v/>
      </c>
      <c r="Q656" s="63"/>
      <c r="R656" s="63"/>
      <c r="S656" s="696"/>
    </row>
    <row r="657" spans="1:19" hidden="1">
      <c r="A657" s="481"/>
      <c r="B657" s="482"/>
      <c r="C657" s="483"/>
      <c r="D657" s="483"/>
      <c r="E657" s="484"/>
      <c r="F657" s="483"/>
      <c r="G657" s="689"/>
      <c r="H657" s="390">
        <f t="shared" ref="H657:H684" si="126">IF(AND(B657&gt;=$I$8,B657&lt;=$J$8),$K$8,IF(AND(B657&gt;=$I$9,B657&lt;=$J$9),$K$9,IF(AND(B657&gt;=$I$10,B657&lt;=$J$10),$K$10,IF(AND(B657&gt;=$I$11,B657&lt;=$J$11),$K$11,0))))</f>
        <v>0</v>
      </c>
      <c r="I657" s="63">
        <f t="shared" si="123"/>
        <v>0</v>
      </c>
      <c r="J657" s="490"/>
      <c r="K657" s="510"/>
      <c r="L657" s="512" t="str">
        <f>IF(AND('1B Tableau financier'!$K$2&lt;&gt;"Pôle",C657&lt;&gt;""),1,"")</f>
        <v/>
      </c>
      <c r="M657" s="517" t="str">
        <f t="shared" si="124"/>
        <v/>
      </c>
      <c r="N657" s="518" t="str">
        <f t="shared" si="125"/>
        <v/>
      </c>
      <c r="O657" s="517" t="str">
        <f t="shared" si="116"/>
        <v/>
      </c>
      <c r="P657" s="63" t="str">
        <f t="shared" si="117"/>
        <v/>
      </c>
      <c r="Q657" s="63"/>
      <c r="R657" s="63"/>
      <c r="S657" s="696"/>
    </row>
    <row r="658" spans="1:19" hidden="1">
      <c r="A658" s="481"/>
      <c r="B658" s="482"/>
      <c r="C658" s="483"/>
      <c r="D658" s="483"/>
      <c r="E658" s="484"/>
      <c r="F658" s="483"/>
      <c r="G658" s="689"/>
      <c r="H658" s="390">
        <f t="shared" si="126"/>
        <v>0</v>
      </c>
      <c r="I658" s="63">
        <f t="shared" si="123"/>
        <v>0</v>
      </c>
      <c r="J658" s="490"/>
      <c r="K658" s="510"/>
      <c r="L658" s="512" t="str">
        <f>IF(AND('1B Tableau financier'!$K$2&lt;&gt;"Pôle",C658&lt;&gt;""),1,"")</f>
        <v/>
      </c>
      <c r="M658" s="517" t="str">
        <f t="shared" si="124"/>
        <v/>
      </c>
      <c r="N658" s="518" t="str">
        <f t="shared" si="125"/>
        <v/>
      </c>
      <c r="O658" s="517" t="str">
        <f t="shared" si="116"/>
        <v/>
      </c>
      <c r="P658" s="63" t="str">
        <f t="shared" si="117"/>
        <v/>
      </c>
      <c r="Q658" s="63"/>
      <c r="R658" s="63"/>
      <c r="S658" s="696"/>
    </row>
    <row r="659" spans="1:19" hidden="1">
      <c r="A659" s="481"/>
      <c r="B659" s="482"/>
      <c r="C659" s="483"/>
      <c r="D659" s="483"/>
      <c r="E659" s="484"/>
      <c r="F659" s="483"/>
      <c r="G659" s="689"/>
      <c r="H659" s="390">
        <f t="shared" si="126"/>
        <v>0</v>
      </c>
      <c r="I659" s="63">
        <f t="shared" si="123"/>
        <v>0</v>
      </c>
      <c r="J659" s="490"/>
      <c r="K659" s="510"/>
      <c r="L659" s="512" t="str">
        <f>IF(AND('1B Tableau financier'!$K$2&lt;&gt;"Pôle",C659&lt;&gt;""),1,"")</f>
        <v/>
      </c>
      <c r="M659" s="517" t="str">
        <f t="shared" si="124"/>
        <v/>
      </c>
      <c r="N659" s="518" t="str">
        <f t="shared" si="125"/>
        <v/>
      </c>
      <c r="O659" s="517" t="str">
        <f t="shared" ref="O659:O684" si="127">IF(M659="","",M659-Q659)</f>
        <v/>
      </c>
      <c r="P659" s="63" t="str">
        <f t="shared" ref="P659:P684" si="128">IF(N659="","",N659-R659)</f>
        <v/>
      </c>
      <c r="Q659" s="63"/>
      <c r="R659" s="63"/>
      <c r="S659" s="696"/>
    </row>
    <row r="660" spans="1:19" hidden="1">
      <c r="A660" s="481"/>
      <c r="B660" s="482"/>
      <c r="C660" s="483"/>
      <c r="D660" s="483"/>
      <c r="E660" s="484"/>
      <c r="F660" s="483"/>
      <c r="G660" s="689"/>
      <c r="H660" s="390">
        <f t="shared" si="126"/>
        <v>0</v>
      </c>
      <c r="I660" s="63">
        <f t="shared" si="123"/>
        <v>0</v>
      </c>
      <c r="J660" s="490"/>
      <c r="K660" s="510"/>
      <c r="L660" s="512" t="str">
        <f>IF(AND('1B Tableau financier'!$K$2&lt;&gt;"Pôle",C660&lt;&gt;""),1,"")</f>
        <v/>
      </c>
      <c r="M660" s="517" t="str">
        <f t="shared" si="124"/>
        <v/>
      </c>
      <c r="N660" s="518" t="str">
        <f t="shared" si="125"/>
        <v/>
      </c>
      <c r="O660" s="517" t="str">
        <f t="shared" si="127"/>
        <v/>
      </c>
      <c r="P660" s="63" t="str">
        <f t="shared" si="128"/>
        <v/>
      </c>
      <c r="Q660" s="63"/>
      <c r="R660" s="63"/>
      <c r="S660" s="696"/>
    </row>
    <row r="661" spans="1:19" hidden="1">
      <c r="A661" s="481"/>
      <c r="B661" s="482"/>
      <c r="C661" s="483"/>
      <c r="D661" s="483"/>
      <c r="E661" s="484"/>
      <c r="F661" s="483"/>
      <c r="G661" s="689"/>
      <c r="H661" s="390">
        <f t="shared" si="126"/>
        <v>0</v>
      </c>
      <c r="I661" s="63">
        <f t="shared" si="123"/>
        <v>0</v>
      </c>
      <c r="J661" s="490"/>
      <c r="K661" s="510"/>
      <c r="L661" s="512" t="str">
        <f>IF(AND('1B Tableau financier'!$K$2&lt;&gt;"Pôle",C661&lt;&gt;""),1,"")</f>
        <v/>
      </c>
      <c r="M661" s="517" t="str">
        <f t="shared" si="124"/>
        <v/>
      </c>
      <c r="N661" s="518" t="str">
        <f t="shared" si="125"/>
        <v/>
      </c>
      <c r="O661" s="517" t="str">
        <f t="shared" si="127"/>
        <v/>
      </c>
      <c r="P661" s="63" t="str">
        <f t="shared" si="128"/>
        <v/>
      </c>
      <c r="Q661" s="63"/>
      <c r="R661" s="63"/>
      <c r="S661" s="696"/>
    </row>
    <row r="662" spans="1:19" hidden="1">
      <c r="A662" s="485"/>
      <c r="B662" s="482"/>
      <c r="C662" s="483"/>
      <c r="D662" s="483"/>
      <c r="E662" s="484"/>
      <c r="F662" s="483"/>
      <c r="G662" s="689"/>
      <c r="H662" s="390">
        <f t="shared" si="126"/>
        <v>0</v>
      </c>
      <c r="I662" s="63">
        <f t="shared" si="123"/>
        <v>0</v>
      </c>
      <c r="J662" s="490"/>
      <c r="K662" s="510"/>
      <c r="L662" s="512" t="str">
        <f>IF(AND('1B Tableau financier'!$K$2&lt;&gt;"Pôle",C662&lt;&gt;""),1,"")</f>
        <v/>
      </c>
      <c r="M662" s="517" t="str">
        <f t="shared" si="124"/>
        <v/>
      </c>
      <c r="N662" s="518" t="str">
        <f t="shared" si="125"/>
        <v/>
      </c>
      <c r="O662" s="517" t="str">
        <f t="shared" si="127"/>
        <v/>
      </c>
      <c r="P662" s="63" t="str">
        <f t="shared" si="128"/>
        <v/>
      </c>
      <c r="Q662" s="63"/>
      <c r="R662" s="63"/>
      <c r="S662" s="696"/>
    </row>
    <row r="663" spans="1:19" hidden="1">
      <c r="A663" s="481"/>
      <c r="B663" s="482"/>
      <c r="C663" s="483"/>
      <c r="D663" s="483"/>
      <c r="E663" s="484"/>
      <c r="F663" s="483"/>
      <c r="G663" s="689"/>
      <c r="H663" s="390">
        <f t="shared" si="126"/>
        <v>0</v>
      </c>
      <c r="I663" s="63">
        <f t="shared" ref="I663:I682" si="129">G663*H663</f>
        <v>0</v>
      </c>
      <c r="J663" s="490"/>
      <c r="K663" s="510"/>
      <c r="L663" s="512" t="str">
        <f>IF(AND('1B Tableau financier'!$K$2&lt;&gt;"Pôle",C663&lt;&gt;""),1,"")</f>
        <v/>
      </c>
      <c r="M663" s="517" t="str">
        <f t="shared" ref="M663:M682" si="130">IF(L663=1,I663+J663+K663,"")</f>
        <v/>
      </c>
      <c r="N663" s="518" t="str">
        <f t="shared" ref="N663:N682" si="131">IF(L663=2,(I663+J663+K663)/2,"")</f>
        <v/>
      </c>
      <c r="O663" s="517" t="str">
        <f t="shared" si="127"/>
        <v/>
      </c>
      <c r="P663" s="63" t="str">
        <f t="shared" si="128"/>
        <v/>
      </c>
      <c r="Q663" s="63"/>
      <c r="R663" s="63"/>
      <c r="S663" s="696"/>
    </row>
    <row r="664" spans="1:19" hidden="1">
      <c r="A664" s="481"/>
      <c r="B664" s="482"/>
      <c r="C664" s="483"/>
      <c r="D664" s="483"/>
      <c r="E664" s="484"/>
      <c r="F664" s="483"/>
      <c r="G664" s="689"/>
      <c r="H664" s="390">
        <f t="shared" si="126"/>
        <v>0</v>
      </c>
      <c r="I664" s="63">
        <f t="shared" si="129"/>
        <v>0</v>
      </c>
      <c r="J664" s="490"/>
      <c r="K664" s="510"/>
      <c r="L664" s="512" t="str">
        <f>IF(AND('1B Tableau financier'!$K$2&lt;&gt;"Pôle",C664&lt;&gt;""),1,"")</f>
        <v/>
      </c>
      <c r="M664" s="517" t="str">
        <f t="shared" si="130"/>
        <v/>
      </c>
      <c r="N664" s="518" t="str">
        <f t="shared" si="131"/>
        <v/>
      </c>
      <c r="O664" s="517" t="str">
        <f t="shared" si="127"/>
        <v/>
      </c>
      <c r="P664" s="63" t="str">
        <f t="shared" si="128"/>
        <v/>
      </c>
      <c r="Q664" s="63"/>
      <c r="R664" s="63"/>
      <c r="S664" s="696"/>
    </row>
    <row r="665" spans="1:19" hidden="1">
      <c r="A665" s="481"/>
      <c r="B665" s="482"/>
      <c r="C665" s="483"/>
      <c r="D665" s="483"/>
      <c r="E665" s="484"/>
      <c r="F665" s="483"/>
      <c r="G665" s="689"/>
      <c r="H665" s="390">
        <f t="shared" si="126"/>
        <v>0</v>
      </c>
      <c r="I665" s="63">
        <f t="shared" si="129"/>
        <v>0</v>
      </c>
      <c r="J665" s="490"/>
      <c r="K665" s="510"/>
      <c r="L665" s="512" t="str">
        <f>IF(AND('1B Tableau financier'!$K$2&lt;&gt;"Pôle",C665&lt;&gt;""),1,"")</f>
        <v/>
      </c>
      <c r="M665" s="517" t="str">
        <f t="shared" si="130"/>
        <v/>
      </c>
      <c r="N665" s="518" t="str">
        <f t="shared" si="131"/>
        <v/>
      </c>
      <c r="O665" s="517" t="str">
        <f t="shared" si="127"/>
        <v/>
      </c>
      <c r="P665" s="63" t="str">
        <f t="shared" si="128"/>
        <v/>
      </c>
      <c r="Q665" s="63"/>
      <c r="R665" s="63"/>
      <c r="S665" s="696"/>
    </row>
    <row r="666" spans="1:19" hidden="1">
      <c r="A666" s="481"/>
      <c r="B666" s="482"/>
      <c r="C666" s="483"/>
      <c r="D666" s="483"/>
      <c r="E666" s="484"/>
      <c r="F666" s="483"/>
      <c r="G666" s="689"/>
      <c r="H666" s="390">
        <f t="shared" si="126"/>
        <v>0</v>
      </c>
      <c r="I666" s="63">
        <f t="shared" si="129"/>
        <v>0</v>
      </c>
      <c r="J666" s="490"/>
      <c r="K666" s="510"/>
      <c r="L666" s="512" t="str">
        <f>IF(AND('1B Tableau financier'!$K$2&lt;&gt;"Pôle",C666&lt;&gt;""),1,"")</f>
        <v/>
      </c>
      <c r="M666" s="517" t="str">
        <f t="shared" si="130"/>
        <v/>
      </c>
      <c r="N666" s="518" t="str">
        <f t="shared" si="131"/>
        <v/>
      </c>
      <c r="O666" s="517" t="str">
        <f t="shared" si="127"/>
        <v/>
      </c>
      <c r="P666" s="63" t="str">
        <f t="shared" si="128"/>
        <v/>
      </c>
      <c r="Q666" s="63"/>
      <c r="R666" s="63"/>
      <c r="S666" s="696"/>
    </row>
    <row r="667" spans="1:19" hidden="1">
      <c r="A667" s="481"/>
      <c r="B667" s="482"/>
      <c r="C667" s="483"/>
      <c r="D667" s="483"/>
      <c r="E667" s="484"/>
      <c r="F667" s="483"/>
      <c r="G667" s="689"/>
      <c r="H667" s="390">
        <f t="shared" si="126"/>
        <v>0</v>
      </c>
      <c r="I667" s="63">
        <f t="shared" si="129"/>
        <v>0</v>
      </c>
      <c r="J667" s="490"/>
      <c r="K667" s="510"/>
      <c r="L667" s="512" t="str">
        <f>IF(AND('1B Tableau financier'!$K$2&lt;&gt;"Pôle",C667&lt;&gt;""),1,"")</f>
        <v/>
      </c>
      <c r="M667" s="517" t="str">
        <f t="shared" si="130"/>
        <v/>
      </c>
      <c r="N667" s="518" t="str">
        <f t="shared" si="131"/>
        <v/>
      </c>
      <c r="O667" s="517" t="str">
        <f t="shared" si="127"/>
        <v/>
      </c>
      <c r="P667" s="63" t="str">
        <f t="shared" si="128"/>
        <v/>
      </c>
      <c r="Q667" s="63"/>
      <c r="R667" s="63"/>
      <c r="S667" s="696"/>
    </row>
    <row r="668" spans="1:19" hidden="1">
      <c r="A668" s="481"/>
      <c r="B668" s="482"/>
      <c r="C668" s="483"/>
      <c r="D668" s="483"/>
      <c r="E668" s="484"/>
      <c r="F668" s="483"/>
      <c r="G668" s="689"/>
      <c r="H668" s="390">
        <f t="shared" si="126"/>
        <v>0</v>
      </c>
      <c r="I668" s="63">
        <f t="shared" si="129"/>
        <v>0</v>
      </c>
      <c r="J668" s="490"/>
      <c r="K668" s="510"/>
      <c r="L668" s="512" t="str">
        <f>IF(AND('1B Tableau financier'!$K$2&lt;&gt;"Pôle",C668&lt;&gt;""),1,"")</f>
        <v/>
      </c>
      <c r="M668" s="517" t="str">
        <f t="shared" si="130"/>
        <v/>
      </c>
      <c r="N668" s="518" t="str">
        <f t="shared" si="131"/>
        <v/>
      </c>
      <c r="O668" s="517" t="str">
        <f t="shared" si="127"/>
        <v/>
      </c>
      <c r="P668" s="63" t="str">
        <f t="shared" si="128"/>
        <v/>
      </c>
      <c r="Q668" s="63"/>
      <c r="R668" s="63"/>
      <c r="S668" s="696"/>
    </row>
    <row r="669" spans="1:19" hidden="1">
      <c r="A669" s="481"/>
      <c r="B669" s="482"/>
      <c r="C669" s="483"/>
      <c r="D669" s="483"/>
      <c r="E669" s="484"/>
      <c r="F669" s="483"/>
      <c r="G669" s="689"/>
      <c r="H669" s="390">
        <f t="shared" si="126"/>
        <v>0</v>
      </c>
      <c r="I669" s="63">
        <f t="shared" si="129"/>
        <v>0</v>
      </c>
      <c r="J669" s="490"/>
      <c r="K669" s="510"/>
      <c r="L669" s="512" t="str">
        <f>IF(AND('1B Tableau financier'!$K$2&lt;&gt;"Pôle",C669&lt;&gt;""),1,"")</f>
        <v/>
      </c>
      <c r="M669" s="517" t="str">
        <f t="shared" si="130"/>
        <v/>
      </c>
      <c r="N669" s="518" t="str">
        <f t="shared" si="131"/>
        <v/>
      </c>
      <c r="O669" s="517" t="str">
        <f t="shared" si="127"/>
        <v/>
      </c>
      <c r="P669" s="63" t="str">
        <f t="shared" si="128"/>
        <v/>
      </c>
      <c r="Q669" s="63"/>
      <c r="R669" s="63"/>
      <c r="S669" s="696"/>
    </row>
    <row r="670" spans="1:19" hidden="1">
      <c r="A670" s="481"/>
      <c r="B670" s="482"/>
      <c r="C670" s="483"/>
      <c r="D670" s="483"/>
      <c r="E670" s="484"/>
      <c r="F670" s="483"/>
      <c r="G670" s="689"/>
      <c r="H670" s="390">
        <f t="shared" si="126"/>
        <v>0</v>
      </c>
      <c r="I670" s="63">
        <f t="shared" si="129"/>
        <v>0</v>
      </c>
      <c r="J670" s="490"/>
      <c r="K670" s="510"/>
      <c r="L670" s="512" t="str">
        <f>IF(AND('1B Tableau financier'!$K$2&lt;&gt;"Pôle",C670&lt;&gt;""),1,"")</f>
        <v/>
      </c>
      <c r="M670" s="517" t="str">
        <f t="shared" si="130"/>
        <v/>
      </c>
      <c r="N670" s="518" t="str">
        <f t="shared" si="131"/>
        <v/>
      </c>
      <c r="O670" s="517" t="str">
        <f t="shared" si="127"/>
        <v/>
      </c>
      <c r="P670" s="63" t="str">
        <f t="shared" si="128"/>
        <v/>
      </c>
      <c r="Q670" s="63"/>
      <c r="R670" s="63"/>
      <c r="S670" s="696"/>
    </row>
    <row r="671" spans="1:19" hidden="1">
      <c r="A671" s="481"/>
      <c r="B671" s="482"/>
      <c r="C671" s="483"/>
      <c r="D671" s="483"/>
      <c r="E671" s="484"/>
      <c r="F671" s="483"/>
      <c r="G671" s="689"/>
      <c r="H671" s="390">
        <f t="shared" si="126"/>
        <v>0</v>
      </c>
      <c r="I671" s="63">
        <f t="shared" si="129"/>
        <v>0</v>
      </c>
      <c r="J671" s="490"/>
      <c r="K671" s="510"/>
      <c r="L671" s="512" t="str">
        <f>IF(AND('1B Tableau financier'!$K$2&lt;&gt;"Pôle",C671&lt;&gt;""),1,"")</f>
        <v/>
      </c>
      <c r="M671" s="517" t="str">
        <f t="shared" si="130"/>
        <v/>
      </c>
      <c r="N671" s="518" t="str">
        <f t="shared" si="131"/>
        <v/>
      </c>
      <c r="O671" s="517" t="str">
        <f t="shared" si="127"/>
        <v/>
      </c>
      <c r="P671" s="63" t="str">
        <f t="shared" si="128"/>
        <v/>
      </c>
      <c r="Q671" s="63"/>
      <c r="R671" s="63"/>
      <c r="S671" s="696"/>
    </row>
    <row r="672" spans="1:19" hidden="1">
      <c r="A672" s="481"/>
      <c r="B672" s="482"/>
      <c r="C672" s="483"/>
      <c r="D672" s="483"/>
      <c r="E672" s="484"/>
      <c r="F672" s="483"/>
      <c r="G672" s="689"/>
      <c r="H672" s="390">
        <f t="shared" si="126"/>
        <v>0</v>
      </c>
      <c r="I672" s="63">
        <f t="shared" si="129"/>
        <v>0</v>
      </c>
      <c r="J672" s="490"/>
      <c r="K672" s="510"/>
      <c r="L672" s="512" t="str">
        <f>IF(AND('1B Tableau financier'!$K$2&lt;&gt;"Pôle",C672&lt;&gt;""),1,"")</f>
        <v/>
      </c>
      <c r="M672" s="517" t="str">
        <f t="shared" si="130"/>
        <v/>
      </c>
      <c r="N672" s="518" t="str">
        <f t="shared" si="131"/>
        <v/>
      </c>
      <c r="O672" s="517" t="str">
        <f t="shared" si="127"/>
        <v/>
      </c>
      <c r="P672" s="63" t="str">
        <f t="shared" si="128"/>
        <v/>
      </c>
      <c r="Q672" s="63"/>
      <c r="R672" s="63"/>
      <c r="S672" s="696"/>
    </row>
    <row r="673" spans="1:19" hidden="1">
      <c r="A673" s="481"/>
      <c r="B673" s="482"/>
      <c r="C673" s="483"/>
      <c r="D673" s="483"/>
      <c r="E673" s="484"/>
      <c r="F673" s="483"/>
      <c r="G673" s="689"/>
      <c r="H673" s="390">
        <f t="shared" si="126"/>
        <v>0</v>
      </c>
      <c r="I673" s="63">
        <f t="shared" si="129"/>
        <v>0</v>
      </c>
      <c r="J673" s="490"/>
      <c r="K673" s="510"/>
      <c r="L673" s="512" t="str">
        <f>IF(AND('1B Tableau financier'!$K$2&lt;&gt;"Pôle",C673&lt;&gt;""),1,"")</f>
        <v/>
      </c>
      <c r="M673" s="517" t="str">
        <f t="shared" si="130"/>
        <v/>
      </c>
      <c r="N673" s="518" t="str">
        <f t="shared" si="131"/>
        <v/>
      </c>
      <c r="O673" s="517" t="str">
        <f t="shared" si="127"/>
        <v/>
      </c>
      <c r="P673" s="63" t="str">
        <f t="shared" si="128"/>
        <v/>
      </c>
      <c r="Q673" s="63"/>
      <c r="R673" s="63"/>
      <c r="S673" s="696"/>
    </row>
    <row r="674" spans="1:19" hidden="1">
      <c r="A674" s="481"/>
      <c r="B674" s="482"/>
      <c r="C674" s="483"/>
      <c r="D674" s="483"/>
      <c r="E674" s="484"/>
      <c r="F674" s="483"/>
      <c r="G674" s="689"/>
      <c r="H674" s="390">
        <f t="shared" si="126"/>
        <v>0</v>
      </c>
      <c r="I674" s="63">
        <f t="shared" si="129"/>
        <v>0</v>
      </c>
      <c r="J674" s="490"/>
      <c r="K674" s="510"/>
      <c r="L674" s="512" t="str">
        <f>IF(AND('1B Tableau financier'!$K$2&lt;&gt;"Pôle",C674&lt;&gt;""),1,"")</f>
        <v/>
      </c>
      <c r="M674" s="517" t="str">
        <f t="shared" si="130"/>
        <v/>
      </c>
      <c r="N674" s="518" t="str">
        <f t="shared" si="131"/>
        <v/>
      </c>
      <c r="O674" s="517" t="str">
        <f t="shared" si="127"/>
        <v/>
      </c>
      <c r="P674" s="63" t="str">
        <f t="shared" si="128"/>
        <v/>
      </c>
      <c r="Q674" s="63"/>
      <c r="R674" s="63"/>
      <c r="S674" s="696"/>
    </row>
    <row r="675" spans="1:19" hidden="1">
      <c r="A675" s="481"/>
      <c r="B675" s="482"/>
      <c r="C675" s="483"/>
      <c r="D675" s="483"/>
      <c r="E675" s="484"/>
      <c r="F675" s="483"/>
      <c r="G675" s="689"/>
      <c r="H675" s="390">
        <f t="shared" si="126"/>
        <v>0</v>
      </c>
      <c r="I675" s="63">
        <f t="shared" si="129"/>
        <v>0</v>
      </c>
      <c r="J675" s="490"/>
      <c r="K675" s="510"/>
      <c r="L675" s="512" t="str">
        <f>IF(AND('1B Tableau financier'!$K$2&lt;&gt;"Pôle",C675&lt;&gt;""),1,"")</f>
        <v/>
      </c>
      <c r="M675" s="517" t="str">
        <f t="shared" si="130"/>
        <v/>
      </c>
      <c r="N675" s="518" t="str">
        <f t="shared" si="131"/>
        <v/>
      </c>
      <c r="O675" s="517" t="str">
        <f t="shared" si="127"/>
        <v/>
      </c>
      <c r="P675" s="63" t="str">
        <f t="shared" si="128"/>
        <v/>
      </c>
      <c r="Q675" s="63"/>
      <c r="R675" s="63"/>
      <c r="S675" s="696"/>
    </row>
    <row r="676" spans="1:19" hidden="1">
      <c r="A676" s="481"/>
      <c r="B676" s="482"/>
      <c r="C676" s="483"/>
      <c r="D676" s="483"/>
      <c r="E676" s="484"/>
      <c r="F676" s="483"/>
      <c r="G676" s="689"/>
      <c r="H676" s="390">
        <f t="shared" si="126"/>
        <v>0</v>
      </c>
      <c r="I676" s="63">
        <f t="shared" si="129"/>
        <v>0</v>
      </c>
      <c r="J676" s="490"/>
      <c r="K676" s="510"/>
      <c r="L676" s="512" t="str">
        <f>IF(AND('1B Tableau financier'!$K$2&lt;&gt;"Pôle",C676&lt;&gt;""),1,"")</f>
        <v/>
      </c>
      <c r="M676" s="517" t="str">
        <f t="shared" si="130"/>
        <v/>
      </c>
      <c r="N676" s="518" t="str">
        <f t="shared" si="131"/>
        <v/>
      </c>
      <c r="O676" s="517" t="str">
        <f t="shared" si="127"/>
        <v/>
      </c>
      <c r="P676" s="63" t="str">
        <f t="shared" si="128"/>
        <v/>
      </c>
      <c r="Q676" s="63"/>
      <c r="R676" s="63"/>
      <c r="S676" s="696"/>
    </row>
    <row r="677" spans="1:19" hidden="1">
      <c r="A677" s="481"/>
      <c r="B677" s="482"/>
      <c r="C677" s="483"/>
      <c r="D677" s="483"/>
      <c r="E677" s="484"/>
      <c r="F677" s="483"/>
      <c r="G677" s="689"/>
      <c r="H677" s="390">
        <f t="shared" si="126"/>
        <v>0</v>
      </c>
      <c r="I677" s="63">
        <f t="shared" si="129"/>
        <v>0</v>
      </c>
      <c r="J677" s="490"/>
      <c r="K677" s="510"/>
      <c r="L677" s="512" t="str">
        <f>IF(AND('1B Tableau financier'!$K$2&lt;&gt;"Pôle",C677&lt;&gt;""),1,"")</f>
        <v/>
      </c>
      <c r="M677" s="517" t="str">
        <f t="shared" si="130"/>
        <v/>
      </c>
      <c r="N677" s="518" t="str">
        <f t="shared" si="131"/>
        <v/>
      </c>
      <c r="O677" s="517" t="str">
        <f t="shared" si="127"/>
        <v/>
      </c>
      <c r="P677" s="63" t="str">
        <f t="shared" si="128"/>
        <v/>
      </c>
      <c r="Q677" s="63"/>
      <c r="R677" s="63"/>
      <c r="S677" s="696"/>
    </row>
    <row r="678" spans="1:19" hidden="1">
      <c r="A678" s="481"/>
      <c r="B678" s="482"/>
      <c r="C678" s="483"/>
      <c r="D678" s="483"/>
      <c r="E678" s="484"/>
      <c r="F678" s="483"/>
      <c r="G678" s="689"/>
      <c r="H678" s="390">
        <f t="shared" si="126"/>
        <v>0</v>
      </c>
      <c r="I678" s="63">
        <f t="shared" si="129"/>
        <v>0</v>
      </c>
      <c r="J678" s="490"/>
      <c r="K678" s="510"/>
      <c r="L678" s="512" t="str">
        <f>IF(AND('1B Tableau financier'!$K$2&lt;&gt;"Pôle",C678&lt;&gt;""),1,"")</f>
        <v/>
      </c>
      <c r="M678" s="517" t="str">
        <f t="shared" si="130"/>
        <v/>
      </c>
      <c r="N678" s="518" t="str">
        <f t="shared" si="131"/>
        <v/>
      </c>
      <c r="O678" s="517" t="str">
        <f t="shared" si="127"/>
        <v/>
      </c>
      <c r="P678" s="63" t="str">
        <f t="shared" si="128"/>
        <v/>
      </c>
      <c r="Q678" s="63"/>
      <c r="R678" s="63"/>
      <c r="S678" s="696"/>
    </row>
    <row r="679" spans="1:19" hidden="1">
      <c r="A679" s="481"/>
      <c r="B679" s="482"/>
      <c r="C679" s="483"/>
      <c r="D679" s="483"/>
      <c r="E679" s="484"/>
      <c r="F679" s="483"/>
      <c r="G679" s="689"/>
      <c r="H679" s="390">
        <f t="shared" si="126"/>
        <v>0</v>
      </c>
      <c r="I679" s="63">
        <f t="shared" si="129"/>
        <v>0</v>
      </c>
      <c r="J679" s="490"/>
      <c r="K679" s="510"/>
      <c r="L679" s="512" t="str">
        <f>IF(AND('1B Tableau financier'!$K$2&lt;&gt;"Pôle",C679&lt;&gt;""),1,"")</f>
        <v/>
      </c>
      <c r="M679" s="517" t="str">
        <f t="shared" si="130"/>
        <v/>
      </c>
      <c r="N679" s="518" t="str">
        <f t="shared" si="131"/>
        <v/>
      </c>
      <c r="O679" s="517" t="str">
        <f t="shared" si="127"/>
        <v/>
      </c>
      <c r="P679" s="63" t="str">
        <f t="shared" si="128"/>
        <v/>
      </c>
      <c r="Q679" s="63"/>
      <c r="R679" s="63"/>
      <c r="S679" s="696"/>
    </row>
    <row r="680" spans="1:19" hidden="1">
      <c r="A680" s="481"/>
      <c r="B680" s="482"/>
      <c r="C680" s="483"/>
      <c r="D680" s="483"/>
      <c r="E680" s="484"/>
      <c r="F680" s="483"/>
      <c r="G680" s="689"/>
      <c r="H680" s="390">
        <f t="shared" si="126"/>
        <v>0</v>
      </c>
      <c r="I680" s="63">
        <f t="shared" si="129"/>
        <v>0</v>
      </c>
      <c r="J680" s="490"/>
      <c r="K680" s="510"/>
      <c r="L680" s="512" t="str">
        <f>IF(AND('1B Tableau financier'!$K$2&lt;&gt;"Pôle",C680&lt;&gt;""),1,"")</f>
        <v/>
      </c>
      <c r="M680" s="517" t="str">
        <f t="shared" si="130"/>
        <v/>
      </c>
      <c r="N680" s="518" t="str">
        <f t="shared" si="131"/>
        <v/>
      </c>
      <c r="O680" s="517" t="str">
        <f t="shared" si="127"/>
        <v/>
      </c>
      <c r="P680" s="63" t="str">
        <f t="shared" si="128"/>
        <v/>
      </c>
      <c r="Q680" s="63"/>
      <c r="R680" s="63"/>
      <c r="S680" s="696"/>
    </row>
    <row r="681" spans="1:19" hidden="1">
      <c r="A681" s="481"/>
      <c r="B681" s="482"/>
      <c r="C681" s="483"/>
      <c r="D681" s="483"/>
      <c r="E681" s="484"/>
      <c r="F681" s="483"/>
      <c r="G681" s="689"/>
      <c r="H681" s="390">
        <f t="shared" si="126"/>
        <v>0</v>
      </c>
      <c r="I681" s="63">
        <f t="shared" si="129"/>
        <v>0</v>
      </c>
      <c r="J681" s="490"/>
      <c r="K681" s="510"/>
      <c r="L681" s="512" t="str">
        <f>IF(AND('1B Tableau financier'!$K$2&lt;&gt;"Pôle",C681&lt;&gt;""),1,"")</f>
        <v/>
      </c>
      <c r="M681" s="517" t="str">
        <f t="shared" si="130"/>
        <v/>
      </c>
      <c r="N681" s="518" t="str">
        <f t="shared" si="131"/>
        <v/>
      </c>
      <c r="O681" s="517" t="str">
        <f t="shared" si="127"/>
        <v/>
      </c>
      <c r="P681" s="63" t="str">
        <f t="shared" si="128"/>
        <v/>
      </c>
      <c r="Q681" s="63"/>
      <c r="R681" s="63"/>
      <c r="S681" s="696"/>
    </row>
    <row r="682" spans="1:19" hidden="1">
      <c r="A682" s="485"/>
      <c r="B682" s="482"/>
      <c r="C682" s="483"/>
      <c r="D682" s="483"/>
      <c r="E682" s="484"/>
      <c r="F682" s="483"/>
      <c r="G682" s="689"/>
      <c r="H682" s="390">
        <f t="shared" si="126"/>
        <v>0</v>
      </c>
      <c r="I682" s="63">
        <f t="shared" si="129"/>
        <v>0</v>
      </c>
      <c r="J682" s="490"/>
      <c r="K682" s="510"/>
      <c r="L682" s="512" t="str">
        <f>IF(AND('1B Tableau financier'!$K$2&lt;&gt;"Pôle",C682&lt;&gt;""),1,"")</f>
        <v/>
      </c>
      <c r="M682" s="517" t="str">
        <f t="shared" si="130"/>
        <v/>
      </c>
      <c r="N682" s="518" t="str">
        <f t="shared" si="131"/>
        <v/>
      </c>
      <c r="O682" s="517" t="str">
        <f t="shared" si="127"/>
        <v/>
      </c>
      <c r="P682" s="63" t="str">
        <f t="shared" si="128"/>
        <v/>
      </c>
      <c r="Q682" s="63"/>
      <c r="R682" s="63"/>
      <c r="S682" s="696"/>
    </row>
    <row r="683" spans="1:19" hidden="1">
      <c r="A683" s="485"/>
      <c r="B683" s="482"/>
      <c r="C683" s="483"/>
      <c r="D683" s="483"/>
      <c r="E683" s="484"/>
      <c r="F683" s="483"/>
      <c r="G683" s="689"/>
      <c r="H683" s="390">
        <f t="shared" si="126"/>
        <v>0</v>
      </c>
      <c r="I683" s="63">
        <f t="shared" si="118"/>
        <v>0</v>
      </c>
      <c r="J683" s="490"/>
      <c r="K683" s="510"/>
      <c r="L683" s="512" t="str">
        <f>IF(AND('1B Tableau financier'!$K$2&lt;&gt;"Pôle",C683&lt;&gt;""),1,"")</f>
        <v/>
      </c>
      <c r="M683" s="517" t="str">
        <f t="shared" si="114"/>
        <v/>
      </c>
      <c r="N683" s="518" t="str">
        <f t="shared" si="115"/>
        <v/>
      </c>
      <c r="O683" s="517" t="str">
        <f t="shared" si="127"/>
        <v/>
      </c>
      <c r="P683" s="63" t="str">
        <f t="shared" si="128"/>
        <v/>
      </c>
      <c r="Q683" s="63"/>
      <c r="R683" s="63"/>
      <c r="S683" s="696"/>
    </row>
    <row r="684" spans="1:19" ht="15.75" thickBot="1">
      <c r="A684" s="486"/>
      <c r="B684" s="487"/>
      <c r="C684" s="488"/>
      <c r="D684" s="488"/>
      <c r="E684" s="489"/>
      <c r="F684" s="488"/>
      <c r="G684" s="690"/>
      <c r="H684" s="391">
        <f t="shared" si="126"/>
        <v>0</v>
      </c>
      <c r="I684" s="64">
        <f>G684*H684</f>
        <v>0</v>
      </c>
      <c r="J684" s="491"/>
      <c r="K684" s="511"/>
      <c r="L684" s="513" t="str">
        <f>IF(AND('1B Tableau financier'!$K$2&lt;&gt;"Pôle",C684&lt;&gt;""),1,"")</f>
        <v/>
      </c>
      <c r="M684" s="519" t="str">
        <f t="shared" si="114"/>
        <v/>
      </c>
      <c r="N684" s="520" t="str">
        <f t="shared" si="115"/>
        <v/>
      </c>
      <c r="O684" s="517" t="str">
        <f t="shared" si="127"/>
        <v/>
      </c>
      <c r="P684" s="63" t="str">
        <f t="shared" si="128"/>
        <v/>
      </c>
      <c r="Q684" s="63"/>
      <c r="R684" s="63"/>
      <c r="S684" s="696"/>
    </row>
    <row r="685" spans="1:19" ht="15.75" thickBot="1">
      <c r="F685" s="474"/>
      <c r="G685" s="474"/>
      <c r="H685" s="709"/>
      <c r="I685" s="709"/>
      <c r="J685" s="710" t="str">
        <f>"Montant total des frais de déplacement pour "&amp;C592</f>
        <v>Montant total des frais de déplacement pour 0</v>
      </c>
      <c r="K685" s="710"/>
      <c r="L685" s="710"/>
      <c r="M685" s="688">
        <f t="shared" ref="M685:R685" si="132">SUM(M594:M684)</f>
        <v>0</v>
      </c>
      <c r="N685" s="688">
        <f t="shared" si="132"/>
        <v>0</v>
      </c>
      <c r="O685" s="688">
        <f t="shared" si="132"/>
        <v>0</v>
      </c>
      <c r="P685" s="688">
        <f t="shared" si="132"/>
        <v>0</v>
      </c>
      <c r="Q685" s="701">
        <f t="shared" si="132"/>
        <v>0</v>
      </c>
      <c r="R685" s="701">
        <f t="shared" si="132"/>
        <v>0</v>
      </c>
      <c r="S685" s="697"/>
    </row>
    <row r="687" spans="1:19" ht="15.75" thickBot="1"/>
    <row r="688" spans="1:19" ht="16.5" thickBot="1">
      <c r="A688" s="444" t="s">
        <v>308</v>
      </c>
      <c r="B688" s="445"/>
      <c r="C688" s="446">
        <f>'1C TSsalarié8'!$B$8</f>
        <v>0</v>
      </c>
      <c r="D688" s="447"/>
      <c r="E688" s="447"/>
      <c r="F688" s="1205" t="s">
        <v>286</v>
      </c>
      <c r="G688" s="1207" t="s">
        <v>287</v>
      </c>
      <c r="H688" s="1208"/>
      <c r="I688" s="1208"/>
      <c r="J688" s="1220"/>
      <c r="K688" s="1218" t="s">
        <v>288</v>
      </c>
      <c r="L688" s="1205" t="s">
        <v>289</v>
      </c>
      <c r="M688" s="1205" t="s">
        <v>290</v>
      </c>
      <c r="N688" s="1205" t="s">
        <v>291</v>
      </c>
      <c r="O688" s="1010" t="s">
        <v>70</v>
      </c>
      <c r="P688" s="1011"/>
      <c r="Q688" s="1011"/>
      <c r="R688" s="1011"/>
      <c r="S688" s="1012"/>
    </row>
    <row r="689" spans="1:19" ht="51.75" thickBot="1">
      <c r="A689" s="448" t="s">
        <v>292</v>
      </c>
      <c r="B689" s="449" t="s">
        <v>302</v>
      </c>
      <c r="C689" s="450" t="s">
        <v>294</v>
      </c>
      <c r="D689" s="450" t="s">
        <v>295</v>
      </c>
      <c r="E689" s="451" t="s">
        <v>296</v>
      </c>
      <c r="F689" s="1206"/>
      <c r="G689" s="452" t="s">
        <v>297</v>
      </c>
      <c r="H689" s="453" t="s">
        <v>298</v>
      </c>
      <c r="I689" s="453" t="s">
        <v>299</v>
      </c>
      <c r="J689" s="452" t="s">
        <v>300</v>
      </c>
      <c r="K689" s="1219"/>
      <c r="L689" s="1206"/>
      <c r="M689" s="1206"/>
      <c r="N689" s="1206"/>
      <c r="O689" s="221" t="s">
        <v>101</v>
      </c>
      <c r="P689" s="686" t="s">
        <v>102</v>
      </c>
      <c r="Q689" s="222" t="s">
        <v>103</v>
      </c>
      <c r="R689" s="222" t="s">
        <v>104</v>
      </c>
      <c r="S689" s="687" t="s">
        <v>73</v>
      </c>
    </row>
    <row r="690" spans="1:19">
      <c r="A690" s="477"/>
      <c r="B690" s="478"/>
      <c r="C690" s="479"/>
      <c r="D690" s="479"/>
      <c r="E690" s="480"/>
      <c r="F690" s="479"/>
      <c r="G690" s="689"/>
      <c r="H690" s="389">
        <f t="shared" ref="H690:H752" si="133">IF(AND(B690&gt;=$I$8,B690&lt;=$J$8),$K$8,IF(AND(B690&gt;=$I$9,B690&lt;=$J$9),$K$9,IF(AND(B690&gt;=$I$10,B690&lt;=$J$10),$K$10,IF(AND(B690&gt;=$I$11,B690&lt;=$J$11),$K$11,0))))</f>
        <v>0</v>
      </c>
      <c r="I690" s="62">
        <f>G690*H690</f>
        <v>0</v>
      </c>
      <c r="J690" s="490"/>
      <c r="K690" s="514"/>
      <c r="L690" s="512" t="str">
        <f>IF(AND('1B Tableau financier'!$K$2&lt;&gt;"Pôle",C690&lt;&gt;""),1,"")</f>
        <v/>
      </c>
      <c r="M690" s="515" t="str">
        <f>IF(L690=1,I690+J690+K690,"")</f>
        <v/>
      </c>
      <c r="N690" s="516" t="str">
        <f>IF(L690=2,(I690+J690+K690)/2,"")</f>
        <v/>
      </c>
      <c r="O690" s="515" t="str">
        <f>IF(M690="","",M690-Q690)</f>
        <v/>
      </c>
      <c r="P690" s="62" t="str">
        <f>IF(N690="","",N690-R690)</f>
        <v/>
      </c>
      <c r="Q690" s="62"/>
      <c r="R690" s="62"/>
      <c r="S690" s="695"/>
    </row>
    <row r="691" spans="1:19">
      <c r="A691" s="481"/>
      <c r="B691" s="482"/>
      <c r="C691" s="483"/>
      <c r="D691" s="483"/>
      <c r="E691" s="484"/>
      <c r="F691" s="483"/>
      <c r="G691" s="689"/>
      <c r="H691" s="390">
        <f t="shared" si="133"/>
        <v>0</v>
      </c>
      <c r="I691" s="63">
        <f>G691*H691</f>
        <v>0</v>
      </c>
      <c r="J691" s="490"/>
      <c r="K691" s="510"/>
      <c r="L691" s="512" t="str">
        <f>IF(AND('1B Tableau financier'!$K$2&lt;&gt;"Pôle",C691&lt;&gt;""),1,"")</f>
        <v/>
      </c>
      <c r="M691" s="517" t="str">
        <f t="shared" ref="M691:M780" si="134">IF(L691=1,I691+J691+K691,"")</f>
        <v/>
      </c>
      <c r="N691" s="518" t="str">
        <f t="shared" ref="N691:N780" si="135">IF(L691=2,(I691+J691+K691)/2,"")</f>
        <v/>
      </c>
      <c r="O691" s="517" t="str">
        <f t="shared" ref="O691:O754" si="136">IF(M691="","",M691-Q691)</f>
        <v/>
      </c>
      <c r="P691" s="63" t="str">
        <f t="shared" ref="P691:P754" si="137">IF(N691="","",N691-R691)</f>
        <v/>
      </c>
      <c r="Q691" s="63"/>
      <c r="R691" s="63"/>
      <c r="S691" s="696"/>
    </row>
    <row r="692" spans="1:19">
      <c r="A692" s="481"/>
      <c r="B692" s="482"/>
      <c r="C692" s="483"/>
      <c r="D692" s="483"/>
      <c r="E692" s="484"/>
      <c r="F692" s="483"/>
      <c r="G692" s="689"/>
      <c r="H692" s="390">
        <f t="shared" si="133"/>
        <v>0</v>
      </c>
      <c r="I692" s="63">
        <f t="shared" ref="I692:I779" si="138">G692*H692</f>
        <v>0</v>
      </c>
      <c r="J692" s="490"/>
      <c r="K692" s="510"/>
      <c r="L692" s="512" t="str">
        <f>IF(AND('1B Tableau financier'!$K$2&lt;&gt;"Pôle",C692&lt;&gt;""),1,"")</f>
        <v/>
      </c>
      <c r="M692" s="517" t="str">
        <f t="shared" si="134"/>
        <v/>
      </c>
      <c r="N692" s="518" t="str">
        <f t="shared" si="135"/>
        <v/>
      </c>
      <c r="O692" s="517" t="str">
        <f t="shared" si="136"/>
        <v/>
      </c>
      <c r="P692" s="63" t="str">
        <f t="shared" si="137"/>
        <v/>
      </c>
      <c r="Q692" s="63"/>
      <c r="R692" s="63"/>
      <c r="S692" s="696"/>
    </row>
    <row r="693" spans="1:19">
      <c r="A693" s="481"/>
      <c r="B693" s="482"/>
      <c r="C693" s="483"/>
      <c r="D693" s="483"/>
      <c r="E693" s="484"/>
      <c r="F693" s="483"/>
      <c r="G693" s="689"/>
      <c r="H693" s="390">
        <f t="shared" si="133"/>
        <v>0</v>
      </c>
      <c r="I693" s="63">
        <f t="shared" si="138"/>
        <v>0</v>
      </c>
      <c r="J693" s="490"/>
      <c r="K693" s="510"/>
      <c r="L693" s="512" t="str">
        <f>IF(AND('1B Tableau financier'!$K$2&lt;&gt;"Pôle",C693&lt;&gt;""),1,"")</f>
        <v/>
      </c>
      <c r="M693" s="517" t="str">
        <f t="shared" si="134"/>
        <v/>
      </c>
      <c r="N693" s="518" t="str">
        <f t="shared" si="135"/>
        <v/>
      </c>
      <c r="O693" s="517" t="str">
        <f t="shared" si="136"/>
        <v/>
      </c>
      <c r="P693" s="63" t="str">
        <f t="shared" si="137"/>
        <v/>
      </c>
      <c r="Q693" s="63"/>
      <c r="R693" s="63"/>
      <c r="S693" s="696"/>
    </row>
    <row r="694" spans="1:19">
      <c r="A694" s="481"/>
      <c r="B694" s="482"/>
      <c r="C694" s="483"/>
      <c r="D694" s="483"/>
      <c r="E694" s="484"/>
      <c r="F694" s="483"/>
      <c r="G694" s="689"/>
      <c r="H694" s="390">
        <f t="shared" si="133"/>
        <v>0</v>
      </c>
      <c r="I694" s="63">
        <f t="shared" si="138"/>
        <v>0</v>
      </c>
      <c r="J694" s="490"/>
      <c r="K694" s="510"/>
      <c r="L694" s="512" t="str">
        <f>IF(AND('1B Tableau financier'!$K$2&lt;&gt;"Pôle",C694&lt;&gt;""),1,"")</f>
        <v/>
      </c>
      <c r="M694" s="517" t="str">
        <f t="shared" si="134"/>
        <v/>
      </c>
      <c r="N694" s="518" t="str">
        <f t="shared" si="135"/>
        <v/>
      </c>
      <c r="O694" s="517" t="str">
        <f t="shared" si="136"/>
        <v/>
      </c>
      <c r="P694" s="63" t="str">
        <f t="shared" si="137"/>
        <v/>
      </c>
      <c r="Q694" s="63"/>
      <c r="R694" s="63"/>
      <c r="S694" s="696"/>
    </row>
    <row r="695" spans="1:19">
      <c r="A695" s="481"/>
      <c r="B695" s="482"/>
      <c r="C695" s="483"/>
      <c r="D695" s="483"/>
      <c r="E695" s="484"/>
      <c r="F695" s="483"/>
      <c r="G695" s="689"/>
      <c r="H695" s="390">
        <f t="shared" si="133"/>
        <v>0</v>
      </c>
      <c r="I695" s="63">
        <f t="shared" si="138"/>
        <v>0</v>
      </c>
      <c r="J695" s="490"/>
      <c r="K695" s="510"/>
      <c r="L695" s="512" t="str">
        <f>IF(AND('1B Tableau financier'!$K$2&lt;&gt;"Pôle",C695&lt;&gt;""),1,"")</f>
        <v/>
      </c>
      <c r="M695" s="517" t="str">
        <f t="shared" si="134"/>
        <v/>
      </c>
      <c r="N695" s="518" t="str">
        <f t="shared" si="135"/>
        <v/>
      </c>
      <c r="O695" s="517" t="str">
        <f t="shared" si="136"/>
        <v/>
      </c>
      <c r="P695" s="63" t="str">
        <f t="shared" si="137"/>
        <v/>
      </c>
      <c r="Q695" s="63"/>
      <c r="R695" s="63"/>
      <c r="S695" s="696"/>
    </row>
    <row r="696" spans="1:19">
      <c r="A696" s="481"/>
      <c r="B696" s="482"/>
      <c r="C696" s="483"/>
      <c r="D696" s="483"/>
      <c r="E696" s="484"/>
      <c r="F696" s="483"/>
      <c r="G696" s="689"/>
      <c r="H696" s="390">
        <f t="shared" ref="H696:H726" si="139">IF(AND(B696&gt;=$I$8,B696&lt;=$J$8),$K$8,IF(AND(B696&gt;=$I$9,B696&lt;=$J$9),$K$9,IF(AND(B696&gt;=$I$10,B696&lt;=$J$10),$K$10,IF(AND(B696&gt;=$I$11,B696&lt;=$J$11),$K$11,0))))</f>
        <v>0</v>
      </c>
      <c r="I696" s="63">
        <f t="shared" ref="I696:I726" si="140">G696*H696</f>
        <v>0</v>
      </c>
      <c r="J696" s="490"/>
      <c r="K696" s="510"/>
      <c r="L696" s="512" t="str">
        <f>IF(AND('1B Tableau financier'!$K$2&lt;&gt;"Pôle",C696&lt;&gt;""),1,"")</f>
        <v/>
      </c>
      <c r="M696" s="517" t="str">
        <f t="shared" ref="M696:M726" si="141">IF(L696=1,I696+J696+K696,"")</f>
        <v/>
      </c>
      <c r="N696" s="518" t="str">
        <f t="shared" ref="N696:N726" si="142">IF(L696=2,(I696+J696+K696)/2,"")</f>
        <v/>
      </c>
      <c r="O696" s="517" t="str">
        <f t="shared" si="136"/>
        <v/>
      </c>
      <c r="P696" s="63" t="str">
        <f t="shared" si="137"/>
        <v/>
      </c>
      <c r="Q696" s="63"/>
      <c r="R696" s="63"/>
      <c r="S696" s="696"/>
    </row>
    <row r="697" spans="1:19">
      <c r="A697" s="481"/>
      <c r="B697" s="482"/>
      <c r="C697" s="483"/>
      <c r="D697" s="483"/>
      <c r="E697" s="484"/>
      <c r="F697" s="483"/>
      <c r="G697" s="689"/>
      <c r="H697" s="390">
        <f t="shared" si="139"/>
        <v>0</v>
      </c>
      <c r="I697" s="63">
        <f t="shared" si="140"/>
        <v>0</v>
      </c>
      <c r="J697" s="490"/>
      <c r="K697" s="510"/>
      <c r="L697" s="512" t="str">
        <f>IF(AND('1B Tableau financier'!$K$2&lt;&gt;"Pôle",C697&lt;&gt;""),1,"")</f>
        <v/>
      </c>
      <c r="M697" s="517" t="str">
        <f t="shared" si="141"/>
        <v/>
      </c>
      <c r="N697" s="518" t="str">
        <f t="shared" si="142"/>
        <v/>
      </c>
      <c r="O697" s="517" t="str">
        <f t="shared" si="136"/>
        <v/>
      </c>
      <c r="P697" s="63" t="str">
        <f t="shared" si="137"/>
        <v/>
      </c>
      <c r="Q697" s="63"/>
      <c r="R697" s="63"/>
      <c r="S697" s="696"/>
    </row>
    <row r="698" spans="1:19">
      <c r="A698" s="481"/>
      <c r="B698" s="482"/>
      <c r="C698" s="483"/>
      <c r="D698" s="483"/>
      <c r="E698" s="484"/>
      <c r="F698" s="483"/>
      <c r="G698" s="689"/>
      <c r="H698" s="390">
        <f t="shared" si="139"/>
        <v>0</v>
      </c>
      <c r="I698" s="63">
        <f t="shared" si="140"/>
        <v>0</v>
      </c>
      <c r="J698" s="490"/>
      <c r="K698" s="510"/>
      <c r="L698" s="512" t="str">
        <f>IF(AND('1B Tableau financier'!$K$2&lt;&gt;"Pôle",C698&lt;&gt;""),1,"")</f>
        <v/>
      </c>
      <c r="M698" s="517" t="str">
        <f t="shared" si="141"/>
        <v/>
      </c>
      <c r="N698" s="518" t="str">
        <f t="shared" si="142"/>
        <v/>
      </c>
      <c r="O698" s="517" t="str">
        <f t="shared" si="136"/>
        <v/>
      </c>
      <c r="P698" s="63" t="str">
        <f t="shared" si="137"/>
        <v/>
      </c>
      <c r="Q698" s="63"/>
      <c r="R698" s="63"/>
      <c r="S698" s="696"/>
    </row>
    <row r="699" spans="1:19">
      <c r="A699" s="481"/>
      <c r="B699" s="482"/>
      <c r="C699" s="483"/>
      <c r="D699" s="483"/>
      <c r="E699" s="484"/>
      <c r="F699" s="483"/>
      <c r="G699" s="689"/>
      <c r="H699" s="390">
        <f t="shared" si="139"/>
        <v>0</v>
      </c>
      <c r="I699" s="63">
        <f t="shared" si="140"/>
        <v>0</v>
      </c>
      <c r="J699" s="490"/>
      <c r="K699" s="510"/>
      <c r="L699" s="512" t="str">
        <f>IF(AND('1B Tableau financier'!$K$2&lt;&gt;"Pôle",C699&lt;&gt;""),1,"")</f>
        <v/>
      </c>
      <c r="M699" s="517" t="str">
        <f t="shared" si="141"/>
        <v/>
      </c>
      <c r="N699" s="518" t="str">
        <f t="shared" si="142"/>
        <v/>
      </c>
      <c r="O699" s="517" t="str">
        <f t="shared" si="136"/>
        <v/>
      </c>
      <c r="P699" s="63" t="str">
        <f t="shared" si="137"/>
        <v/>
      </c>
      <c r="Q699" s="63"/>
      <c r="R699" s="63"/>
      <c r="S699" s="696"/>
    </row>
    <row r="700" spans="1:19">
      <c r="A700" s="481"/>
      <c r="B700" s="482"/>
      <c r="C700" s="483"/>
      <c r="D700" s="483"/>
      <c r="E700" s="484"/>
      <c r="F700" s="483"/>
      <c r="G700" s="689"/>
      <c r="H700" s="390">
        <f t="shared" si="139"/>
        <v>0</v>
      </c>
      <c r="I700" s="63">
        <f t="shared" si="140"/>
        <v>0</v>
      </c>
      <c r="J700" s="490"/>
      <c r="K700" s="510"/>
      <c r="L700" s="512" t="str">
        <f>IF(AND('1B Tableau financier'!$K$2&lt;&gt;"Pôle",C700&lt;&gt;""),1,"")</f>
        <v/>
      </c>
      <c r="M700" s="517" t="str">
        <f t="shared" si="141"/>
        <v/>
      </c>
      <c r="N700" s="518" t="str">
        <f t="shared" si="142"/>
        <v/>
      </c>
      <c r="O700" s="517" t="str">
        <f t="shared" si="136"/>
        <v/>
      </c>
      <c r="P700" s="63" t="str">
        <f t="shared" si="137"/>
        <v/>
      </c>
      <c r="Q700" s="63"/>
      <c r="R700" s="63"/>
      <c r="S700" s="696"/>
    </row>
    <row r="701" spans="1:19">
      <c r="A701" s="481"/>
      <c r="B701" s="482"/>
      <c r="C701" s="483"/>
      <c r="D701" s="483"/>
      <c r="E701" s="484"/>
      <c r="F701" s="483"/>
      <c r="G701" s="689"/>
      <c r="H701" s="390">
        <f t="shared" si="139"/>
        <v>0</v>
      </c>
      <c r="I701" s="63">
        <f t="shared" si="140"/>
        <v>0</v>
      </c>
      <c r="J701" s="490"/>
      <c r="K701" s="510"/>
      <c r="L701" s="512" t="str">
        <f>IF(AND('1B Tableau financier'!$K$2&lt;&gt;"Pôle",C701&lt;&gt;""),1,"")</f>
        <v/>
      </c>
      <c r="M701" s="517" t="str">
        <f t="shared" si="141"/>
        <v/>
      </c>
      <c r="N701" s="518" t="str">
        <f t="shared" si="142"/>
        <v/>
      </c>
      <c r="O701" s="517" t="str">
        <f t="shared" si="136"/>
        <v/>
      </c>
      <c r="P701" s="63" t="str">
        <f t="shared" si="137"/>
        <v/>
      </c>
      <c r="Q701" s="63"/>
      <c r="R701" s="63"/>
      <c r="S701" s="696"/>
    </row>
    <row r="702" spans="1:19">
      <c r="A702" s="481"/>
      <c r="B702" s="482"/>
      <c r="C702" s="483"/>
      <c r="D702" s="483"/>
      <c r="E702" s="484"/>
      <c r="F702" s="483"/>
      <c r="G702" s="689"/>
      <c r="H702" s="390">
        <f t="shared" si="139"/>
        <v>0</v>
      </c>
      <c r="I702" s="63">
        <f t="shared" si="140"/>
        <v>0</v>
      </c>
      <c r="J702" s="490"/>
      <c r="K702" s="510"/>
      <c r="L702" s="512" t="str">
        <f>IF(AND('1B Tableau financier'!$K$2&lt;&gt;"Pôle",C702&lt;&gt;""),1,"")</f>
        <v/>
      </c>
      <c r="M702" s="517" t="str">
        <f t="shared" si="141"/>
        <v/>
      </c>
      <c r="N702" s="518" t="str">
        <f t="shared" si="142"/>
        <v/>
      </c>
      <c r="O702" s="517" t="str">
        <f t="shared" si="136"/>
        <v/>
      </c>
      <c r="P702" s="63" t="str">
        <f t="shared" si="137"/>
        <v/>
      </c>
      <c r="Q702" s="63"/>
      <c r="R702" s="63"/>
      <c r="S702" s="696"/>
    </row>
    <row r="703" spans="1:19">
      <c r="A703" s="481"/>
      <c r="B703" s="482"/>
      <c r="C703" s="483"/>
      <c r="D703" s="483"/>
      <c r="E703" s="484"/>
      <c r="F703" s="483"/>
      <c r="G703" s="689"/>
      <c r="H703" s="390">
        <f t="shared" si="139"/>
        <v>0</v>
      </c>
      <c r="I703" s="63">
        <f t="shared" si="140"/>
        <v>0</v>
      </c>
      <c r="J703" s="490"/>
      <c r="K703" s="510"/>
      <c r="L703" s="512" t="str">
        <f>IF(AND('1B Tableau financier'!$K$2&lt;&gt;"Pôle",C703&lt;&gt;""),1,"")</f>
        <v/>
      </c>
      <c r="M703" s="517" t="str">
        <f t="shared" si="141"/>
        <v/>
      </c>
      <c r="N703" s="518" t="str">
        <f t="shared" si="142"/>
        <v/>
      </c>
      <c r="O703" s="517" t="str">
        <f t="shared" si="136"/>
        <v/>
      </c>
      <c r="P703" s="63" t="str">
        <f t="shared" si="137"/>
        <v/>
      </c>
      <c r="Q703" s="63"/>
      <c r="R703" s="63"/>
      <c r="S703" s="696"/>
    </row>
    <row r="704" spans="1:19">
      <c r="A704" s="481"/>
      <c r="B704" s="482"/>
      <c r="C704" s="483"/>
      <c r="D704" s="483"/>
      <c r="E704" s="484"/>
      <c r="F704" s="483"/>
      <c r="G704" s="689"/>
      <c r="H704" s="390">
        <f t="shared" si="139"/>
        <v>0</v>
      </c>
      <c r="I704" s="63">
        <f t="shared" si="140"/>
        <v>0</v>
      </c>
      <c r="J704" s="490"/>
      <c r="K704" s="510"/>
      <c r="L704" s="512" t="str">
        <f>IF(AND('1B Tableau financier'!$K$2&lt;&gt;"Pôle",C704&lt;&gt;""),1,"")</f>
        <v/>
      </c>
      <c r="M704" s="517" t="str">
        <f t="shared" si="141"/>
        <v/>
      </c>
      <c r="N704" s="518" t="str">
        <f t="shared" si="142"/>
        <v/>
      </c>
      <c r="O704" s="517" t="str">
        <f t="shared" si="136"/>
        <v/>
      </c>
      <c r="P704" s="63" t="str">
        <f t="shared" si="137"/>
        <v/>
      </c>
      <c r="Q704" s="63"/>
      <c r="R704" s="63"/>
      <c r="S704" s="696"/>
    </row>
    <row r="705" spans="1:19">
      <c r="A705" s="481"/>
      <c r="B705" s="482"/>
      <c r="C705" s="483"/>
      <c r="D705" s="483"/>
      <c r="E705" s="484"/>
      <c r="F705" s="483"/>
      <c r="G705" s="689"/>
      <c r="H705" s="390">
        <f t="shared" si="139"/>
        <v>0</v>
      </c>
      <c r="I705" s="63">
        <f t="shared" si="140"/>
        <v>0</v>
      </c>
      <c r="J705" s="490"/>
      <c r="K705" s="510"/>
      <c r="L705" s="512" t="str">
        <f>IF(AND('1B Tableau financier'!$K$2&lt;&gt;"Pôle",C705&lt;&gt;""),1,"")</f>
        <v/>
      </c>
      <c r="M705" s="517" t="str">
        <f t="shared" si="141"/>
        <v/>
      </c>
      <c r="N705" s="518" t="str">
        <f t="shared" si="142"/>
        <v/>
      </c>
      <c r="O705" s="517" t="str">
        <f t="shared" si="136"/>
        <v/>
      </c>
      <c r="P705" s="63" t="str">
        <f t="shared" si="137"/>
        <v/>
      </c>
      <c r="Q705" s="63"/>
      <c r="R705" s="63"/>
      <c r="S705" s="696"/>
    </row>
    <row r="706" spans="1:19">
      <c r="A706" s="481"/>
      <c r="B706" s="482"/>
      <c r="C706" s="483"/>
      <c r="D706" s="483"/>
      <c r="E706" s="484"/>
      <c r="F706" s="483"/>
      <c r="G706" s="689"/>
      <c r="H706" s="390">
        <f t="shared" si="139"/>
        <v>0</v>
      </c>
      <c r="I706" s="63">
        <f t="shared" si="140"/>
        <v>0</v>
      </c>
      <c r="J706" s="490"/>
      <c r="K706" s="510"/>
      <c r="L706" s="512" t="str">
        <f>IF(AND('1B Tableau financier'!$K$2&lt;&gt;"Pôle",C706&lt;&gt;""),1,"")</f>
        <v/>
      </c>
      <c r="M706" s="517" t="str">
        <f t="shared" si="141"/>
        <v/>
      </c>
      <c r="N706" s="518" t="str">
        <f t="shared" si="142"/>
        <v/>
      </c>
      <c r="O706" s="517" t="str">
        <f t="shared" si="136"/>
        <v/>
      </c>
      <c r="P706" s="63" t="str">
        <f t="shared" si="137"/>
        <v/>
      </c>
      <c r="Q706" s="63"/>
      <c r="R706" s="63"/>
      <c r="S706" s="696"/>
    </row>
    <row r="707" spans="1:19">
      <c r="A707" s="481"/>
      <c r="B707" s="482"/>
      <c r="C707" s="483"/>
      <c r="D707" s="483"/>
      <c r="E707" s="484"/>
      <c r="F707" s="483"/>
      <c r="G707" s="689"/>
      <c r="H707" s="390">
        <f t="shared" si="139"/>
        <v>0</v>
      </c>
      <c r="I707" s="63">
        <f t="shared" si="140"/>
        <v>0</v>
      </c>
      <c r="J707" s="490"/>
      <c r="K707" s="510"/>
      <c r="L707" s="512" t="str">
        <f>IF(AND('1B Tableau financier'!$K$2&lt;&gt;"Pôle",C707&lt;&gt;""),1,"")</f>
        <v/>
      </c>
      <c r="M707" s="517" t="str">
        <f t="shared" si="141"/>
        <v/>
      </c>
      <c r="N707" s="518" t="str">
        <f t="shared" si="142"/>
        <v/>
      </c>
      <c r="O707" s="517" t="str">
        <f t="shared" si="136"/>
        <v/>
      </c>
      <c r="P707" s="63" t="str">
        <f t="shared" si="137"/>
        <v/>
      </c>
      <c r="Q707" s="63"/>
      <c r="R707" s="63"/>
      <c r="S707" s="696"/>
    </row>
    <row r="708" spans="1:19">
      <c r="A708" s="481"/>
      <c r="B708" s="482"/>
      <c r="C708" s="483"/>
      <c r="D708" s="483"/>
      <c r="E708" s="484"/>
      <c r="F708" s="483"/>
      <c r="G708" s="689"/>
      <c r="H708" s="390">
        <f t="shared" si="139"/>
        <v>0</v>
      </c>
      <c r="I708" s="63">
        <f t="shared" si="140"/>
        <v>0</v>
      </c>
      <c r="J708" s="490"/>
      <c r="K708" s="510"/>
      <c r="L708" s="512" t="str">
        <f>IF(AND('1B Tableau financier'!$K$2&lt;&gt;"Pôle",C708&lt;&gt;""),1,"")</f>
        <v/>
      </c>
      <c r="M708" s="517" t="str">
        <f t="shared" si="141"/>
        <v/>
      </c>
      <c r="N708" s="518" t="str">
        <f t="shared" si="142"/>
        <v/>
      </c>
      <c r="O708" s="517" t="str">
        <f t="shared" si="136"/>
        <v/>
      </c>
      <c r="P708" s="63" t="str">
        <f t="shared" si="137"/>
        <v/>
      </c>
      <c r="Q708" s="63"/>
      <c r="R708" s="63"/>
      <c r="S708" s="696"/>
    </row>
    <row r="709" spans="1:19">
      <c r="A709" s="481"/>
      <c r="B709" s="482"/>
      <c r="C709" s="483"/>
      <c r="D709" s="483"/>
      <c r="E709" s="484"/>
      <c r="F709" s="483"/>
      <c r="G709" s="689"/>
      <c r="H709" s="390">
        <f t="shared" si="139"/>
        <v>0</v>
      </c>
      <c r="I709" s="63">
        <f t="shared" si="140"/>
        <v>0</v>
      </c>
      <c r="J709" s="490"/>
      <c r="K709" s="510"/>
      <c r="L709" s="512" t="str">
        <f>IF(AND('1B Tableau financier'!$K$2&lt;&gt;"Pôle",C709&lt;&gt;""),1,"")</f>
        <v/>
      </c>
      <c r="M709" s="517" t="str">
        <f t="shared" si="141"/>
        <v/>
      </c>
      <c r="N709" s="518" t="str">
        <f t="shared" si="142"/>
        <v/>
      </c>
      <c r="O709" s="517" t="str">
        <f t="shared" si="136"/>
        <v/>
      </c>
      <c r="P709" s="63" t="str">
        <f t="shared" si="137"/>
        <v/>
      </c>
      <c r="Q709" s="63"/>
      <c r="R709" s="63"/>
      <c r="S709" s="696"/>
    </row>
    <row r="710" spans="1:19">
      <c r="A710" s="481"/>
      <c r="B710" s="482"/>
      <c r="C710" s="483"/>
      <c r="D710" s="483"/>
      <c r="E710" s="484"/>
      <c r="F710" s="483"/>
      <c r="G710" s="689"/>
      <c r="H710" s="390">
        <f t="shared" si="139"/>
        <v>0</v>
      </c>
      <c r="I710" s="63">
        <f t="shared" si="140"/>
        <v>0</v>
      </c>
      <c r="J710" s="490"/>
      <c r="K710" s="510"/>
      <c r="L710" s="512" t="str">
        <f>IF(AND('1B Tableau financier'!$K$2&lt;&gt;"Pôle",C710&lt;&gt;""),1,"")</f>
        <v/>
      </c>
      <c r="M710" s="517" t="str">
        <f t="shared" si="141"/>
        <v/>
      </c>
      <c r="N710" s="518" t="str">
        <f t="shared" si="142"/>
        <v/>
      </c>
      <c r="O710" s="517" t="str">
        <f t="shared" si="136"/>
        <v/>
      </c>
      <c r="P710" s="63" t="str">
        <f t="shared" si="137"/>
        <v/>
      </c>
      <c r="Q710" s="63"/>
      <c r="R710" s="63"/>
      <c r="S710" s="696"/>
    </row>
    <row r="711" spans="1:19">
      <c r="A711" s="481"/>
      <c r="B711" s="482"/>
      <c r="C711" s="483"/>
      <c r="D711" s="483"/>
      <c r="E711" s="484"/>
      <c r="F711" s="483"/>
      <c r="G711" s="689"/>
      <c r="H711" s="390">
        <f t="shared" si="139"/>
        <v>0</v>
      </c>
      <c r="I711" s="63">
        <f t="shared" si="140"/>
        <v>0</v>
      </c>
      <c r="J711" s="490"/>
      <c r="K711" s="510"/>
      <c r="L711" s="512" t="str">
        <f>IF(AND('1B Tableau financier'!$K$2&lt;&gt;"Pôle",C711&lt;&gt;""),1,"")</f>
        <v/>
      </c>
      <c r="M711" s="517" t="str">
        <f t="shared" si="141"/>
        <v/>
      </c>
      <c r="N711" s="518" t="str">
        <f t="shared" si="142"/>
        <v/>
      </c>
      <c r="O711" s="517" t="str">
        <f t="shared" si="136"/>
        <v/>
      </c>
      <c r="P711" s="63" t="str">
        <f t="shared" si="137"/>
        <v/>
      </c>
      <c r="Q711" s="63"/>
      <c r="R711" s="63"/>
      <c r="S711" s="696"/>
    </row>
    <row r="712" spans="1:19">
      <c r="A712" s="481"/>
      <c r="B712" s="482"/>
      <c r="C712" s="483"/>
      <c r="D712" s="483"/>
      <c r="E712" s="484"/>
      <c r="F712" s="483"/>
      <c r="G712" s="689"/>
      <c r="H712" s="390">
        <f t="shared" si="139"/>
        <v>0</v>
      </c>
      <c r="I712" s="63">
        <f t="shared" si="140"/>
        <v>0</v>
      </c>
      <c r="J712" s="490"/>
      <c r="K712" s="510"/>
      <c r="L712" s="512" t="str">
        <f>IF(AND('1B Tableau financier'!$K$2&lt;&gt;"Pôle",C712&lt;&gt;""),1,"")</f>
        <v/>
      </c>
      <c r="M712" s="517" t="str">
        <f t="shared" si="141"/>
        <v/>
      </c>
      <c r="N712" s="518" t="str">
        <f t="shared" si="142"/>
        <v/>
      </c>
      <c r="O712" s="517" t="str">
        <f t="shared" si="136"/>
        <v/>
      </c>
      <c r="P712" s="63" t="str">
        <f t="shared" si="137"/>
        <v/>
      </c>
      <c r="Q712" s="63"/>
      <c r="R712" s="63"/>
      <c r="S712" s="696"/>
    </row>
    <row r="713" spans="1:19">
      <c r="A713" s="481"/>
      <c r="B713" s="482"/>
      <c r="C713" s="483"/>
      <c r="D713" s="483"/>
      <c r="E713" s="484"/>
      <c r="F713" s="483"/>
      <c r="G713" s="689"/>
      <c r="H713" s="390">
        <f t="shared" si="139"/>
        <v>0</v>
      </c>
      <c r="I713" s="63">
        <f t="shared" si="140"/>
        <v>0</v>
      </c>
      <c r="J713" s="490"/>
      <c r="K713" s="510"/>
      <c r="L713" s="512" t="str">
        <f>IF(AND('1B Tableau financier'!$K$2&lt;&gt;"Pôle",C713&lt;&gt;""),1,"")</f>
        <v/>
      </c>
      <c r="M713" s="517" t="str">
        <f t="shared" si="141"/>
        <v/>
      </c>
      <c r="N713" s="518" t="str">
        <f t="shared" si="142"/>
        <v/>
      </c>
      <c r="O713" s="517" t="str">
        <f t="shared" si="136"/>
        <v/>
      </c>
      <c r="P713" s="63" t="str">
        <f t="shared" si="137"/>
        <v/>
      </c>
      <c r="Q713" s="63"/>
      <c r="R713" s="63"/>
      <c r="S713" s="696"/>
    </row>
    <row r="714" spans="1:19">
      <c r="A714" s="481"/>
      <c r="B714" s="482"/>
      <c r="C714" s="483"/>
      <c r="D714" s="483"/>
      <c r="E714" s="484"/>
      <c r="F714" s="483"/>
      <c r="G714" s="689"/>
      <c r="H714" s="390">
        <f t="shared" si="139"/>
        <v>0</v>
      </c>
      <c r="I714" s="63">
        <f t="shared" si="140"/>
        <v>0</v>
      </c>
      <c r="J714" s="490"/>
      <c r="K714" s="510"/>
      <c r="L714" s="512" t="str">
        <f>IF(AND('1B Tableau financier'!$K$2&lt;&gt;"Pôle",C714&lt;&gt;""),1,"")</f>
        <v/>
      </c>
      <c r="M714" s="517" t="str">
        <f t="shared" si="141"/>
        <v/>
      </c>
      <c r="N714" s="518" t="str">
        <f t="shared" si="142"/>
        <v/>
      </c>
      <c r="O714" s="517" t="str">
        <f t="shared" si="136"/>
        <v/>
      </c>
      <c r="P714" s="63" t="str">
        <f t="shared" si="137"/>
        <v/>
      </c>
      <c r="Q714" s="63"/>
      <c r="R714" s="63"/>
      <c r="S714" s="696"/>
    </row>
    <row r="715" spans="1:19">
      <c r="A715" s="481"/>
      <c r="B715" s="482"/>
      <c r="C715" s="483"/>
      <c r="D715" s="483"/>
      <c r="E715" s="484"/>
      <c r="F715" s="483"/>
      <c r="G715" s="689"/>
      <c r="H715" s="390">
        <f t="shared" si="139"/>
        <v>0</v>
      </c>
      <c r="I715" s="63">
        <f t="shared" si="140"/>
        <v>0</v>
      </c>
      <c r="J715" s="490"/>
      <c r="K715" s="510"/>
      <c r="L715" s="512" t="str">
        <f>IF(AND('1B Tableau financier'!$K$2&lt;&gt;"Pôle",C715&lt;&gt;""),1,"")</f>
        <v/>
      </c>
      <c r="M715" s="517" t="str">
        <f t="shared" si="141"/>
        <v/>
      </c>
      <c r="N715" s="518" t="str">
        <f t="shared" si="142"/>
        <v/>
      </c>
      <c r="O715" s="517" t="str">
        <f t="shared" si="136"/>
        <v/>
      </c>
      <c r="P715" s="63" t="str">
        <f t="shared" si="137"/>
        <v/>
      </c>
      <c r="Q715" s="63"/>
      <c r="R715" s="63"/>
      <c r="S715" s="696"/>
    </row>
    <row r="716" spans="1:19">
      <c r="A716" s="481"/>
      <c r="B716" s="482"/>
      <c r="C716" s="483"/>
      <c r="D716" s="483"/>
      <c r="E716" s="484"/>
      <c r="F716" s="483"/>
      <c r="G716" s="689"/>
      <c r="H716" s="390">
        <f t="shared" si="139"/>
        <v>0</v>
      </c>
      <c r="I716" s="63">
        <f t="shared" si="140"/>
        <v>0</v>
      </c>
      <c r="J716" s="490"/>
      <c r="K716" s="510"/>
      <c r="L716" s="512" t="str">
        <f>IF(AND('1B Tableau financier'!$K$2&lt;&gt;"Pôle",C716&lt;&gt;""),1,"")</f>
        <v/>
      </c>
      <c r="M716" s="517" t="str">
        <f t="shared" si="141"/>
        <v/>
      </c>
      <c r="N716" s="518" t="str">
        <f t="shared" si="142"/>
        <v/>
      </c>
      <c r="O716" s="517" t="str">
        <f t="shared" si="136"/>
        <v/>
      </c>
      <c r="P716" s="63" t="str">
        <f t="shared" si="137"/>
        <v/>
      </c>
      <c r="Q716" s="63"/>
      <c r="R716" s="63"/>
      <c r="S716" s="696"/>
    </row>
    <row r="717" spans="1:19">
      <c r="A717" s="481"/>
      <c r="B717" s="482"/>
      <c r="C717" s="483"/>
      <c r="D717" s="483"/>
      <c r="E717" s="484"/>
      <c r="F717" s="483"/>
      <c r="G717" s="689"/>
      <c r="H717" s="390">
        <f t="shared" si="139"/>
        <v>0</v>
      </c>
      <c r="I717" s="63">
        <f t="shared" si="140"/>
        <v>0</v>
      </c>
      <c r="J717" s="490"/>
      <c r="K717" s="510"/>
      <c r="L717" s="512" t="str">
        <f>IF(AND('1B Tableau financier'!$K$2&lt;&gt;"Pôle",C717&lt;&gt;""),1,"")</f>
        <v/>
      </c>
      <c r="M717" s="517" t="str">
        <f t="shared" si="141"/>
        <v/>
      </c>
      <c r="N717" s="518" t="str">
        <f t="shared" si="142"/>
        <v/>
      </c>
      <c r="O717" s="517" t="str">
        <f t="shared" si="136"/>
        <v/>
      </c>
      <c r="P717" s="63" t="str">
        <f t="shared" si="137"/>
        <v/>
      </c>
      <c r="Q717" s="63"/>
      <c r="R717" s="63"/>
      <c r="S717" s="696"/>
    </row>
    <row r="718" spans="1:19">
      <c r="A718" s="481"/>
      <c r="B718" s="482"/>
      <c r="C718" s="483"/>
      <c r="D718" s="483"/>
      <c r="E718" s="484"/>
      <c r="F718" s="483"/>
      <c r="G718" s="689"/>
      <c r="H718" s="390">
        <f t="shared" si="139"/>
        <v>0</v>
      </c>
      <c r="I718" s="63">
        <f t="shared" si="140"/>
        <v>0</v>
      </c>
      <c r="J718" s="490"/>
      <c r="K718" s="510"/>
      <c r="L718" s="512" t="str">
        <f>IF(AND('1B Tableau financier'!$K$2&lt;&gt;"Pôle",C718&lt;&gt;""),1,"")</f>
        <v/>
      </c>
      <c r="M718" s="517" t="str">
        <f t="shared" si="141"/>
        <v/>
      </c>
      <c r="N718" s="518" t="str">
        <f t="shared" si="142"/>
        <v/>
      </c>
      <c r="O718" s="517" t="str">
        <f t="shared" si="136"/>
        <v/>
      </c>
      <c r="P718" s="63" t="str">
        <f t="shared" si="137"/>
        <v/>
      </c>
      <c r="Q718" s="63"/>
      <c r="R718" s="63"/>
      <c r="S718" s="696"/>
    </row>
    <row r="719" spans="1:19">
      <c r="A719" s="481"/>
      <c r="B719" s="482"/>
      <c r="C719" s="483"/>
      <c r="D719" s="483"/>
      <c r="E719" s="484"/>
      <c r="F719" s="483"/>
      <c r="G719" s="689"/>
      <c r="H719" s="390">
        <f t="shared" si="139"/>
        <v>0</v>
      </c>
      <c r="I719" s="63">
        <f t="shared" si="140"/>
        <v>0</v>
      </c>
      <c r="J719" s="490"/>
      <c r="K719" s="510"/>
      <c r="L719" s="512" t="str">
        <f>IF(AND('1B Tableau financier'!$K$2&lt;&gt;"Pôle",C719&lt;&gt;""),1,"")</f>
        <v/>
      </c>
      <c r="M719" s="517" t="str">
        <f t="shared" si="141"/>
        <v/>
      </c>
      <c r="N719" s="518" t="str">
        <f t="shared" si="142"/>
        <v/>
      </c>
      <c r="O719" s="517" t="str">
        <f t="shared" si="136"/>
        <v/>
      </c>
      <c r="P719" s="63" t="str">
        <f t="shared" si="137"/>
        <v/>
      </c>
      <c r="Q719" s="63"/>
      <c r="R719" s="63"/>
      <c r="S719" s="696"/>
    </row>
    <row r="720" spans="1:19" hidden="1">
      <c r="A720" s="481"/>
      <c r="B720" s="482"/>
      <c r="C720" s="483"/>
      <c r="D720" s="483"/>
      <c r="E720" s="484"/>
      <c r="F720" s="483"/>
      <c r="G720" s="689"/>
      <c r="H720" s="390">
        <f t="shared" si="139"/>
        <v>0</v>
      </c>
      <c r="I720" s="63">
        <f t="shared" si="140"/>
        <v>0</v>
      </c>
      <c r="J720" s="490"/>
      <c r="K720" s="510"/>
      <c r="L720" s="512" t="str">
        <f>IF(AND('1B Tableau financier'!$K$2&lt;&gt;"Pôle",C720&lt;&gt;""),1,"")</f>
        <v/>
      </c>
      <c r="M720" s="517" t="str">
        <f t="shared" si="141"/>
        <v/>
      </c>
      <c r="N720" s="518" t="str">
        <f t="shared" si="142"/>
        <v/>
      </c>
      <c r="O720" s="517" t="str">
        <f t="shared" si="136"/>
        <v/>
      </c>
      <c r="P720" s="63" t="str">
        <f t="shared" si="137"/>
        <v/>
      </c>
      <c r="Q720" s="63"/>
      <c r="R720" s="63"/>
      <c r="S720" s="696"/>
    </row>
    <row r="721" spans="1:19" hidden="1">
      <c r="A721" s="481"/>
      <c r="B721" s="482"/>
      <c r="C721" s="483"/>
      <c r="D721" s="483"/>
      <c r="E721" s="484"/>
      <c r="F721" s="483"/>
      <c r="G721" s="689"/>
      <c r="H721" s="390">
        <f t="shared" si="139"/>
        <v>0</v>
      </c>
      <c r="I721" s="63">
        <f t="shared" si="140"/>
        <v>0</v>
      </c>
      <c r="J721" s="490"/>
      <c r="K721" s="510"/>
      <c r="L721" s="512" t="str">
        <f>IF(AND('1B Tableau financier'!$K$2&lt;&gt;"Pôle",C721&lt;&gt;""),1,"")</f>
        <v/>
      </c>
      <c r="M721" s="517" t="str">
        <f t="shared" si="141"/>
        <v/>
      </c>
      <c r="N721" s="518" t="str">
        <f t="shared" si="142"/>
        <v/>
      </c>
      <c r="O721" s="517" t="str">
        <f t="shared" si="136"/>
        <v/>
      </c>
      <c r="P721" s="63" t="str">
        <f t="shared" si="137"/>
        <v/>
      </c>
      <c r="Q721" s="63"/>
      <c r="R721" s="63"/>
      <c r="S721" s="696"/>
    </row>
    <row r="722" spans="1:19" hidden="1">
      <c r="A722" s="481"/>
      <c r="B722" s="482"/>
      <c r="C722" s="483"/>
      <c r="D722" s="483"/>
      <c r="E722" s="484"/>
      <c r="F722" s="483"/>
      <c r="G722" s="689"/>
      <c r="H722" s="390">
        <f t="shared" si="139"/>
        <v>0</v>
      </c>
      <c r="I722" s="63">
        <f t="shared" si="140"/>
        <v>0</v>
      </c>
      <c r="J722" s="490"/>
      <c r="K722" s="510"/>
      <c r="L722" s="512" t="str">
        <f>IF(AND('1B Tableau financier'!$K$2&lt;&gt;"Pôle",C722&lt;&gt;""),1,"")</f>
        <v/>
      </c>
      <c r="M722" s="517" t="str">
        <f t="shared" si="141"/>
        <v/>
      </c>
      <c r="N722" s="518" t="str">
        <f t="shared" si="142"/>
        <v/>
      </c>
      <c r="O722" s="517" t="str">
        <f t="shared" si="136"/>
        <v/>
      </c>
      <c r="P722" s="63" t="str">
        <f t="shared" si="137"/>
        <v/>
      </c>
      <c r="Q722" s="63"/>
      <c r="R722" s="63"/>
      <c r="S722" s="696"/>
    </row>
    <row r="723" spans="1:19" hidden="1">
      <c r="A723" s="481"/>
      <c r="B723" s="482"/>
      <c r="C723" s="483"/>
      <c r="D723" s="483"/>
      <c r="E723" s="484"/>
      <c r="F723" s="483"/>
      <c r="G723" s="689"/>
      <c r="H723" s="390">
        <f t="shared" si="139"/>
        <v>0</v>
      </c>
      <c r="I723" s="63">
        <f t="shared" si="140"/>
        <v>0</v>
      </c>
      <c r="J723" s="490"/>
      <c r="K723" s="510"/>
      <c r="L723" s="512" t="str">
        <f>IF(AND('1B Tableau financier'!$K$2&lt;&gt;"Pôle",C723&lt;&gt;""),1,"")</f>
        <v/>
      </c>
      <c r="M723" s="517" t="str">
        <f t="shared" si="141"/>
        <v/>
      </c>
      <c r="N723" s="518" t="str">
        <f t="shared" si="142"/>
        <v/>
      </c>
      <c r="O723" s="517" t="str">
        <f t="shared" si="136"/>
        <v/>
      </c>
      <c r="P723" s="63" t="str">
        <f t="shared" si="137"/>
        <v/>
      </c>
      <c r="Q723" s="63"/>
      <c r="R723" s="63"/>
      <c r="S723" s="696"/>
    </row>
    <row r="724" spans="1:19" hidden="1">
      <c r="A724" s="481"/>
      <c r="B724" s="482"/>
      <c r="C724" s="483"/>
      <c r="D724" s="483"/>
      <c r="E724" s="484"/>
      <c r="F724" s="483"/>
      <c r="G724" s="689"/>
      <c r="H724" s="390">
        <f t="shared" si="139"/>
        <v>0</v>
      </c>
      <c r="I724" s="63">
        <f t="shared" si="140"/>
        <v>0</v>
      </c>
      <c r="J724" s="490"/>
      <c r="K724" s="510"/>
      <c r="L724" s="512" t="str">
        <f>IF(AND('1B Tableau financier'!$K$2&lt;&gt;"Pôle",C724&lt;&gt;""),1,"")</f>
        <v/>
      </c>
      <c r="M724" s="517" t="str">
        <f t="shared" si="141"/>
        <v/>
      </c>
      <c r="N724" s="518" t="str">
        <f t="shared" si="142"/>
        <v/>
      </c>
      <c r="O724" s="517" t="str">
        <f t="shared" si="136"/>
        <v/>
      </c>
      <c r="P724" s="63" t="str">
        <f t="shared" si="137"/>
        <v/>
      </c>
      <c r="Q724" s="63"/>
      <c r="R724" s="63"/>
      <c r="S724" s="696"/>
    </row>
    <row r="725" spans="1:19" hidden="1">
      <c r="A725" s="481"/>
      <c r="B725" s="482"/>
      <c r="C725" s="483"/>
      <c r="D725" s="483"/>
      <c r="E725" s="484"/>
      <c r="F725" s="483"/>
      <c r="G725" s="689"/>
      <c r="H725" s="390">
        <f t="shared" si="139"/>
        <v>0</v>
      </c>
      <c r="I725" s="63">
        <f t="shared" si="140"/>
        <v>0</v>
      </c>
      <c r="J725" s="490"/>
      <c r="K725" s="510"/>
      <c r="L725" s="512" t="str">
        <f>IF(AND('1B Tableau financier'!$K$2&lt;&gt;"Pôle",C725&lt;&gt;""),1,"")</f>
        <v/>
      </c>
      <c r="M725" s="517" t="str">
        <f t="shared" si="141"/>
        <v/>
      </c>
      <c r="N725" s="518" t="str">
        <f t="shared" si="142"/>
        <v/>
      </c>
      <c r="O725" s="517" t="str">
        <f t="shared" si="136"/>
        <v/>
      </c>
      <c r="P725" s="63" t="str">
        <f t="shared" si="137"/>
        <v/>
      </c>
      <c r="Q725" s="63"/>
      <c r="R725" s="63"/>
      <c r="S725" s="696"/>
    </row>
    <row r="726" spans="1:19" hidden="1">
      <c r="A726" s="481"/>
      <c r="B726" s="482"/>
      <c r="C726" s="483"/>
      <c r="D726" s="483"/>
      <c r="E726" s="484"/>
      <c r="F726" s="483"/>
      <c r="G726" s="689"/>
      <c r="H726" s="390">
        <f t="shared" si="139"/>
        <v>0</v>
      </c>
      <c r="I726" s="63">
        <f t="shared" si="140"/>
        <v>0</v>
      </c>
      <c r="J726" s="490"/>
      <c r="K726" s="510"/>
      <c r="L726" s="512" t="str">
        <f>IF(AND('1B Tableau financier'!$K$2&lt;&gt;"Pôle",C726&lt;&gt;""),1,"")</f>
        <v/>
      </c>
      <c r="M726" s="517" t="str">
        <f t="shared" si="141"/>
        <v/>
      </c>
      <c r="N726" s="518" t="str">
        <f t="shared" si="142"/>
        <v/>
      </c>
      <c r="O726" s="517" t="str">
        <f t="shared" si="136"/>
        <v/>
      </c>
      <c r="P726" s="63" t="str">
        <f t="shared" si="137"/>
        <v/>
      </c>
      <c r="Q726" s="63"/>
      <c r="R726" s="63"/>
      <c r="S726" s="696"/>
    </row>
    <row r="727" spans="1:19" hidden="1">
      <c r="A727" s="481"/>
      <c r="B727" s="482"/>
      <c r="C727" s="483"/>
      <c r="D727" s="483"/>
      <c r="E727" s="484"/>
      <c r="F727" s="483"/>
      <c r="G727" s="689"/>
      <c r="H727" s="390">
        <f t="shared" si="133"/>
        <v>0</v>
      </c>
      <c r="I727" s="63">
        <f t="shared" si="138"/>
        <v>0</v>
      </c>
      <c r="J727" s="490"/>
      <c r="K727" s="510"/>
      <c r="L727" s="512" t="str">
        <f>IF(AND('1B Tableau financier'!$K$2&lt;&gt;"Pôle",C727&lt;&gt;""),1,"")</f>
        <v/>
      </c>
      <c r="M727" s="517" t="str">
        <f t="shared" si="134"/>
        <v/>
      </c>
      <c r="N727" s="518" t="str">
        <f t="shared" si="135"/>
        <v/>
      </c>
      <c r="O727" s="517" t="str">
        <f t="shared" si="136"/>
        <v/>
      </c>
      <c r="P727" s="63" t="str">
        <f t="shared" si="137"/>
        <v/>
      </c>
      <c r="Q727" s="63"/>
      <c r="R727" s="63"/>
      <c r="S727" s="696"/>
    </row>
    <row r="728" spans="1:19" hidden="1">
      <c r="A728" s="481"/>
      <c r="B728" s="482"/>
      <c r="C728" s="483"/>
      <c r="D728" s="483"/>
      <c r="E728" s="484"/>
      <c r="F728" s="483"/>
      <c r="G728" s="689"/>
      <c r="H728" s="390">
        <f t="shared" si="133"/>
        <v>0</v>
      </c>
      <c r="I728" s="63">
        <f t="shared" si="138"/>
        <v>0</v>
      </c>
      <c r="J728" s="490"/>
      <c r="K728" s="510"/>
      <c r="L728" s="512" t="str">
        <f>IF(AND('1B Tableau financier'!$K$2&lt;&gt;"Pôle",C728&lt;&gt;""),1,"")</f>
        <v/>
      </c>
      <c r="M728" s="517" t="str">
        <f t="shared" si="134"/>
        <v/>
      </c>
      <c r="N728" s="518" t="str">
        <f t="shared" si="135"/>
        <v/>
      </c>
      <c r="O728" s="517" t="str">
        <f t="shared" si="136"/>
        <v/>
      </c>
      <c r="P728" s="63" t="str">
        <f t="shared" si="137"/>
        <v/>
      </c>
      <c r="Q728" s="63"/>
      <c r="R728" s="63"/>
      <c r="S728" s="696"/>
    </row>
    <row r="729" spans="1:19" hidden="1">
      <c r="A729" s="481"/>
      <c r="B729" s="482"/>
      <c r="C729" s="483"/>
      <c r="D729" s="483"/>
      <c r="E729" s="484"/>
      <c r="F729" s="483"/>
      <c r="G729" s="689"/>
      <c r="H729" s="390">
        <f t="shared" si="133"/>
        <v>0</v>
      </c>
      <c r="I729" s="63">
        <f t="shared" si="138"/>
        <v>0</v>
      </c>
      <c r="J729" s="490"/>
      <c r="K729" s="510"/>
      <c r="L729" s="512" t="str">
        <f>IF(AND('1B Tableau financier'!$K$2&lt;&gt;"Pôle",C729&lt;&gt;""),1,"")</f>
        <v/>
      </c>
      <c r="M729" s="517" t="str">
        <f t="shared" si="134"/>
        <v/>
      </c>
      <c r="N729" s="518" t="str">
        <f t="shared" si="135"/>
        <v/>
      </c>
      <c r="O729" s="517" t="str">
        <f t="shared" si="136"/>
        <v/>
      </c>
      <c r="P729" s="63" t="str">
        <f t="shared" si="137"/>
        <v/>
      </c>
      <c r="Q729" s="63"/>
      <c r="R729" s="63"/>
      <c r="S729" s="696"/>
    </row>
    <row r="730" spans="1:19" hidden="1">
      <c r="A730" s="481"/>
      <c r="B730" s="482"/>
      <c r="C730" s="483"/>
      <c r="D730" s="483"/>
      <c r="E730" s="484"/>
      <c r="F730" s="483"/>
      <c r="G730" s="689"/>
      <c r="H730" s="390">
        <f t="shared" si="133"/>
        <v>0</v>
      </c>
      <c r="I730" s="63">
        <f t="shared" si="138"/>
        <v>0</v>
      </c>
      <c r="J730" s="490"/>
      <c r="K730" s="510"/>
      <c r="L730" s="512" t="str">
        <f>IF(AND('1B Tableau financier'!$K$2&lt;&gt;"Pôle",C730&lt;&gt;""),1,"")</f>
        <v/>
      </c>
      <c r="M730" s="517" t="str">
        <f t="shared" si="134"/>
        <v/>
      </c>
      <c r="N730" s="518" t="str">
        <f t="shared" si="135"/>
        <v/>
      </c>
      <c r="O730" s="517" t="str">
        <f t="shared" si="136"/>
        <v/>
      </c>
      <c r="P730" s="63" t="str">
        <f t="shared" si="137"/>
        <v/>
      </c>
      <c r="Q730" s="63"/>
      <c r="R730" s="63"/>
      <c r="S730" s="696"/>
    </row>
    <row r="731" spans="1:19" hidden="1">
      <c r="A731" s="481"/>
      <c r="B731" s="482"/>
      <c r="C731" s="483"/>
      <c r="D731" s="483"/>
      <c r="E731" s="484"/>
      <c r="F731" s="483"/>
      <c r="G731" s="689"/>
      <c r="H731" s="390">
        <f t="shared" si="133"/>
        <v>0</v>
      </c>
      <c r="I731" s="63">
        <f t="shared" si="138"/>
        <v>0</v>
      </c>
      <c r="J731" s="490"/>
      <c r="K731" s="510"/>
      <c r="L731" s="512" t="str">
        <f>IF(AND('1B Tableau financier'!$K$2&lt;&gt;"Pôle",C731&lt;&gt;""),1,"")</f>
        <v/>
      </c>
      <c r="M731" s="517" t="str">
        <f t="shared" si="134"/>
        <v/>
      </c>
      <c r="N731" s="518" t="str">
        <f t="shared" si="135"/>
        <v/>
      </c>
      <c r="O731" s="517" t="str">
        <f t="shared" si="136"/>
        <v/>
      </c>
      <c r="P731" s="63" t="str">
        <f t="shared" si="137"/>
        <v/>
      </c>
      <c r="Q731" s="63"/>
      <c r="R731" s="63"/>
      <c r="S731" s="696"/>
    </row>
    <row r="732" spans="1:19" hidden="1">
      <c r="A732" s="481"/>
      <c r="B732" s="482"/>
      <c r="C732" s="483"/>
      <c r="D732" s="483"/>
      <c r="E732" s="484"/>
      <c r="F732" s="483"/>
      <c r="G732" s="689"/>
      <c r="H732" s="390">
        <f t="shared" si="133"/>
        <v>0</v>
      </c>
      <c r="I732" s="63">
        <f t="shared" si="138"/>
        <v>0</v>
      </c>
      <c r="J732" s="490"/>
      <c r="K732" s="510"/>
      <c r="L732" s="512" t="str">
        <f>IF(AND('1B Tableau financier'!$K$2&lt;&gt;"Pôle",C732&lt;&gt;""),1,"")</f>
        <v/>
      </c>
      <c r="M732" s="517" t="str">
        <f t="shared" si="134"/>
        <v/>
      </c>
      <c r="N732" s="518" t="str">
        <f t="shared" si="135"/>
        <v/>
      </c>
      <c r="O732" s="517" t="str">
        <f t="shared" si="136"/>
        <v/>
      </c>
      <c r="P732" s="63" t="str">
        <f t="shared" si="137"/>
        <v/>
      </c>
      <c r="Q732" s="63"/>
      <c r="R732" s="63"/>
      <c r="S732" s="696"/>
    </row>
    <row r="733" spans="1:19" hidden="1">
      <c r="A733" s="481"/>
      <c r="B733" s="482"/>
      <c r="C733" s="483"/>
      <c r="D733" s="483"/>
      <c r="E733" s="484"/>
      <c r="F733" s="483"/>
      <c r="G733" s="689"/>
      <c r="H733" s="390">
        <f t="shared" si="133"/>
        <v>0</v>
      </c>
      <c r="I733" s="63">
        <f t="shared" si="138"/>
        <v>0</v>
      </c>
      <c r="J733" s="490"/>
      <c r="K733" s="510"/>
      <c r="L733" s="512" t="str">
        <f>IF(AND('1B Tableau financier'!$K$2&lt;&gt;"Pôle",C733&lt;&gt;""),1,"")</f>
        <v/>
      </c>
      <c r="M733" s="517" t="str">
        <f t="shared" si="134"/>
        <v/>
      </c>
      <c r="N733" s="518" t="str">
        <f t="shared" si="135"/>
        <v/>
      </c>
      <c r="O733" s="517" t="str">
        <f t="shared" si="136"/>
        <v/>
      </c>
      <c r="P733" s="63" t="str">
        <f t="shared" si="137"/>
        <v/>
      </c>
      <c r="Q733" s="63"/>
      <c r="R733" s="63"/>
      <c r="S733" s="696"/>
    </row>
    <row r="734" spans="1:19" hidden="1">
      <c r="A734" s="481"/>
      <c r="B734" s="482"/>
      <c r="C734" s="483"/>
      <c r="D734" s="483"/>
      <c r="E734" s="484"/>
      <c r="F734" s="483"/>
      <c r="G734" s="689"/>
      <c r="H734" s="390">
        <f t="shared" si="133"/>
        <v>0</v>
      </c>
      <c r="I734" s="63">
        <f t="shared" si="138"/>
        <v>0</v>
      </c>
      <c r="J734" s="490"/>
      <c r="K734" s="510"/>
      <c r="L734" s="512" t="str">
        <f>IF(AND('1B Tableau financier'!$K$2&lt;&gt;"Pôle",C734&lt;&gt;""),1,"")</f>
        <v/>
      </c>
      <c r="M734" s="517" t="str">
        <f t="shared" si="134"/>
        <v/>
      </c>
      <c r="N734" s="518" t="str">
        <f t="shared" si="135"/>
        <v/>
      </c>
      <c r="O734" s="517" t="str">
        <f t="shared" si="136"/>
        <v/>
      </c>
      <c r="P734" s="63" t="str">
        <f t="shared" si="137"/>
        <v/>
      </c>
      <c r="Q734" s="63"/>
      <c r="R734" s="63"/>
      <c r="S734" s="696"/>
    </row>
    <row r="735" spans="1:19" hidden="1">
      <c r="A735" s="481"/>
      <c r="B735" s="482"/>
      <c r="C735" s="483"/>
      <c r="D735" s="483"/>
      <c r="E735" s="484"/>
      <c r="F735" s="483"/>
      <c r="G735" s="689"/>
      <c r="H735" s="390">
        <f t="shared" si="133"/>
        <v>0</v>
      </c>
      <c r="I735" s="63">
        <f t="shared" si="138"/>
        <v>0</v>
      </c>
      <c r="J735" s="490"/>
      <c r="K735" s="510"/>
      <c r="L735" s="512" t="str">
        <f>IF(AND('1B Tableau financier'!$K$2&lt;&gt;"Pôle",C735&lt;&gt;""),1,"")</f>
        <v/>
      </c>
      <c r="M735" s="517" t="str">
        <f t="shared" si="134"/>
        <v/>
      </c>
      <c r="N735" s="518" t="str">
        <f t="shared" si="135"/>
        <v/>
      </c>
      <c r="O735" s="517" t="str">
        <f t="shared" si="136"/>
        <v/>
      </c>
      <c r="P735" s="63" t="str">
        <f t="shared" si="137"/>
        <v/>
      </c>
      <c r="Q735" s="63"/>
      <c r="R735" s="63"/>
      <c r="S735" s="696"/>
    </row>
    <row r="736" spans="1:19" hidden="1">
      <c r="A736" s="481"/>
      <c r="B736" s="482"/>
      <c r="C736" s="483"/>
      <c r="D736" s="483"/>
      <c r="E736" s="484"/>
      <c r="F736" s="483"/>
      <c r="G736" s="689"/>
      <c r="H736" s="390">
        <f t="shared" si="133"/>
        <v>0</v>
      </c>
      <c r="I736" s="63">
        <f t="shared" si="138"/>
        <v>0</v>
      </c>
      <c r="J736" s="490"/>
      <c r="K736" s="510"/>
      <c r="L736" s="512" t="str">
        <f>IF(AND('1B Tableau financier'!$K$2&lt;&gt;"Pôle",C736&lt;&gt;""),1,"")</f>
        <v/>
      </c>
      <c r="M736" s="517" t="str">
        <f t="shared" si="134"/>
        <v/>
      </c>
      <c r="N736" s="518" t="str">
        <f t="shared" si="135"/>
        <v/>
      </c>
      <c r="O736" s="517" t="str">
        <f t="shared" si="136"/>
        <v/>
      </c>
      <c r="P736" s="63" t="str">
        <f t="shared" si="137"/>
        <v/>
      </c>
      <c r="Q736" s="63"/>
      <c r="R736" s="63"/>
      <c r="S736" s="696"/>
    </row>
    <row r="737" spans="1:19" hidden="1">
      <c r="A737" s="481"/>
      <c r="B737" s="482"/>
      <c r="C737" s="483"/>
      <c r="D737" s="483"/>
      <c r="E737" s="484"/>
      <c r="F737" s="483"/>
      <c r="G737" s="689"/>
      <c r="H737" s="390">
        <f t="shared" si="133"/>
        <v>0</v>
      </c>
      <c r="I737" s="63">
        <f t="shared" si="138"/>
        <v>0</v>
      </c>
      <c r="J737" s="490"/>
      <c r="K737" s="510"/>
      <c r="L737" s="512" t="str">
        <f>IF(AND('1B Tableau financier'!$K$2&lt;&gt;"Pôle",C737&lt;&gt;""),1,"")</f>
        <v/>
      </c>
      <c r="M737" s="517" t="str">
        <f t="shared" si="134"/>
        <v/>
      </c>
      <c r="N737" s="518" t="str">
        <f t="shared" si="135"/>
        <v/>
      </c>
      <c r="O737" s="517" t="str">
        <f t="shared" si="136"/>
        <v/>
      </c>
      <c r="P737" s="63" t="str">
        <f t="shared" si="137"/>
        <v/>
      </c>
      <c r="Q737" s="63"/>
      <c r="R737" s="63"/>
      <c r="S737" s="696"/>
    </row>
    <row r="738" spans="1:19" hidden="1">
      <c r="A738" s="481"/>
      <c r="B738" s="482"/>
      <c r="C738" s="483"/>
      <c r="D738" s="483"/>
      <c r="E738" s="484"/>
      <c r="F738" s="483"/>
      <c r="G738" s="689"/>
      <c r="H738" s="390">
        <f t="shared" si="133"/>
        <v>0</v>
      </c>
      <c r="I738" s="63">
        <f t="shared" si="138"/>
        <v>0</v>
      </c>
      <c r="J738" s="490"/>
      <c r="K738" s="510"/>
      <c r="L738" s="512" t="str">
        <f>IF(AND('1B Tableau financier'!$K$2&lt;&gt;"Pôle",C738&lt;&gt;""),1,"")</f>
        <v/>
      </c>
      <c r="M738" s="517" t="str">
        <f t="shared" si="134"/>
        <v/>
      </c>
      <c r="N738" s="518" t="str">
        <f t="shared" si="135"/>
        <v/>
      </c>
      <c r="O738" s="517" t="str">
        <f t="shared" si="136"/>
        <v/>
      </c>
      <c r="P738" s="63" t="str">
        <f t="shared" si="137"/>
        <v/>
      </c>
      <c r="Q738" s="63"/>
      <c r="R738" s="63"/>
      <c r="S738" s="696"/>
    </row>
    <row r="739" spans="1:19" hidden="1">
      <c r="A739" s="481"/>
      <c r="B739" s="482"/>
      <c r="C739" s="483"/>
      <c r="D739" s="483"/>
      <c r="E739" s="484"/>
      <c r="F739" s="483"/>
      <c r="G739" s="689"/>
      <c r="H739" s="390">
        <f t="shared" si="133"/>
        <v>0</v>
      </c>
      <c r="I739" s="63">
        <f t="shared" si="138"/>
        <v>0</v>
      </c>
      <c r="J739" s="490"/>
      <c r="K739" s="510"/>
      <c r="L739" s="512" t="str">
        <f>IF(AND('1B Tableau financier'!$K$2&lt;&gt;"Pôle",C739&lt;&gt;""),1,"")</f>
        <v/>
      </c>
      <c r="M739" s="517" t="str">
        <f t="shared" si="134"/>
        <v/>
      </c>
      <c r="N739" s="518" t="str">
        <f t="shared" si="135"/>
        <v/>
      </c>
      <c r="O739" s="517" t="str">
        <f t="shared" si="136"/>
        <v/>
      </c>
      <c r="P739" s="63" t="str">
        <f t="shared" si="137"/>
        <v/>
      </c>
      <c r="Q739" s="63"/>
      <c r="R739" s="63"/>
      <c r="S739" s="696"/>
    </row>
    <row r="740" spans="1:19" hidden="1">
      <c r="A740" s="481"/>
      <c r="B740" s="482"/>
      <c r="C740" s="483"/>
      <c r="D740" s="483"/>
      <c r="E740" s="484"/>
      <c r="F740" s="483"/>
      <c r="G740" s="689"/>
      <c r="H740" s="390">
        <f t="shared" si="133"/>
        <v>0</v>
      </c>
      <c r="I740" s="63">
        <f t="shared" si="138"/>
        <v>0</v>
      </c>
      <c r="J740" s="490"/>
      <c r="K740" s="510"/>
      <c r="L740" s="512" t="str">
        <f>IF(AND('1B Tableau financier'!$K$2&lt;&gt;"Pôle",C740&lt;&gt;""),1,"")</f>
        <v/>
      </c>
      <c r="M740" s="517" t="str">
        <f t="shared" si="134"/>
        <v/>
      </c>
      <c r="N740" s="518" t="str">
        <f t="shared" si="135"/>
        <v/>
      </c>
      <c r="O740" s="517" t="str">
        <f t="shared" si="136"/>
        <v/>
      </c>
      <c r="P740" s="63" t="str">
        <f t="shared" si="137"/>
        <v/>
      </c>
      <c r="Q740" s="63"/>
      <c r="R740" s="63"/>
      <c r="S740" s="696"/>
    </row>
    <row r="741" spans="1:19" hidden="1">
      <c r="A741" s="481"/>
      <c r="B741" s="482"/>
      <c r="C741" s="483"/>
      <c r="D741" s="483"/>
      <c r="E741" s="484"/>
      <c r="F741" s="483"/>
      <c r="G741" s="689"/>
      <c r="H741" s="390">
        <f t="shared" si="133"/>
        <v>0</v>
      </c>
      <c r="I741" s="63">
        <f t="shared" si="138"/>
        <v>0</v>
      </c>
      <c r="J741" s="490"/>
      <c r="K741" s="510"/>
      <c r="L741" s="512" t="str">
        <f>IF(AND('1B Tableau financier'!$K$2&lt;&gt;"Pôle",C741&lt;&gt;""),1,"")</f>
        <v/>
      </c>
      <c r="M741" s="517" t="str">
        <f t="shared" si="134"/>
        <v/>
      </c>
      <c r="N741" s="518" t="str">
        <f t="shared" si="135"/>
        <v/>
      </c>
      <c r="O741" s="517" t="str">
        <f t="shared" si="136"/>
        <v/>
      </c>
      <c r="P741" s="63" t="str">
        <f t="shared" si="137"/>
        <v/>
      </c>
      <c r="Q741" s="63"/>
      <c r="R741" s="63"/>
      <c r="S741" s="696"/>
    </row>
    <row r="742" spans="1:19" hidden="1">
      <c r="A742" s="481"/>
      <c r="B742" s="482"/>
      <c r="C742" s="483"/>
      <c r="D742" s="483"/>
      <c r="E742" s="484"/>
      <c r="F742" s="483"/>
      <c r="G742" s="689"/>
      <c r="H742" s="390">
        <f t="shared" si="133"/>
        <v>0</v>
      </c>
      <c r="I742" s="63">
        <f t="shared" si="138"/>
        <v>0</v>
      </c>
      <c r="J742" s="490"/>
      <c r="K742" s="510"/>
      <c r="L742" s="512" t="str">
        <f>IF(AND('1B Tableau financier'!$K$2&lt;&gt;"Pôle",C742&lt;&gt;""),1,"")</f>
        <v/>
      </c>
      <c r="M742" s="517" t="str">
        <f t="shared" si="134"/>
        <v/>
      </c>
      <c r="N742" s="518" t="str">
        <f t="shared" si="135"/>
        <v/>
      </c>
      <c r="O742" s="517" t="str">
        <f t="shared" si="136"/>
        <v/>
      </c>
      <c r="P742" s="63" t="str">
        <f t="shared" si="137"/>
        <v/>
      </c>
      <c r="Q742" s="63"/>
      <c r="R742" s="63"/>
      <c r="S742" s="696"/>
    </row>
    <row r="743" spans="1:19" hidden="1">
      <c r="A743" s="481"/>
      <c r="B743" s="482"/>
      <c r="C743" s="483"/>
      <c r="D743" s="483"/>
      <c r="E743" s="484"/>
      <c r="F743" s="483"/>
      <c r="G743" s="689"/>
      <c r="H743" s="390">
        <f t="shared" si="133"/>
        <v>0</v>
      </c>
      <c r="I743" s="63">
        <f t="shared" si="138"/>
        <v>0</v>
      </c>
      <c r="J743" s="490"/>
      <c r="K743" s="510"/>
      <c r="L743" s="512" t="str">
        <f>IF(AND('1B Tableau financier'!$K$2&lt;&gt;"Pôle",C743&lt;&gt;""),1,"")</f>
        <v/>
      </c>
      <c r="M743" s="517" t="str">
        <f t="shared" si="134"/>
        <v/>
      </c>
      <c r="N743" s="518" t="str">
        <f t="shared" si="135"/>
        <v/>
      </c>
      <c r="O743" s="517" t="str">
        <f t="shared" si="136"/>
        <v/>
      </c>
      <c r="P743" s="63" t="str">
        <f t="shared" si="137"/>
        <v/>
      </c>
      <c r="Q743" s="63"/>
      <c r="R743" s="63"/>
      <c r="S743" s="696"/>
    </row>
    <row r="744" spans="1:19" hidden="1">
      <c r="A744" s="481"/>
      <c r="B744" s="482"/>
      <c r="C744" s="483"/>
      <c r="D744" s="483"/>
      <c r="E744" s="484"/>
      <c r="F744" s="483"/>
      <c r="G744" s="689"/>
      <c r="H744" s="390">
        <f t="shared" si="133"/>
        <v>0</v>
      </c>
      <c r="I744" s="63">
        <f t="shared" si="138"/>
        <v>0</v>
      </c>
      <c r="J744" s="490"/>
      <c r="K744" s="510"/>
      <c r="L744" s="512" t="str">
        <f>IF(AND('1B Tableau financier'!$K$2&lt;&gt;"Pôle",C744&lt;&gt;""),1,"")</f>
        <v/>
      </c>
      <c r="M744" s="517" t="str">
        <f t="shared" si="134"/>
        <v/>
      </c>
      <c r="N744" s="518" t="str">
        <f t="shared" si="135"/>
        <v/>
      </c>
      <c r="O744" s="517" t="str">
        <f t="shared" si="136"/>
        <v/>
      </c>
      <c r="P744" s="63" t="str">
        <f t="shared" si="137"/>
        <v/>
      </c>
      <c r="Q744" s="63"/>
      <c r="R744" s="63"/>
      <c r="S744" s="696"/>
    </row>
    <row r="745" spans="1:19" hidden="1">
      <c r="A745" s="481"/>
      <c r="B745" s="482"/>
      <c r="C745" s="483"/>
      <c r="D745" s="483"/>
      <c r="E745" s="484"/>
      <c r="F745" s="483"/>
      <c r="G745" s="689"/>
      <c r="H745" s="390">
        <f t="shared" si="133"/>
        <v>0</v>
      </c>
      <c r="I745" s="63">
        <f t="shared" si="138"/>
        <v>0</v>
      </c>
      <c r="J745" s="490"/>
      <c r="K745" s="510"/>
      <c r="L745" s="512" t="str">
        <f>IF(AND('1B Tableau financier'!$K$2&lt;&gt;"Pôle",C745&lt;&gt;""),1,"")</f>
        <v/>
      </c>
      <c r="M745" s="517" t="str">
        <f t="shared" si="134"/>
        <v/>
      </c>
      <c r="N745" s="518" t="str">
        <f t="shared" si="135"/>
        <v/>
      </c>
      <c r="O745" s="517" t="str">
        <f t="shared" si="136"/>
        <v/>
      </c>
      <c r="P745" s="63" t="str">
        <f t="shared" si="137"/>
        <v/>
      </c>
      <c r="Q745" s="63"/>
      <c r="R745" s="63"/>
      <c r="S745" s="696"/>
    </row>
    <row r="746" spans="1:19" hidden="1">
      <c r="A746" s="481"/>
      <c r="B746" s="482"/>
      <c r="C746" s="483"/>
      <c r="D746" s="483"/>
      <c r="E746" s="484"/>
      <c r="F746" s="483"/>
      <c r="G746" s="689"/>
      <c r="H746" s="390">
        <f t="shared" si="133"/>
        <v>0</v>
      </c>
      <c r="I746" s="63">
        <f t="shared" si="138"/>
        <v>0</v>
      </c>
      <c r="J746" s="490"/>
      <c r="K746" s="510"/>
      <c r="L746" s="512" t="str">
        <f>IF(AND('1B Tableau financier'!$K$2&lt;&gt;"Pôle",C746&lt;&gt;""),1,"")</f>
        <v/>
      </c>
      <c r="M746" s="517" t="str">
        <f t="shared" si="134"/>
        <v/>
      </c>
      <c r="N746" s="518" t="str">
        <f t="shared" si="135"/>
        <v/>
      </c>
      <c r="O746" s="517" t="str">
        <f t="shared" si="136"/>
        <v/>
      </c>
      <c r="P746" s="63" t="str">
        <f t="shared" si="137"/>
        <v/>
      </c>
      <c r="Q746" s="63"/>
      <c r="R746" s="63"/>
      <c r="S746" s="696"/>
    </row>
    <row r="747" spans="1:19" hidden="1">
      <c r="A747" s="481"/>
      <c r="B747" s="482"/>
      <c r="C747" s="483"/>
      <c r="D747" s="483"/>
      <c r="E747" s="484"/>
      <c r="F747" s="483"/>
      <c r="G747" s="689"/>
      <c r="H747" s="390">
        <f t="shared" si="133"/>
        <v>0</v>
      </c>
      <c r="I747" s="63">
        <f t="shared" si="138"/>
        <v>0</v>
      </c>
      <c r="J747" s="490"/>
      <c r="K747" s="510"/>
      <c r="L747" s="512" t="str">
        <f>IF(AND('1B Tableau financier'!$K$2&lt;&gt;"Pôle",C747&lt;&gt;""),1,"")</f>
        <v/>
      </c>
      <c r="M747" s="517" t="str">
        <f t="shared" si="134"/>
        <v/>
      </c>
      <c r="N747" s="518" t="str">
        <f t="shared" si="135"/>
        <v/>
      </c>
      <c r="O747" s="517" t="str">
        <f t="shared" si="136"/>
        <v/>
      </c>
      <c r="P747" s="63" t="str">
        <f t="shared" si="137"/>
        <v/>
      </c>
      <c r="Q747" s="63"/>
      <c r="R747" s="63"/>
      <c r="S747" s="696"/>
    </row>
    <row r="748" spans="1:19" hidden="1">
      <c r="A748" s="481"/>
      <c r="B748" s="482"/>
      <c r="C748" s="483"/>
      <c r="D748" s="483"/>
      <c r="E748" s="484"/>
      <c r="F748" s="483"/>
      <c r="G748" s="689"/>
      <c r="H748" s="390">
        <f t="shared" si="133"/>
        <v>0</v>
      </c>
      <c r="I748" s="63">
        <f t="shared" si="138"/>
        <v>0</v>
      </c>
      <c r="J748" s="490"/>
      <c r="K748" s="510"/>
      <c r="L748" s="512" t="str">
        <f>IF(AND('1B Tableau financier'!$K$2&lt;&gt;"Pôle",C748&lt;&gt;""),1,"")</f>
        <v/>
      </c>
      <c r="M748" s="517" t="str">
        <f t="shared" si="134"/>
        <v/>
      </c>
      <c r="N748" s="518" t="str">
        <f t="shared" si="135"/>
        <v/>
      </c>
      <c r="O748" s="517" t="str">
        <f t="shared" si="136"/>
        <v/>
      </c>
      <c r="P748" s="63" t="str">
        <f t="shared" si="137"/>
        <v/>
      </c>
      <c r="Q748" s="63"/>
      <c r="R748" s="63"/>
      <c r="S748" s="696"/>
    </row>
    <row r="749" spans="1:19" hidden="1">
      <c r="A749" s="481"/>
      <c r="B749" s="482"/>
      <c r="C749" s="483"/>
      <c r="D749" s="483"/>
      <c r="E749" s="484"/>
      <c r="F749" s="483"/>
      <c r="G749" s="689"/>
      <c r="H749" s="390">
        <f t="shared" si="133"/>
        <v>0</v>
      </c>
      <c r="I749" s="63">
        <f t="shared" si="138"/>
        <v>0</v>
      </c>
      <c r="J749" s="490"/>
      <c r="K749" s="510"/>
      <c r="L749" s="512" t="str">
        <f>IF(AND('1B Tableau financier'!$K$2&lt;&gt;"Pôle",C749&lt;&gt;""),1,"")</f>
        <v/>
      </c>
      <c r="M749" s="517" t="str">
        <f t="shared" si="134"/>
        <v/>
      </c>
      <c r="N749" s="518" t="str">
        <f t="shared" si="135"/>
        <v/>
      </c>
      <c r="O749" s="517" t="str">
        <f t="shared" si="136"/>
        <v/>
      </c>
      <c r="P749" s="63" t="str">
        <f t="shared" si="137"/>
        <v/>
      </c>
      <c r="Q749" s="63"/>
      <c r="R749" s="63"/>
      <c r="S749" s="696"/>
    </row>
    <row r="750" spans="1:19" hidden="1">
      <c r="A750" s="481"/>
      <c r="B750" s="482"/>
      <c r="C750" s="483"/>
      <c r="D750" s="483"/>
      <c r="E750" s="484"/>
      <c r="F750" s="483"/>
      <c r="G750" s="689"/>
      <c r="H750" s="390">
        <f t="shared" si="133"/>
        <v>0</v>
      </c>
      <c r="I750" s="63">
        <f t="shared" si="138"/>
        <v>0</v>
      </c>
      <c r="J750" s="490"/>
      <c r="K750" s="510"/>
      <c r="L750" s="512" t="str">
        <f>IF(AND('1B Tableau financier'!$K$2&lt;&gt;"Pôle",C750&lt;&gt;""),1,"")</f>
        <v/>
      </c>
      <c r="M750" s="517" t="str">
        <f t="shared" si="134"/>
        <v/>
      </c>
      <c r="N750" s="518" t="str">
        <f t="shared" si="135"/>
        <v/>
      </c>
      <c r="O750" s="517" t="str">
        <f t="shared" si="136"/>
        <v/>
      </c>
      <c r="P750" s="63" t="str">
        <f t="shared" si="137"/>
        <v/>
      </c>
      <c r="Q750" s="63"/>
      <c r="R750" s="63"/>
      <c r="S750" s="696"/>
    </row>
    <row r="751" spans="1:19" hidden="1">
      <c r="A751" s="481"/>
      <c r="B751" s="482"/>
      <c r="C751" s="483"/>
      <c r="D751" s="483"/>
      <c r="E751" s="484"/>
      <c r="F751" s="483"/>
      <c r="G751" s="689"/>
      <c r="H751" s="390">
        <f t="shared" si="133"/>
        <v>0</v>
      </c>
      <c r="I751" s="63">
        <f t="shared" si="138"/>
        <v>0</v>
      </c>
      <c r="J751" s="490"/>
      <c r="K751" s="510"/>
      <c r="L751" s="512" t="str">
        <f>IF(AND('1B Tableau financier'!$K$2&lt;&gt;"Pôle",C751&lt;&gt;""),1,"")</f>
        <v/>
      </c>
      <c r="M751" s="517" t="str">
        <f t="shared" si="134"/>
        <v/>
      </c>
      <c r="N751" s="518" t="str">
        <f t="shared" si="135"/>
        <v/>
      </c>
      <c r="O751" s="517" t="str">
        <f t="shared" si="136"/>
        <v/>
      </c>
      <c r="P751" s="63" t="str">
        <f t="shared" si="137"/>
        <v/>
      </c>
      <c r="Q751" s="63"/>
      <c r="R751" s="63"/>
      <c r="S751" s="696"/>
    </row>
    <row r="752" spans="1:19" hidden="1">
      <c r="A752" s="481"/>
      <c r="B752" s="482"/>
      <c r="C752" s="483"/>
      <c r="D752" s="483"/>
      <c r="E752" s="484"/>
      <c r="F752" s="483"/>
      <c r="G752" s="689"/>
      <c r="H752" s="390">
        <f t="shared" si="133"/>
        <v>0</v>
      </c>
      <c r="I752" s="63">
        <f t="shared" si="138"/>
        <v>0</v>
      </c>
      <c r="J752" s="490"/>
      <c r="K752" s="510"/>
      <c r="L752" s="512" t="str">
        <f>IF(AND('1B Tableau financier'!$K$2&lt;&gt;"Pôle",C752&lt;&gt;""),1,"")</f>
        <v/>
      </c>
      <c r="M752" s="517" t="str">
        <f t="shared" si="134"/>
        <v/>
      </c>
      <c r="N752" s="518" t="str">
        <f t="shared" si="135"/>
        <v/>
      </c>
      <c r="O752" s="517" t="str">
        <f t="shared" si="136"/>
        <v/>
      </c>
      <c r="P752" s="63" t="str">
        <f t="shared" si="137"/>
        <v/>
      </c>
      <c r="Q752" s="63"/>
      <c r="R752" s="63"/>
      <c r="S752" s="696"/>
    </row>
    <row r="753" spans="1:19" hidden="1">
      <c r="A753" s="481"/>
      <c r="B753" s="482"/>
      <c r="C753" s="483"/>
      <c r="D753" s="483"/>
      <c r="E753" s="484"/>
      <c r="F753" s="483"/>
      <c r="G753" s="689"/>
      <c r="H753" s="390">
        <f t="shared" ref="H753:H780" si="143">IF(AND(B753&gt;=$I$8,B753&lt;=$J$8),$K$8,IF(AND(B753&gt;=$I$9,B753&lt;=$J$9),$K$9,IF(AND(B753&gt;=$I$10,B753&lt;=$J$10),$K$10,IF(AND(B753&gt;=$I$11,B753&lt;=$J$11),$K$11,0))))</f>
        <v>0</v>
      </c>
      <c r="I753" s="63">
        <f t="shared" si="138"/>
        <v>0</v>
      </c>
      <c r="J753" s="490"/>
      <c r="K753" s="510"/>
      <c r="L753" s="512" t="str">
        <f>IF(AND('1B Tableau financier'!$K$2&lt;&gt;"Pôle",C753&lt;&gt;""),1,"")</f>
        <v/>
      </c>
      <c r="M753" s="517" t="str">
        <f t="shared" si="134"/>
        <v/>
      </c>
      <c r="N753" s="518" t="str">
        <f t="shared" si="135"/>
        <v/>
      </c>
      <c r="O753" s="517" t="str">
        <f t="shared" si="136"/>
        <v/>
      </c>
      <c r="P753" s="63" t="str">
        <f t="shared" si="137"/>
        <v/>
      </c>
      <c r="Q753" s="63"/>
      <c r="R753" s="63"/>
      <c r="S753" s="696"/>
    </row>
    <row r="754" spans="1:19" hidden="1">
      <c r="A754" s="481"/>
      <c r="B754" s="482"/>
      <c r="C754" s="483"/>
      <c r="D754" s="483"/>
      <c r="E754" s="484"/>
      <c r="F754" s="483"/>
      <c r="G754" s="689"/>
      <c r="H754" s="390">
        <f t="shared" si="143"/>
        <v>0</v>
      </c>
      <c r="I754" s="63">
        <f t="shared" si="138"/>
        <v>0</v>
      </c>
      <c r="J754" s="490"/>
      <c r="K754" s="510"/>
      <c r="L754" s="512" t="str">
        <f>IF(AND('1B Tableau financier'!$K$2&lt;&gt;"Pôle",C754&lt;&gt;""),1,"")</f>
        <v/>
      </c>
      <c r="M754" s="517" t="str">
        <f t="shared" si="134"/>
        <v/>
      </c>
      <c r="N754" s="518" t="str">
        <f t="shared" si="135"/>
        <v/>
      </c>
      <c r="O754" s="517" t="str">
        <f t="shared" si="136"/>
        <v/>
      </c>
      <c r="P754" s="63" t="str">
        <f t="shared" si="137"/>
        <v/>
      </c>
      <c r="Q754" s="63"/>
      <c r="R754" s="63"/>
      <c r="S754" s="696"/>
    </row>
    <row r="755" spans="1:19" hidden="1">
      <c r="A755" s="481"/>
      <c r="B755" s="482"/>
      <c r="C755" s="483"/>
      <c r="D755" s="483"/>
      <c r="E755" s="484"/>
      <c r="F755" s="483"/>
      <c r="G755" s="689"/>
      <c r="H755" s="390">
        <f t="shared" si="143"/>
        <v>0</v>
      </c>
      <c r="I755" s="63">
        <f t="shared" si="138"/>
        <v>0</v>
      </c>
      <c r="J755" s="490"/>
      <c r="K755" s="510"/>
      <c r="L755" s="512" t="str">
        <f>IF(AND('1B Tableau financier'!$K$2&lt;&gt;"Pôle",C755&lt;&gt;""),1,"")</f>
        <v/>
      </c>
      <c r="M755" s="517" t="str">
        <f t="shared" si="134"/>
        <v/>
      </c>
      <c r="N755" s="518" t="str">
        <f t="shared" si="135"/>
        <v/>
      </c>
      <c r="O755" s="517" t="str">
        <f t="shared" ref="O755:O780" si="144">IF(M755="","",M755-Q755)</f>
        <v/>
      </c>
      <c r="P755" s="63" t="str">
        <f t="shared" ref="P755:P780" si="145">IF(N755="","",N755-R755)</f>
        <v/>
      </c>
      <c r="Q755" s="63"/>
      <c r="R755" s="63"/>
      <c r="S755" s="696"/>
    </row>
    <row r="756" spans="1:19" hidden="1">
      <c r="A756" s="481"/>
      <c r="B756" s="482"/>
      <c r="C756" s="483"/>
      <c r="D756" s="483"/>
      <c r="E756" s="484"/>
      <c r="F756" s="483"/>
      <c r="G756" s="689"/>
      <c r="H756" s="390">
        <f t="shared" si="143"/>
        <v>0</v>
      </c>
      <c r="I756" s="63">
        <f t="shared" si="138"/>
        <v>0</v>
      </c>
      <c r="J756" s="490"/>
      <c r="K756" s="510"/>
      <c r="L756" s="512" t="str">
        <f>IF(AND('1B Tableau financier'!$K$2&lt;&gt;"Pôle",C756&lt;&gt;""),1,"")</f>
        <v/>
      </c>
      <c r="M756" s="517" t="str">
        <f t="shared" si="134"/>
        <v/>
      </c>
      <c r="N756" s="518" t="str">
        <f t="shared" si="135"/>
        <v/>
      </c>
      <c r="O756" s="517" t="str">
        <f t="shared" si="144"/>
        <v/>
      </c>
      <c r="P756" s="63" t="str">
        <f t="shared" si="145"/>
        <v/>
      </c>
      <c r="Q756" s="63"/>
      <c r="R756" s="63"/>
      <c r="S756" s="696"/>
    </row>
    <row r="757" spans="1:19" hidden="1">
      <c r="A757" s="481"/>
      <c r="B757" s="482"/>
      <c r="C757" s="483"/>
      <c r="D757" s="483"/>
      <c r="E757" s="484"/>
      <c r="F757" s="483"/>
      <c r="G757" s="689"/>
      <c r="H757" s="390">
        <f t="shared" si="143"/>
        <v>0</v>
      </c>
      <c r="I757" s="63">
        <f t="shared" si="138"/>
        <v>0</v>
      </c>
      <c r="J757" s="490"/>
      <c r="K757" s="510"/>
      <c r="L757" s="512" t="str">
        <f>IF(AND('1B Tableau financier'!$K$2&lt;&gt;"Pôle",C757&lt;&gt;""),1,"")</f>
        <v/>
      </c>
      <c r="M757" s="517" t="str">
        <f t="shared" si="134"/>
        <v/>
      </c>
      <c r="N757" s="518" t="str">
        <f t="shared" si="135"/>
        <v/>
      </c>
      <c r="O757" s="517" t="str">
        <f t="shared" si="144"/>
        <v/>
      </c>
      <c r="P757" s="63" t="str">
        <f t="shared" si="145"/>
        <v/>
      </c>
      <c r="Q757" s="63"/>
      <c r="R757" s="63"/>
      <c r="S757" s="696"/>
    </row>
    <row r="758" spans="1:19" hidden="1">
      <c r="A758" s="481"/>
      <c r="B758" s="482"/>
      <c r="C758" s="483"/>
      <c r="D758" s="483"/>
      <c r="E758" s="484"/>
      <c r="F758" s="483"/>
      <c r="G758" s="689"/>
      <c r="H758" s="390">
        <f t="shared" si="143"/>
        <v>0</v>
      </c>
      <c r="I758" s="63">
        <f t="shared" si="138"/>
        <v>0</v>
      </c>
      <c r="J758" s="490"/>
      <c r="K758" s="510"/>
      <c r="L758" s="512" t="str">
        <f>IF(AND('1B Tableau financier'!$K$2&lt;&gt;"Pôle",C758&lt;&gt;""),1,"")</f>
        <v/>
      </c>
      <c r="M758" s="517" t="str">
        <f t="shared" si="134"/>
        <v/>
      </c>
      <c r="N758" s="518" t="str">
        <f t="shared" si="135"/>
        <v/>
      </c>
      <c r="O758" s="517" t="str">
        <f t="shared" si="144"/>
        <v/>
      </c>
      <c r="P758" s="63" t="str">
        <f t="shared" si="145"/>
        <v/>
      </c>
      <c r="Q758" s="63"/>
      <c r="R758" s="63"/>
      <c r="S758" s="696"/>
    </row>
    <row r="759" spans="1:19" hidden="1">
      <c r="A759" s="481"/>
      <c r="B759" s="482"/>
      <c r="C759" s="483"/>
      <c r="D759" s="483"/>
      <c r="E759" s="484"/>
      <c r="F759" s="483"/>
      <c r="G759" s="689"/>
      <c r="H759" s="390">
        <f t="shared" si="143"/>
        <v>0</v>
      </c>
      <c r="I759" s="63">
        <f t="shared" ref="I759:I778" si="146">G759*H759</f>
        <v>0</v>
      </c>
      <c r="J759" s="490"/>
      <c r="K759" s="510"/>
      <c r="L759" s="512" t="str">
        <f>IF(AND('1B Tableau financier'!$K$2&lt;&gt;"Pôle",C759&lt;&gt;""),1,"")</f>
        <v/>
      </c>
      <c r="M759" s="517" t="str">
        <f t="shared" ref="M759:M778" si="147">IF(L759=1,I759+J759+K759,"")</f>
        <v/>
      </c>
      <c r="N759" s="518" t="str">
        <f t="shared" ref="N759:N778" si="148">IF(L759=2,(I759+J759+K759)/2,"")</f>
        <v/>
      </c>
      <c r="O759" s="517" t="str">
        <f t="shared" si="144"/>
        <v/>
      </c>
      <c r="P759" s="63" t="str">
        <f t="shared" si="145"/>
        <v/>
      </c>
      <c r="Q759" s="63"/>
      <c r="R759" s="63"/>
      <c r="S759" s="696"/>
    </row>
    <row r="760" spans="1:19" hidden="1">
      <c r="A760" s="481"/>
      <c r="B760" s="482"/>
      <c r="C760" s="483"/>
      <c r="D760" s="483"/>
      <c r="E760" s="484"/>
      <c r="F760" s="483"/>
      <c r="G760" s="689"/>
      <c r="H760" s="390">
        <f t="shared" si="143"/>
        <v>0</v>
      </c>
      <c r="I760" s="63">
        <f t="shared" si="146"/>
        <v>0</v>
      </c>
      <c r="J760" s="490"/>
      <c r="K760" s="510"/>
      <c r="L760" s="512" t="str">
        <f>IF(AND('1B Tableau financier'!$K$2&lt;&gt;"Pôle",C760&lt;&gt;""),1,"")</f>
        <v/>
      </c>
      <c r="M760" s="517" t="str">
        <f t="shared" si="147"/>
        <v/>
      </c>
      <c r="N760" s="518" t="str">
        <f t="shared" si="148"/>
        <v/>
      </c>
      <c r="O760" s="517" t="str">
        <f t="shared" si="144"/>
        <v/>
      </c>
      <c r="P760" s="63" t="str">
        <f t="shared" si="145"/>
        <v/>
      </c>
      <c r="Q760" s="63"/>
      <c r="R760" s="63"/>
      <c r="S760" s="696"/>
    </row>
    <row r="761" spans="1:19" hidden="1">
      <c r="A761" s="481"/>
      <c r="B761" s="482"/>
      <c r="C761" s="483"/>
      <c r="D761" s="483"/>
      <c r="E761" s="484"/>
      <c r="F761" s="483"/>
      <c r="G761" s="689"/>
      <c r="H761" s="390">
        <f t="shared" si="143"/>
        <v>0</v>
      </c>
      <c r="I761" s="63">
        <f t="shared" si="146"/>
        <v>0</v>
      </c>
      <c r="J761" s="490"/>
      <c r="K761" s="510"/>
      <c r="L761" s="512" t="str">
        <f>IF(AND('1B Tableau financier'!$K$2&lt;&gt;"Pôle",C761&lt;&gt;""),1,"")</f>
        <v/>
      </c>
      <c r="M761" s="517" t="str">
        <f t="shared" si="147"/>
        <v/>
      </c>
      <c r="N761" s="518" t="str">
        <f t="shared" si="148"/>
        <v/>
      </c>
      <c r="O761" s="517" t="str">
        <f t="shared" si="144"/>
        <v/>
      </c>
      <c r="P761" s="63" t="str">
        <f t="shared" si="145"/>
        <v/>
      </c>
      <c r="Q761" s="63"/>
      <c r="R761" s="63"/>
      <c r="S761" s="696"/>
    </row>
    <row r="762" spans="1:19" hidden="1">
      <c r="A762" s="481"/>
      <c r="B762" s="482"/>
      <c r="C762" s="483"/>
      <c r="D762" s="483"/>
      <c r="E762" s="484"/>
      <c r="F762" s="483"/>
      <c r="G762" s="689"/>
      <c r="H762" s="390">
        <f t="shared" si="143"/>
        <v>0</v>
      </c>
      <c r="I762" s="63">
        <f t="shared" si="146"/>
        <v>0</v>
      </c>
      <c r="J762" s="490"/>
      <c r="K762" s="510"/>
      <c r="L762" s="512" t="str">
        <f>IF(AND('1B Tableau financier'!$K$2&lt;&gt;"Pôle",C762&lt;&gt;""),1,"")</f>
        <v/>
      </c>
      <c r="M762" s="517" t="str">
        <f t="shared" si="147"/>
        <v/>
      </c>
      <c r="N762" s="518" t="str">
        <f t="shared" si="148"/>
        <v/>
      </c>
      <c r="O762" s="517" t="str">
        <f t="shared" si="144"/>
        <v/>
      </c>
      <c r="P762" s="63" t="str">
        <f t="shared" si="145"/>
        <v/>
      </c>
      <c r="Q762" s="63"/>
      <c r="R762" s="63"/>
      <c r="S762" s="696"/>
    </row>
    <row r="763" spans="1:19" hidden="1">
      <c r="A763" s="481"/>
      <c r="B763" s="482"/>
      <c r="C763" s="483"/>
      <c r="D763" s="483"/>
      <c r="E763" s="484"/>
      <c r="F763" s="483"/>
      <c r="G763" s="689"/>
      <c r="H763" s="390">
        <f t="shared" si="143"/>
        <v>0</v>
      </c>
      <c r="I763" s="63">
        <f t="shared" si="146"/>
        <v>0</v>
      </c>
      <c r="J763" s="490"/>
      <c r="K763" s="510"/>
      <c r="L763" s="512" t="str">
        <f>IF(AND('1B Tableau financier'!$K$2&lt;&gt;"Pôle",C763&lt;&gt;""),1,"")</f>
        <v/>
      </c>
      <c r="M763" s="517" t="str">
        <f t="shared" si="147"/>
        <v/>
      </c>
      <c r="N763" s="518" t="str">
        <f t="shared" si="148"/>
        <v/>
      </c>
      <c r="O763" s="517" t="str">
        <f t="shared" si="144"/>
        <v/>
      </c>
      <c r="P763" s="63" t="str">
        <f t="shared" si="145"/>
        <v/>
      </c>
      <c r="Q763" s="63"/>
      <c r="R763" s="63"/>
      <c r="S763" s="696"/>
    </row>
    <row r="764" spans="1:19" hidden="1">
      <c r="A764" s="481"/>
      <c r="B764" s="482"/>
      <c r="C764" s="483"/>
      <c r="D764" s="483"/>
      <c r="E764" s="484"/>
      <c r="F764" s="483"/>
      <c r="G764" s="689"/>
      <c r="H764" s="390">
        <f t="shared" si="143"/>
        <v>0</v>
      </c>
      <c r="I764" s="63">
        <f t="shared" si="146"/>
        <v>0</v>
      </c>
      <c r="J764" s="490"/>
      <c r="K764" s="510"/>
      <c r="L764" s="512" t="str">
        <f>IF(AND('1B Tableau financier'!$K$2&lt;&gt;"Pôle",C764&lt;&gt;""),1,"")</f>
        <v/>
      </c>
      <c r="M764" s="517" t="str">
        <f t="shared" si="147"/>
        <v/>
      </c>
      <c r="N764" s="518" t="str">
        <f t="shared" si="148"/>
        <v/>
      </c>
      <c r="O764" s="517" t="str">
        <f t="shared" si="144"/>
        <v/>
      </c>
      <c r="P764" s="63" t="str">
        <f t="shared" si="145"/>
        <v/>
      </c>
      <c r="Q764" s="63"/>
      <c r="R764" s="63"/>
      <c r="S764" s="696"/>
    </row>
    <row r="765" spans="1:19" hidden="1">
      <c r="A765" s="481"/>
      <c r="B765" s="482"/>
      <c r="C765" s="483"/>
      <c r="D765" s="483"/>
      <c r="E765" s="484"/>
      <c r="F765" s="483"/>
      <c r="G765" s="689"/>
      <c r="H765" s="390">
        <f t="shared" si="143"/>
        <v>0</v>
      </c>
      <c r="I765" s="63">
        <f t="shared" si="146"/>
        <v>0</v>
      </c>
      <c r="J765" s="490"/>
      <c r="K765" s="510"/>
      <c r="L765" s="512" t="str">
        <f>IF(AND('1B Tableau financier'!$K$2&lt;&gt;"Pôle",C765&lt;&gt;""),1,"")</f>
        <v/>
      </c>
      <c r="M765" s="517" t="str">
        <f t="shared" si="147"/>
        <v/>
      </c>
      <c r="N765" s="518" t="str">
        <f t="shared" si="148"/>
        <v/>
      </c>
      <c r="O765" s="517" t="str">
        <f t="shared" si="144"/>
        <v/>
      </c>
      <c r="P765" s="63" t="str">
        <f t="shared" si="145"/>
        <v/>
      </c>
      <c r="Q765" s="63"/>
      <c r="R765" s="63"/>
      <c r="S765" s="696"/>
    </row>
    <row r="766" spans="1:19" hidden="1">
      <c r="A766" s="481"/>
      <c r="B766" s="482"/>
      <c r="C766" s="483"/>
      <c r="D766" s="483"/>
      <c r="E766" s="484"/>
      <c r="F766" s="483"/>
      <c r="G766" s="689"/>
      <c r="H766" s="390">
        <f t="shared" si="143"/>
        <v>0</v>
      </c>
      <c r="I766" s="63">
        <f t="shared" si="146"/>
        <v>0</v>
      </c>
      <c r="J766" s="490"/>
      <c r="K766" s="510"/>
      <c r="L766" s="512" t="str">
        <f>IF(AND('1B Tableau financier'!$K$2&lt;&gt;"Pôle",C766&lt;&gt;""),1,"")</f>
        <v/>
      </c>
      <c r="M766" s="517" t="str">
        <f t="shared" si="147"/>
        <v/>
      </c>
      <c r="N766" s="518" t="str">
        <f t="shared" si="148"/>
        <v/>
      </c>
      <c r="O766" s="517" t="str">
        <f t="shared" si="144"/>
        <v/>
      </c>
      <c r="P766" s="63" t="str">
        <f t="shared" si="145"/>
        <v/>
      </c>
      <c r="Q766" s="63"/>
      <c r="R766" s="63"/>
      <c r="S766" s="696"/>
    </row>
    <row r="767" spans="1:19" hidden="1">
      <c r="A767" s="481"/>
      <c r="B767" s="482"/>
      <c r="C767" s="483"/>
      <c r="D767" s="483"/>
      <c r="E767" s="484"/>
      <c r="F767" s="483"/>
      <c r="G767" s="689"/>
      <c r="H767" s="390">
        <f t="shared" si="143"/>
        <v>0</v>
      </c>
      <c r="I767" s="63">
        <f t="shared" si="146"/>
        <v>0</v>
      </c>
      <c r="J767" s="490"/>
      <c r="K767" s="510"/>
      <c r="L767" s="512" t="str">
        <f>IF(AND('1B Tableau financier'!$K$2&lt;&gt;"Pôle",C767&lt;&gt;""),1,"")</f>
        <v/>
      </c>
      <c r="M767" s="517" t="str">
        <f t="shared" si="147"/>
        <v/>
      </c>
      <c r="N767" s="518" t="str">
        <f t="shared" si="148"/>
        <v/>
      </c>
      <c r="O767" s="517" t="str">
        <f t="shared" si="144"/>
        <v/>
      </c>
      <c r="P767" s="63" t="str">
        <f t="shared" si="145"/>
        <v/>
      </c>
      <c r="Q767" s="63"/>
      <c r="R767" s="63"/>
      <c r="S767" s="696"/>
    </row>
    <row r="768" spans="1:19" hidden="1">
      <c r="A768" s="481"/>
      <c r="B768" s="482"/>
      <c r="C768" s="483"/>
      <c r="D768" s="483"/>
      <c r="E768" s="484"/>
      <c r="F768" s="483"/>
      <c r="G768" s="689"/>
      <c r="H768" s="390">
        <f t="shared" si="143"/>
        <v>0</v>
      </c>
      <c r="I768" s="63">
        <f t="shared" si="146"/>
        <v>0</v>
      </c>
      <c r="J768" s="490"/>
      <c r="K768" s="510"/>
      <c r="L768" s="512" t="str">
        <f>IF(AND('1B Tableau financier'!$K$2&lt;&gt;"Pôle",C768&lt;&gt;""),1,"")</f>
        <v/>
      </c>
      <c r="M768" s="517" t="str">
        <f t="shared" si="147"/>
        <v/>
      </c>
      <c r="N768" s="518" t="str">
        <f t="shared" si="148"/>
        <v/>
      </c>
      <c r="O768" s="517" t="str">
        <f t="shared" si="144"/>
        <v/>
      </c>
      <c r="P768" s="63" t="str">
        <f t="shared" si="145"/>
        <v/>
      </c>
      <c r="Q768" s="63"/>
      <c r="R768" s="63"/>
      <c r="S768" s="696"/>
    </row>
    <row r="769" spans="1:19" hidden="1">
      <c r="A769" s="481"/>
      <c r="B769" s="482"/>
      <c r="C769" s="483"/>
      <c r="D769" s="483"/>
      <c r="E769" s="484"/>
      <c r="F769" s="483"/>
      <c r="G769" s="689"/>
      <c r="H769" s="390">
        <f t="shared" si="143"/>
        <v>0</v>
      </c>
      <c r="I769" s="63">
        <f t="shared" si="146"/>
        <v>0</v>
      </c>
      <c r="J769" s="490"/>
      <c r="K769" s="510"/>
      <c r="L769" s="512" t="str">
        <f>IF(AND('1B Tableau financier'!$K$2&lt;&gt;"Pôle",C769&lt;&gt;""),1,"")</f>
        <v/>
      </c>
      <c r="M769" s="517" t="str">
        <f t="shared" si="147"/>
        <v/>
      </c>
      <c r="N769" s="518" t="str">
        <f t="shared" si="148"/>
        <v/>
      </c>
      <c r="O769" s="517" t="str">
        <f t="shared" si="144"/>
        <v/>
      </c>
      <c r="P769" s="63" t="str">
        <f t="shared" si="145"/>
        <v/>
      </c>
      <c r="Q769" s="63"/>
      <c r="R769" s="63"/>
      <c r="S769" s="696"/>
    </row>
    <row r="770" spans="1:19" hidden="1">
      <c r="A770" s="481"/>
      <c r="B770" s="482"/>
      <c r="C770" s="483"/>
      <c r="D770" s="483"/>
      <c r="E770" s="484"/>
      <c r="F770" s="483"/>
      <c r="G770" s="689"/>
      <c r="H770" s="390">
        <f t="shared" si="143"/>
        <v>0</v>
      </c>
      <c r="I770" s="63">
        <f t="shared" si="146"/>
        <v>0</v>
      </c>
      <c r="J770" s="490"/>
      <c r="K770" s="510"/>
      <c r="L770" s="512" t="str">
        <f>IF(AND('1B Tableau financier'!$K$2&lt;&gt;"Pôle",C770&lt;&gt;""),1,"")</f>
        <v/>
      </c>
      <c r="M770" s="517" t="str">
        <f t="shared" si="147"/>
        <v/>
      </c>
      <c r="N770" s="518" t="str">
        <f t="shared" si="148"/>
        <v/>
      </c>
      <c r="O770" s="517" t="str">
        <f t="shared" si="144"/>
        <v/>
      </c>
      <c r="P770" s="63" t="str">
        <f t="shared" si="145"/>
        <v/>
      </c>
      <c r="Q770" s="63"/>
      <c r="R770" s="63"/>
      <c r="S770" s="696"/>
    </row>
    <row r="771" spans="1:19" hidden="1">
      <c r="A771" s="481"/>
      <c r="B771" s="482"/>
      <c r="C771" s="483"/>
      <c r="D771" s="483"/>
      <c r="E771" s="484"/>
      <c r="F771" s="483"/>
      <c r="G771" s="689"/>
      <c r="H771" s="390">
        <f t="shared" si="143"/>
        <v>0</v>
      </c>
      <c r="I771" s="63">
        <f t="shared" si="146"/>
        <v>0</v>
      </c>
      <c r="J771" s="490"/>
      <c r="K771" s="510"/>
      <c r="L771" s="512" t="str">
        <f>IF(AND('1B Tableau financier'!$K$2&lt;&gt;"Pôle",C771&lt;&gt;""),1,"")</f>
        <v/>
      </c>
      <c r="M771" s="517" t="str">
        <f t="shared" si="147"/>
        <v/>
      </c>
      <c r="N771" s="518" t="str">
        <f t="shared" si="148"/>
        <v/>
      </c>
      <c r="O771" s="517" t="str">
        <f t="shared" si="144"/>
        <v/>
      </c>
      <c r="P771" s="63" t="str">
        <f t="shared" si="145"/>
        <v/>
      </c>
      <c r="Q771" s="63"/>
      <c r="R771" s="63"/>
      <c r="S771" s="696"/>
    </row>
    <row r="772" spans="1:19" hidden="1">
      <c r="A772" s="481"/>
      <c r="B772" s="482"/>
      <c r="C772" s="483"/>
      <c r="D772" s="483"/>
      <c r="E772" s="484"/>
      <c r="F772" s="483"/>
      <c r="G772" s="689"/>
      <c r="H772" s="390">
        <f t="shared" si="143"/>
        <v>0</v>
      </c>
      <c r="I772" s="63">
        <f t="shared" si="146"/>
        <v>0</v>
      </c>
      <c r="J772" s="490"/>
      <c r="K772" s="510"/>
      <c r="L772" s="512" t="str">
        <f>IF(AND('1B Tableau financier'!$K$2&lt;&gt;"Pôle",C772&lt;&gt;""),1,"")</f>
        <v/>
      </c>
      <c r="M772" s="517" t="str">
        <f t="shared" si="147"/>
        <v/>
      </c>
      <c r="N772" s="518" t="str">
        <f t="shared" si="148"/>
        <v/>
      </c>
      <c r="O772" s="517" t="str">
        <f t="shared" si="144"/>
        <v/>
      </c>
      <c r="P772" s="63" t="str">
        <f t="shared" si="145"/>
        <v/>
      </c>
      <c r="Q772" s="63"/>
      <c r="R772" s="63"/>
      <c r="S772" s="696"/>
    </row>
    <row r="773" spans="1:19" hidden="1">
      <c r="A773" s="481"/>
      <c r="B773" s="482"/>
      <c r="C773" s="483"/>
      <c r="D773" s="483"/>
      <c r="E773" s="484"/>
      <c r="F773" s="483"/>
      <c r="G773" s="689"/>
      <c r="H773" s="390">
        <f t="shared" si="143"/>
        <v>0</v>
      </c>
      <c r="I773" s="63">
        <f t="shared" si="146"/>
        <v>0</v>
      </c>
      <c r="J773" s="490"/>
      <c r="K773" s="510"/>
      <c r="L773" s="512" t="str">
        <f>IF(AND('1B Tableau financier'!$K$2&lt;&gt;"Pôle",C773&lt;&gt;""),1,"")</f>
        <v/>
      </c>
      <c r="M773" s="517" t="str">
        <f t="shared" si="147"/>
        <v/>
      </c>
      <c r="N773" s="518" t="str">
        <f t="shared" si="148"/>
        <v/>
      </c>
      <c r="O773" s="517" t="str">
        <f t="shared" si="144"/>
        <v/>
      </c>
      <c r="P773" s="63" t="str">
        <f t="shared" si="145"/>
        <v/>
      </c>
      <c r="Q773" s="63"/>
      <c r="R773" s="63"/>
      <c r="S773" s="696"/>
    </row>
    <row r="774" spans="1:19" hidden="1">
      <c r="A774" s="481"/>
      <c r="B774" s="482"/>
      <c r="C774" s="483"/>
      <c r="D774" s="483"/>
      <c r="E774" s="484"/>
      <c r="F774" s="483"/>
      <c r="G774" s="689"/>
      <c r="H774" s="390">
        <f t="shared" si="143"/>
        <v>0</v>
      </c>
      <c r="I774" s="63">
        <f t="shared" si="146"/>
        <v>0</v>
      </c>
      <c r="J774" s="490"/>
      <c r="K774" s="510"/>
      <c r="L774" s="512" t="str">
        <f>IF(AND('1B Tableau financier'!$K$2&lt;&gt;"Pôle",C774&lt;&gt;""),1,"")</f>
        <v/>
      </c>
      <c r="M774" s="517" t="str">
        <f t="shared" si="147"/>
        <v/>
      </c>
      <c r="N774" s="518" t="str">
        <f t="shared" si="148"/>
        <v/>
      </c>
      <c r="O774" s="517" t="str">
        <f t="shared" si="144"/>
        <v/>
      </c>
      <c r="P774" s="63" t="str">
        <f t="shared" si="145"/>
        <v/>
      </c>
      <c r="Q774" s="63"/>
      <c r="R774" s="63"/>
      <c r="S774" s="696"/>
    </row>
    <row r="775" spans="1:19" hidden="1">
      <c r="A775" s="481"/>
      <c r="B775" s="482"/>
      <c r="C775" s="483"/>
      <c r="D775" s="483"/>
      <c r="E775" s="484"/>
      <c r="F775" s="483"/>
      <c r="G775" s="689"/>
      <c r="H775" s="390">
        <f t="shared" si="143"/>
        <v>0</v>
      </c>
      <c r="I775" s="63">
        <f t="shared" si="146"/>
        <v>0</v>
      </c>
      <c r="J775" s="490"/>
      <c r="K775" s="510"/>
      <c r="L775" s="512" t="str">
        <f>IF(AND('1B Tableau financier'!$K$2&lt;&gt;"Pôle",C775&lt;&gt;""),1,"")</f>
        <v/>
      </c>
      <c r="M775" s="517" t="str">
        <f t="shared" si="147"/>
        <v/>
      </c>
      <c r="N775" s="518" t="str">
        <f t="shared" si="148"/>
        <v/>
      </c>
      <c r="O775" s="517" t="str">
        <f t="shared" si="144"/>
        <v/>
      </c>
      <c r="P775" s="63" t="str">
        <f t="shared" si="145"/>
        <v/>
      </c>
      <c r="Q775" s="63"/>
      <c r="R775" s="63"/>
      <c r="S775" s="696"/>
    </row>
    <row r="776" spans="1:19" hidden="1">
      <c r="A776" s="481"/>
      <c r="B776" s="482"/>
      <c r="C776" s="483"/>
      <c r="D776" s="483"/>
      <c r="E776" s="484"/>
      <c r="F776" s="483"/>
      <c r="G776" s="689"/>
      <c r="H776" s="390">
        <f t="shared" si="143"/>
        <v>0</v>
      </c>
      <c r="I776" s="63">
        <f t="shared" si="146"/>
        <v>0</v>
      </c>
      <c r="J776" s="490"/>
      <c r="K776" s="510"/>
      <c r="L776" s="512" t="str">
        <f>IF(AND('1B Tableau financier'!$K$2&lt;&gt;"Pôle",C776&lt;&gt;""),1,"")</f>
        <v/>
      </c>
      <c r="M776" s="517" t="str">
        <f t="shared" si="147"/>
        <v/>
      </c>
      <c r="N776" s="518" t="str">
        <f t="shared" si="148"/>
        <v/>
      </c>
      <c r="O776" s="517" t="str">
        <f t="shared" si="144"/>
        <v/>
      </c>
      <c r="P776" s="63" t="str">
        <f t="shared" si="145"/>
        <v/>
      </c>
      <c r="Q776" s="63"/>
      <c r="R776" s="63"/>
      <c r="S776" s="696"/>
    </row>
    <row r="777" spans="1:19" hidden="1">
      <c r="A777" s="481"/>
      <c r="B777" s="482"/>
      <c r="C777" s="483"/>
      <c r="D777" s="483"/>
      <c r="E777" s="484"/>
      <c r="F777" s="483"/>
      <c r="G777" s="689"/>
      <c r="H777" s="390">
        <f t="shared" si="143"/>
        <v>0</v>
      </c>
      <c r="I777" s="63">
        <f t="shared" si="146"/>
        <v>0</v>
      </c>
      <c r="J777" s="490"/>
      <c r="K777" s="510"/>
      <c r="L777" s="512" t="str">
        <f>IF(AND('1B Tableau financier'!$K$2&lt;&gt;"Pôle",C777&lt;&gt;""),1,"")</f>
        <v/>
      </c>
      <c r="M777" s="517" t="str">
        <f t="shared" si="147"/>
        <v/>
      </c>
      <c r="N777" s="518" t="str">
        <f t="shared" si="148"/>
        <v/>
      </c>
      <c r="O777" s="517" t="str">
        <f t="shared" si="144"/>
        <v/>
      </c>
      <c r="P777" s="63" t="str">
        <f t="shared" si="145"/>
        <v/>
      </c>
      <c r="Q777" s="63"/>
      <c r="R777" s="63"/>
      <c r="S777" s="696"/>
    </row>
    <row r="778" spans="1:19" hidden="1">
      <c r="A778" s="481"/>
      <c r="B778" s="482"/>
      <c r="C778" s="483"/>
      <c r="D778" s="483"/>
      <c r="E778" s="484"/>
      <c r="F778" s="483"/>
      <c r="G778" s="689"/>
      <c r="H778" s="390">
        <f t="shared" si="143"/>
        <v>0</v>
      </c>
      <c r="I778" s="63">
        <f t="shared" si="146"/>
        <v>0</v>
      </c>
      <c r="J778" s="490"/>
      <c r="K778" s="510"/>
      <c r="L778" s="512" t="str">
        <f>IF(AND('1B Tableau financier'!$K$2&lt;&gt;"Pôle",C778&lt;&gt;""),1,"")</f>
        <v/>
      </c>
      <c r="M778" s="517" t="str">
        <f t="shared" si="147"/>
        <v/>
      </c>
      <c r="N778" s="518" t="str">
        <f t="shared" si="148"/>
        <v/>
      </c>
      <c r="O778" s="517" t="str">
        <f t="shared" si="144"/>
        <v/>
      </c>
      <c r="P778" s="63" t="str">
        <f t="shared" si="145"/>
        <v/>
      </c>
      <c r="Q778" s="63"/>
      <c r="R778" s="63"/>
      <c r="S778" s="696"/>
    </row>
    <row r="779" spans="1:19" hidden="1">
      <c r="A779" s="485"/>
      <c r="B779" s="482"/>
      <c r="C779" s="483"/>
      <c r="D779" s="483"/>
      <c r="E779" s="484"/>
      <c r="F779" s="483"/>
      <c r="G779" s="689"/>
      <c r="H779" s="390">
        <f t="shared" si="143"/>
        <v>0</v>
      </c>
      <c r="I779" s="63">
        <f t="shared" si="138"/>
        <v>0</v>
      </c>
      <c r="J779" s="490"/>
      <c r="K779" s="510"/>
      <c r="L779" s="512" t="str">
        <f>IF(AND('1B Tableau financier'!$K$2&lt;&gt;"Pôle",C779&lt;&gt;""),1,"")</f>
        <v/>
      </c>
      <c r="M779" s="517" t="str">
        <f t="shared" si="134"/>
        <v/>
      </c>
      <c r="N779" s="518" t="str">
        <f t="shared" si="135"/>
        <v/>
      </c>
      <c r="O779" s="517" t="str">
        <f t="shared" si="144"/>
        <v/>
      </c>
      <c r="P779" s="63" t="str">
        <f t="shared" si="145"/>
        <v/>
      </c>
      <c r="Q779" s="63"/>
      <c r="R779" s="63"/>
      <c r="S779" s="696"/>
    </row>
    <row r="780" spans="1:19" ht="15.75" thickBot="1">
      <c r="A780" s="486"/>
      <c r="B780" s="487"/>
      <c r="C780" s="488"/>
      <c r="D780" s="488"/>
      <c r="E780" s="489"/>
      <c r="F780" s="488"/>
      <c r="G780" s="690"/>
      <c r="H780" s="391">
        <f t="shared" si="143"/>
        <v>0</v>
      </c>
      <c r="I780" s="64">
        <f>G780*H780</f>
        <v>0</v>
      </c>
      <c r="J780" s="491"/>
      <c r="K780" s="511"/>
      <c r="L780" s="513" t="str">
        <f>IF(AND('1B Tableau financier'!$K$2&lt;&gt;"Pôle",C780&lt;&gt;""),1,"")</f>
        <v/>
      </c>
      <c r="M780" s="519" t="str">
        <f t="shared" si="134"/>
        <v/>
      </c>
      <c r="N780" s="520" t="str">
        <f t="shared" si="135"/>
        <v/>
      </c>
      <c r="O780" s="517" t="str">
        <f t="shared" si="144"/>
        <v/>
      </c>
      <c r="P780" s="63" t="str">
        <f t="shared" si="145"/>
        <v/>
      </c>
      <c r="Q780" s="63"/>
      <c r="R780" s="63"/>
      <c r="S780" s="696"/>
    </row>
    <row r="781" spans="1:19" ht="15.75" thickBot="1">
      <c r="F781" s="474"/>
      <c r="G781" s="709"/>
      <c r="H781" s="709"/>
      <c r="I781" s="709"/>
      <c r="J781" s="710" t="str">
        <f>"Montant total des frais de déplacement pour "&amp;C688</f>
        <v>Montant total des frais de déplacement pour 0</v>
      </c>
      <c r="K781" s="710"/>
      <c r="L781" s="710"/>
      <c r="M781" s="688">
        <f t="shared" ref="M781:R781" si="149">SUM(M690:M780)</f>
        <v>0</v>
      </c>
      <c r="N781" s="688">
        <f t="shared" si="149"/>
        <v>0</v>
      </c>
      <c r="O781" s="688">
        <f t="shared" si="149"/>
        <v>0</v>
      </c>
      <c r="P781" s="688">
        <f t="shared" si="149"/>
        <v>0</v>
      </c>
      <c r="Q781" s="701">
        <f t="shared" si="149"/>
        <v>0</v>
      </c>
      <c r="R781" s="701">
        <f t="shared" si="149"/>
        <v>0</v>
      </c>
      <c r="S781" s="697"/>
    </row>
    <row r="783" spans="1:19" ht="15.75" thickBot="1"/>
    <row r="784" spans="1:19" ht="16.5" thickBot="1">
      <c r="A784" s="444" t="s">
        <v>309</v>
      </c>
      <c r="B784" s="445"/>
      <c r="C784" s="446">
        <f>'1C TSsalarié9'!$B$8</f>
        <v>0</v>
      </c>
      <c r="D784" s="447"/>
      <c r="E784" s="447"/>
      <c r="F784" s="1205" t="s">
        <v>286</v>
      </c>
      <c r="G784" s="1207" t="s">
        <v>287</v>
      </c>
      <c r="H784" s="1208"/>
      <c r="I784" s="1208"/>
      <c r="J784" s="1220"/>
      <c r="K784" s="1218" t="s">
        <v>288</v>
      </c>
      <c r="L784" s="1205" t="s">
        <v>289</v>
      </c>
      <c r="M784" s="1205" t="s">
        <v>290</v>
      </c>
      <c r="N784" s="1205" t="s">
        <v>291</v>
      </c>
      <c r="O784" s="1010" t="s">
        <v>70</v>
      </c>
      <c r="P784" s="1011"/>
      <c r="Q784" s="1011"/>
      <c r="R784" s="1011"/>
      <c r="S784" s="1012"/>
    </row>
    <row r="785" spans="1:19" ht="51.75" thickBot="1">
      <c r="A785" s="448" t="s">
        <v>292</v>
      </c>
      <c r="B785" s="449" t="s">
        <v>302</v>
      </c>
      <c r="C785" s="450" t="s">
        <v>294</v>
      </c>
      <c r="D785" s="450" t="s">
        <v>295</v>
      </c>
      <c r="E785" s="451" t="s">
        <v>296</v>
      </c>
      <c r="F785" s="1206"/>
      <c r="G785" s="452" t="s">
        <v>297</v>
      </c>
      <c r="H785" s="453" t="s">
        <v>298</v>
      </c>
      <c r="I785" s="453" t="s">
        <v>299</v>
      </c>
      <c r="J785" s="452" t="s">
        <v>300</v>
      </c>
      <c r="K785" s="1219"/>
      <c r="L785" s="1206"/>
      <c r="M785" s="1206"/>
      <c r="N785" s="1206"/>
      <c r="O785" s="221" t="s">
        <v>101</v>
      </c>
      <c r="P785" s="686" t="s">
        <v>102</v>
      </c>
      <c r="Q785" s="222" t="s">
        <v>103</v>
      </c>
      <c r="R785" s="222" t="s">
        <v>104</v>
      </c>
      <c r="S785" s="687" t="s">
        <v>73</v>
      </c>
    </row>
    <row r="786" spans="1:19">
      <c r="A786" s="477"/>
      <c r="B786" s="478"/>
      <c r="C786" s="479"/>
      <c r="D786" s="479"/>
      <c r="E786" s="480"/>
      <c r="F786" s="479"/>
      <c r="G786" s="689"/>
      <c r="H786" s="389">
        <f t="shared" ref="H786:H817" si="150">IF(AND(B786&gt;=$I$8,B786&lt;=$J$8),$K$8,IF(AND(B786&gt;=$I$9,B786&lt;=$J$9),$K$9,IF(AND(B786&gt;=$I$10,B786&lt;=$J$10),$K$10,IF(AND(B786&gt;=$I$11,B786&lt;=$J$11),$K$11,0))))</f>
        <v>0</v>
      </c>
      <c r="I786" s="62">
        <f>G786*H786</f>
        <v>0</v>
      </c>
      <c r="J786" s="490"/>
      <c r="K786" s="514"/>
      <c r="L786" s="512" t="str">
        <f>IF(AND('1B Tableau financier'!$K$2&lt;&gt;"Pôle",C786&lt;&gt;""),1,"")</f>
        <v/>
      </c>
      <c r="M786" s="515" t="str">
        <f>IF(L786=1,I786+J786+K786,"")</f>
        <v/>
      </c>
      <c r="N786" s="516" t="str">
        <f>IF(L786=2,(I786+J786+K786)/2,"")</f>
        <v/>
      </c>
      <c r="O786" s="515" t="str">
        <f>IF(M786="","",M786-Q786)</f>
        <v/>
      </c>
      <c r="P786" s="62" t="str">
        <f>IF(N786="","",N786-R786)</f>
        <v/>
      </c>
      <c r="Q786" s="62"/>
      <c r="R786" s="62"/>
      <c r="S786" s="695"/>
    </row>
    <row r="787" spans="1:19">
      <c r="A787" s="481"/>
      <c r="B787" s="482"/>
      <c r="C787" s="483"/>
      <c r="D787" s="483"/>
      <c r="E787" s="484"/>
      <c r="F787" s="483"/>
      <c r="G787" s="689"/>
      <c r="H787" s="390">
        <f t="shared" si="150"/>
        <v>0</v>
      </c>
      <c r="I787" s="63">
        <f>G787*H787</f>
        <v>0</v>
      </c>
      <c r="J787" s="490"/>
      <c r="K787" s="510"/>
      <c r="L787" s="512" t="str">
        <f>IF(AND('1B Tableau financier'!$K$2&lt;&gt;"Pôle",C787&lt;&gt;""),1,"")</f>
        <v/>
      </c>
      <c r="M787" s="517" t="str">
        <f t="shared" ref="M787:M876" si="151">IF(L787=1,I787+J787+K787,"")</f>
        <v/>
      </c>
      <c r="N787" s="518" t="str">
        <f t="shared" ref="N787:N876" si="152">IF(L787=2,(I787+J787+K787)/2,"")</f>
        <v/>
      </c>
      <c r="O787" s="517" t="str">
        <f t="shared" ref="O787:O850" si="153">IF(M787="","",M787-Q787)</f>
        <v/>
      </c>
      <c r="P787" s="63" t="str">
        <f t="shared" ref="P787:P850" si="154">IF(N787="","",N787-R787)</f>
        <v/>
      </c>
      <c r="Q787" s="63"/>
      <c r="R787" s="63"/>
      <c r="S787" s="696"/>
    </row>
    <row r="788" spans="1:19">
      <c r="A788" s="481"/>
      <c r="B788" s="482"/>
      <c r="C788" s="483"/>
      <c r="D788" s="483"/>
      <c r="E788" s="484"/>
      <c r="F788" s="483"/>
      <c r="G788" s="689"/>
      <c r="H788" s="390">
        <f t="shared" si="150"/>
        <v>0</v>
      </c>
      <c r="I788" s="63">
        <f t="shared" ref="I788:I875" si="155">G788*H788</f>
        <v>0</v>
      </c>
      <c r="J788" s="490"/>
      <c r="K788" s="510"/>
      <c r="L788" s="512" t="str">
        <f>IF(AND('1B Tableau financier'!$K$2&lt;&gt;"Pôle",C788&lt;&gt;""),1,"")</f>
        <v/>
      </c>
      <c r="M788" s="517" t="str">
        <f t="shared" si="151"/>
        <v/>
      </c>
      <c r="N788" s="518" t="str">
        <f t="shared" si="152"/>
        <v/>
      </c>
      <c r="O788" s="517" t="str">
        <f t="shared" si="153"/>
        <v/>
      </c>
      <c r="P788" s="63" t="str">
        <f t="shared" si="154"/>
        <v/>
      </c>
      <c r="Q788" s="63"/>
      <c r="R788" s="63"/>
      <c r="S788" s="696"/>
    </row>
    <row r="789" spans="1:19">
      <c r="A789" s="481"/>
      <c r="B789" s="482"/>
      <c r="C789" s="483"/>
      <c r="D789" s="483"/>
      <c r="E789" s="484"/>
      <c r="F789" s="483"/>
      <c r="G789" s="689"/>
      <c r="H789" s="390">
        <f t="shared" si="150"/>
        <v>0</v>
      </c>
      <c r="I789" s="63">
        <f t="shared" si="155"/>
        <v>0</v>
      </c>
      <c r="J789" s="490"/>
      <c r="K789" s="510"/>
      <c r="L789" s="512" t="str">
        <f>IF(AND('1B Tableau financier'!$K$2&lt;&gt;"Pôle",C789&lt;&gt;""),1,"")</f>
        <v/>
      </c>
      <c r="M789" s="517" t="str">
        <f t="shared" si="151"/>
        <v/>
      </c>
      <c r="N789" s="518" t="str">
        <f t="shared" si="152"/>
        <v/>
      </c>
      <c r="O789" s="517" t="str">
        <f t="shared" si="153"/>
        <v/>
      </c>
      <c r="P789" s="63" t="str">
        <f t="shared" si="154"/>
        <v/>
      </c>
      <c r="Q789" s="63"/>
      <c r="R789" s="63"/>
      <c r="S789" s="696"/>
    </row>
    <row r="790" spans="1:19">
      <c r="A790" s="481"/>
      <c r="B790" s="482"/>
      <c r="C790" s="483"/>
      <c r="D790" s="483"/>
      <c r="E790" s="484"/>
      <c r="F790" s="483"/>
      <c r="G790" s="689"/>
      <c r="H790" s="390">
        <f t="shared" si="150"/>
        <v>0</v>
      </c>
      <c r="I790" s="63">
        <f t="shared" si="155"/>
        <v>0</v>
      </c>
      <c r="J790" s="490"/>
      <c r="K790" s="510"/>
      <c r="L790" s="512" t="str">
        <f>IF(AND('1B Tableau financier'!$K$2&lt;&gt;"Pôle",C790&lt;&gt;""),1,"")</f>
        <v/>
      </c>
      <c r="M790" s="517" t="str">
        <f t="shared" si="151"/>
        <v/>
      </c>
      <c r="N790" s="518" t="str">
        <f t="shared" si="152"/>
        <v/>
      </c>
      <c r="O790" s="517" t="str">
        <f t="shared" si="153"/>
        <v/>
      </c>
      <c r="P790" s="63" t="str">
        <f t="shared" si="154"/>
        <v/>
      </c>
      <c r="Q790" s="63"/>
      <c r="R790" s="63"/>
      <c r="S790" s="696"/>
    </row>
    <row r="791" spans="1:19">
      <c r="A791" s="481"/>
      <c r="B791" s="482"/>
      <c r="C791" s="483"/>
      <c r="D791" s="483"/>
      <c r="E791" s="484"/>
      <c r="F791" s="483"/>
      <c r="G791" s="689"/>
      <c r="H791" s="390">
        <f t="shared" si="150"/>
        <v>0</v>
      </c>
      <c r="I791" s="63">
        <f t="shared" si="155"/>
        <v>0</v>
      </c>
      <c r="J791" s="490"/>
      <c r="K791" s="510"/>
      <c r="L791" s="512" t="str">
        <f>IF(AND('1B Tableau financier'!$K$2&lt;&gt;"Pôle",C791&lt;&gt;""),1,"")</f>
        <v/>
      </c>
      <c r="M791" s="517" t="str">
        <f t="shared" si="151"/>
        <v/>
      </c>
      <c r="N791" s="518" t="str">
        <f t="shared" si="152"/>
        <v/>
      </c>
      <c r="O791" s="517" t="str">
        <f t="shared" si="153"/>
        <v/>
      </c>
      <c r="P791" s="63" t="str">
        <f t="shared" si="154"/>
        <v/>
      </c>
      <c r="Q791" s="63"/>
      <c r="R791" s="63"/>
      <c r="S791" s="696"/>
    </row>
    <row r="792" spans="1:19">
      <c r="A792" s="481"/>
      <c r="B792" s="482"/>
      <c r="C792" s="483"/>
      <c r="D792" s="483"/>
      <c r="E792" s="484"/>
      <c r="F792" s="483"/>
      <c r="G792" s="689"/>
      <c r="H792" s="390">
        <f t="shared" si="150"/>
        <v>0</v>
      </c>
      <c r="I792" s="63">
        <f t="shared" si="155"/>
        <v>0</v>
      </c>
      <c r="J792" s="490"/>
      <c r="K792" s="510"/>
      <c r="L792" s="512" t="str">
        <f>IF(AND('1B Tableau financier'!$K$2&lt;&gt;"Pôle",C792&lt;&gt;""),1,"")</f>
        <v/>
      </c>
      <c r="M792" s="517" t="str">
        <f t="shared" si="151"/>
        <v/>
      </c>
      <c r="N792" s="518" t="str">
        <f t="shared" si="152"/>
        <v/>
      </c>
      <c r="O792" s="517" t="str">
        <f t="shared" si="153"/>
        <v/>
      </c>
      <c r="P792" s="63" t="str">
        <f t="shared" si="154"/>
        <v/>
      </c>
      <c r="Q792" s="63"/>
      <c r="R792" s="63"/>
      <c r="S792" s="696"/>
    </row>
    <row r="793" spans="1:19">
      <c r="A793" s="481"/>
      <c r="B793" s="482"/>
      <c r="C793" s="483"/>
      <c r="D793" s="483"/>
      <c r="E793" s="484"/>
      <c r="F793" s="483"/>
      <c r="G793" s="689"/>
      <c r="H793" s="390">
        <f t="shared" si="150"/>
        <v>0</v>
      </c>
      <c r="I793" s="63">
        <f t="shared" si="155"/>
        <v>0</v>
      </c>
      <c r="J793" s="490"/>
      <c r="K793" s="510"/>
      <c r="L793" s="512" t="str">
        <f>IF(AND('1B Tableau financier'!$K$2&lt;&gt;"Pôle",C793&lt;&gt;""),1,"")</f>
        <v/>
      </c>
      <c r="M793" s="517" t="str">
        <f t="shared" si="151"/>
        <v/>
      </c>
      <c r="N793" s="518" t="str">
        <f t="shared" si="152"/>
        <v/>
      </c>
      <c r="O793" s="517" t="str">
        <f t="shared" si="153"/>
        <v/>
      </c>
      <c r="P793" s="63" t="str">
        <f t="shared" si="154"/>
        <v/>
      </c>
      <c r="Q793" s="63"/>
      <c r="R793" s="63"/>
      <c r="S793" s="696"/>
    </row>
    <row r="794" spans="1:19">
      <c r="A794" s="481"/>
      <c r="B794" s="482"/>
      <c r="C794" s="483"/>
      <c r="D794" s="483"/>
      <c r="E794" s="484"/>
      <c r="F794" s="483"/>
      <c r="G794" s="689"/>
      <c r="H794" s="390">
        <f t="shared" si="150"/>
        <v>0</v>
      </c>
      <c r="I794" s="63">
        <f t="shared" si="155"/>
        <v>0</v>
      </c>
      <c r="J794" s="490"/>
      <c r="K794" s="510"/>
      <c r="L794" s="512" t="str">
        <f>IF(AND('1B Tableau financier'!$K$2&lt;&gt;"Pôle",C794&lt;&gt;""),1,"")</f>
        <v/>
      </c>
      <c r="M794" s="517" t="str">
        <f t="shared" si="151"/>
        <v/>
      </c>
      <c r="N794" s="518" t="str">
        <f t="shared" si="152"/>
        <v/>
      </c>
      <c r="O794" s="517" t="str">
        <f t="shared" si="153"/>
        <v/>
      </c>
      <c r="P794" s="63" t="str">
        <f t="shared" si="154"/>
        <v/>
      </c>
      <c r="Q794" s="63"/>
      <c r="R794" s="63"/>
      <c r="S794" s="696"/>
    </row>
    <row r="795" spans="1:19">
      <c r="A795" s="481"/>
      <c r="B795" s="482"/>
      <c r="C795" s="483"/>
      <c r="D795" s="483"/>
      <c r="E795" s="484"/>
      <c r="F795" s="483"/>
      <c r="G795" s="689"/>
      <c r="H795" s="390">
        <f t="shared" si="150"/>
        <v>0</v>
      </c>
      <c r="I795" s="63">
        <f t="shared" si="155"/>
        <v>0</v>
      </c>
      <c r="J795" s="490"/>
      <c r="K795" s="510"/>
      <c r="L795" s="512" t="str">
        <f>IF(AND('1B Tableau financier'!$K$2&lt;&gt;"Pôle",C795&lt;&gt;""),1,"")</f>
        <v/>
      </c>
      <c r="M795" s="517" t="str">
        <f t="shared" si="151"/>
        <v/>
      </c>
      <c r="N795" s="518" t="str">
        <f t="shared" si="152"/>
        <v/>
      </c>
      <c r="O795" s="517" t="str">
        <f t="shared" si="153"/>
        <v/>
      </c>
      <c r="P795" s="63" t="str">
        <f t="shared" si="154"/>
        <v/>
      </c>
      <c r="Q795" s="63"/>
      <c r="R795" s="63"/>
      <c r="S795" s="696"/>
    </row>
    <row r="796" spans="1:19">
      <c r="A796" s="481"/>
      <c r="B796" s="482"/>
      <c r="C796" s="483"/>
      <c r="D796" s="483"/>
      <c r="E796" s="484"/>
      <c r="F796" s="483"/>
      <c r="G796" s="689"/>
      <c r="H796" s="390">
        <f t="shared" si="150"/>
        <v>0</v>
      </c>
      <c r="I796" s="63">
        <f t="shared" si="155"/>
        <v>0</v>
      </c>
      <c r="J796" s="490"/>
      <c r="K796" s="510"/>
      <c r="L796" s="512" t="str">
        <f>IF(AND('1B Tableau financier'!$K$2&lt;&gt;"Pôle",C796&lt;&gt;""),1,"")</f>
        <v/>
      </c>
      <c r="M796" s="517" t="str">
        <f t="shared" si="151"/>
        <v/>
      </c>
      <c r="N796" s="518" t="str">
        <f t="shared" si="152"/>
        <v/>
      </c>
      <c r="O796" s="517" t="str">
        <f t="shared" si="153"/>
        <v/>
      </c>
      <c r="P796" s="63" t="str">
        <f t="shared" si="154"/>
        <v/>
      </c>
      <c r="Q796" s="63"/>
      <c r="R796" s="63"/>
      <c r="S796" s="696"/>
    </row>
    <row r="797" spans="1:19">
      <c r="A797" s="481"/>
      <c r="B797" s="482"/>
      <c r="C797" s="483"/>
      <c r="D797" s="483"/>
      <c r="E797" s="484"/>
      <c r="F797" s="483"/>
      <c r="G797" s="689"/>
      <c r="H797" s="390">
        <f t="shared" si="150"/>
        <v>0</v>
      </c>
      <c r="I797" s="63">
        <f t="shared" si="155"/>
        <v>0</v>
      </c>
      <c r="J797" s="490"/>
      <c r="K797" s="510"/>
      <c r="L797" s="512" t="str">
        <f>IF(AND('1B Tableau financier'!$K$2&lt;&gt;"Pôle",C797&lt;&gt;""),1,"")</f>
        <v/>
      </c>
      <c r="M797" s="517" t="str">
        <f t="shared" si="151"/>
        <v/>
      </c>
      <c r="N797" s="518" t="str">
        <f t="shared" si="152"/>
        <v/>
      </c>
      <c r="O797" s="517" t="str">
        <f t="shared" si="153"/>
        <v/>
      </c>
      <c r="P797" s="63" t="str">
        <f t="shared" si="154"/>
        <v/>
      </c>
      <c r="Q797" s="63"/>
      <c r="R797" s="63"/>
      <c r="S797" s="696"/>
    </row>
    <row r="798" spans="1:19">
      <c r="A798" s="481"/>
      <c r="B798" s="482"/>
      <c r="C798" s="483"/>
      <c r="D798" s="483"/>
      <c r="E798" s="484"/>
      <c r="F798" s="483"/>
      <c r="G798" s="689"/>
      <c r="H798" s="390">
        <f t="shared" si="150"/>
        <v>0</v>
      </c>
      <c r="I798" s="63">
        <f t="shared" si="155"/>
        <v>0</v>
      </c>
      <c r="J798" s="490"/>
      <c r="K798" s="510"/>
      <c r="L798" s="512" t="str">
        <f>IF(AND('1B Tableau financier'!$K$2&lt;&gt;"Pôle",C798&lt;&gt;""),1,"")</f>
        <v/>
      </c>
      <c r="M798" s="517" t="str">
        <f t="shared" si="151"/>
        <v/>
      </c>
      <c r="N798" s="518" t="str">
        <f t="shared" si="152"/>
        <v/>
      </c>
      <c r="O798" s="517" t="str">
        <f t="shared" si="153"/>
        <v/>
      </c>
      <c r="P798" s="63" t="str">
        <f t="shared" si="154"/>
        <v/>
      </c>
      <c r="Q798" s="63"/>
      <c r="R798" s="63"/>
      <c r="S798" s="696"/>
    </row>
    <row r="799" spans="1:19">
      <c r="A799" s="481"/>
      <c r="B799" s="482"/>
      <c r="C799" s="483"/>
      <c r="D799" s="483"/>
      <c r="E799" s="484"/>
      <c r="F799" s="483"/>
      <c r="G799" s="689"/>
      <c r="H799" s="390">
        <f t="shared" si="150"/>
        <v>0</v>
      </c>
      <c r="I799" s="63">
        <f t="shared" si="155"/>
        <v>0</v>
      </c>
      <c r="J799" s="490"/>
      <c r="K799" s="510"/>
      <c r="L799" s="512" t="str">
        <f>IF(AND('1B Tableau financier'!$K$2&lt;&gt;"Pôle",C799&lt;&gt;""),1,"")</f>
        <v/>
      </c>
      <c r="M799" s="517" t="str">
        <f t="shared" si="151"/>
        <v/>
      </c>
      <c r="N799" s="518" t="str">
        <f t="shared" si="152"/>
        <v/>
      </c>
      <c r="O799" s="517" t="str">
        <f t="shared" si="153"/>
        <v/>
      </c>
      <c r="P799" s="63" t="str">
        <f t="shared" si="154"/>
        <v/>
      </c>
      <c r="Q799" s="63"/>
      <c r="R799" s="63"/>
      <c r="S799" s="696"/>
    </row>
    <row r="800" spans="1:19">
      <c r="A800" s="481"/>
      <c r="B800" s="482"/>
      <c r="C800" s="483"/>
      <c r="D800" s="483"/>
      <c r="E800" s="484"/>
      <c r="F800" s="483"/>
      <c r="G800" s="689"/>
      <c r="H800" s="390">
        <f t="shared" si="150"/>
        <v>0</v>
      </c>
      <c r="I800" s="63">
        <f t="shared" si="155"/>
        <v>0</v>
      </c>
      <c r="J800" s="490"/>
      <c r="K800" s="510"/>
      <c r="L800" s="512" t="str">
        <f>IF(AND('1B Tableau financier'!$K$2&lt;&gt;"Pôle",C800&lt;&gt;""),1,"")</f>
        <v/>
      </c>
      <c r="M800" s="517" t="str">
        <f t="shared" si="151"/>
        <v/>
      </c>
      <c r="N800" s="518" t="str">
        <f t="shared" si="152"/>
        <v/>
      </c>
      <c r="O800" s="517" t="str">
        <f t="shared" si="153"/>
        <v/>
      </c>
      <c r="P800" s="63" t="str">
        <f t="shared" si="154"/>
        <v/>
      </c>
      <c r="Q800" s="63"/>
      <c r="R800" s="63"/>
      <c r="S800" s="696"/>
    </row>
    <row r="801" spans="1:19">
      <c r="A801" s="481"/>
      <c r="B801" s="482"/>
      <c r="C801" s="483"/>
      <c r="D801" s="483"/>
      <c r="E801" s="484"/>
      <c r="F801" s="483"/>
      <c r="G801" s="689"/>
      <c r="H801" s="390">
        <f t="shared" si="150"/>
        <v>0</v>
      </c>
      <c r="I801" s="63">
        <f t="shared" si="155"/>
        <v>0</v>
      </c>
      <c r="J801" s="490"/>
      <c r="K801" s="510"/>
      <c r="L801" s="512" t="str">
        <f>IF(AND('1B Tableau financier'!$K$2&lt;&gt;"Pôle",C801&lt;&gt;""),1,"")</f>
        <v/>
      </c>
      <c r="M801" s="517" t="str">
        <f t="shared" si="151"/>
        <v/>
      </c>
      <c r="N801" s="518" t="str">
        <f t="shared" si="152"/>
        <v/>
      </c>
      <c r="O801" s="517" t="str">
        <f t="shared" si="153"/>
        <v/>
      </c>
      <c r="P801" s="63" t="str">
        <f t="shared" si="154"/>
        <v/>
      </c>
      <c r="Q801" s="63"/>
      <c r="R801" s="63"/>
      <c r="S801" s="696"/>
    </row>
    <row r="802" spans="1:19">
      <c r="A802" s="481"/>
      <c r="B802" s="482"/>
      <c r="C802" s="483"/>
      <c r="D802" s="483"/>
      <c r="E802" s="484"/>
      <c r="F802" s="483"/>
      <c r="G802" s="689"/>
      <c r="H802" s="390">
        <f t="shared" si="150"/>
        <v>0</v>
      </c>
      <c r="I802" s="63">
        <f t="shared" si="155"/>
        <v>0</v>
      </c>
      <c r="J802" s="490"/>
      <c r="K802" s="510"/>
      <c r="L802" s="512" t="str">
        <f>IF(AND('1B Tableau financier'!$K$2&lt;&gt;"Pôle",C802&lt;&gt;""),1,"")</f>
        <v/>
      </c>
      <c r="M802" s="517" t="str">
        <f t="shared" si="151"/>
        <v/>
      </c>
      <c r="N802" s="518" t="str">
        <f t="shared" si="152"/>
        <v/>
      </c>
      <c r="O802" s="517" t="str">
        <f t="shared" si="153"/>
        <v/>
      </c>
      <c r="P802" s="63" t="str">
        <f t="shared" si="154"/>
        <v/>
      </c>
      <c r="Q802" s="63"/>
      <c r="R802" s="63"/>
      <c r="S802" s="696"/>
    </row>
    <row r="803" spans="1:19">
      <c r="A803" s="481"/>
      <c r="B803" s="482"/>
      <c r="C803" s="483"/>
      <c r="D803" s="483"/>
      <c r="E803" s="484"/>
      <c r="F803" s="483"/>
      <c r="G803" s="689"/>
      <c r="H803" s="390">
        <f t="shared" si="150"/>
        <v>0</v>
      </c>
      <c r="I803" s="63">
        <f t="shared" si="155"/>
        <v>0</v>
      </c>
      <c r="J803" s="490"/>
      <c r="K803" s="510"/>
      <c r="L803" s="512" t="str">
        <f>IF(AND('1B Tableau financier'!$K$2&lt;&gt;"Pôle",C803&lt;&gt;""),1,"")</f>
        <v/>
      </c>
      <c r="M803" s="517" t="str">
        <f t="shared" si="151"/>
        <v/>
      </c>
      <c r="N803" s="518" t="str">
        <f t="shared" si="152"/>
        <v/>
      </c>
      <c r="O803" s="517" t="str">
        <f t="shared" si="153"/>
        <v/>
      </c>
      <c r="P803" s="63" t="str">
        <f t="shared" si="154"/>
        <v/>
      </c>
      <c r="Q803" s="63"/>
      <c r="R803" s="63"/>
      <c r="S803" s="696"/>
    </row>
    <row r="804" spans="1:19">
      <c r="A804" s="481"/>
      <c r="B804" s="482"/>
      <c r="C804" s="483"/>
      <c r="D804" s="483"/>
      <c r="E804" s="484"/>
      <c r="F804" s="483"/>
      <c r="G804" s="689"/>
      <c r="H804" s="390">
        <f t="shared" si="150"/>
        <v>0</v>
      </c>
      <c r="I804" s="63">
        <f t="shared" ref="I804:I823" si="156">G804*H804</f>
        <v>0</v>
      </c>
      <c r="J804" s="490"/>
      <c r="K804" s="510"/>
      <c r="L804" s="512" t="str">
        <f>IF(AND('1B Tableau financier'!$K$2&lt;&gt;"Pôle",C804&lt;&gt;""),1,"")</f>
        <v/>
      </c>
      <c r="M804" s="517" t="str">
        <f t="shared" ref="M804:M823" si="157">IF(L804=1,I804+J804+K804,"")</f>
        <v/>
      </c>
      <c r="N804" s="518" t="str">
        <f t="shared" ref="N804:N823" si="158">IF(L804=2,(I804+J804+K804)/2,"")</f>
        <v/>
      </c>
      <c r="O804" s="517" t="str">
        <f t="shared" si="153"/>
        <v/>
      </c>
      <c r="P804" s="63" t="str">
        <f t="shared" si="154"/>
        <v/>
      </c>
      <c r="Q804" s="63"/>
      <c r="R804" s="63"/>
      <c r="S804" s="696"/>
    </row>
    <row r="805" spans="1:19">
      <c r="A805" s="481"/>
      <c r="B805" s="482"/>
      <c r="C805" s="483"/>
      <c r="D805" s="483"/>
      <c r="E805" s="484"/>
      <c r="F805" s="483"/>
      <c r="G805" s="689"/>
      <c r="H805" s="390">
        <f t="shared" si="150"/>
        <v>0</v>
      </c>
      <c r="I805" s="63">
        <f t="shared" si="156"/>
        <v>0</v>
      </c>
      <c r="J805" s="490"/>
      <c r="K805" s="510"/>
      <c r="L805" s="512" t="str">
        <f>IF(AND('1B Tableau financier'!$K$2&lt;&gt;"Pôle",C805&lt;&gt;""),1,"")</f>
        <v/>
      </c>
      <c r="M805" s="517" t="str">
        <f t="shared" si="157"/>
        <v/>
      </c>
      <c r="N805" s="518" t="str">
        <f t="shared" si="158"/>
        <v/>
      </c>
      <c r="O805" s="517" t="str">
        <f t="shared" si="153"/>
        <v/>
      </c>
      <c r="P805" s="63" t="str">
        <f t="shared" si="154"/>
        <v/>
      </c>
      <c r="Q805" s="63"/>
      <c r="R805" s="63"/>
      <c r="S805" s="696"/>
    </row>
    <row r="806" spans="1:19">
      <c r="A806" s="481"/>
      <c r="B806" s="482"/>
      <c r="C806" s="483"/>
      <c r="D806" s="483"/>
      <c r="E806" s="484"/>
      <c r="F806" s="483"/>
      <c r="G806" s="689"/>
      <c r="H806" s="390">
        <f t="shared" si="150"/>
        <v>0</v>
      </c>
      <c r="I806" s="63">
        <f t="shared" si="156"/>
        <v>0</v>
      </c>
      <c r="J806" s="490"/>
      <c r="K806" s="510"/>
      <c r="L806" s="512" t="str">
        <f>IF(AND('1B Tableau financier'!$K$2&lt;&gt;"Pôle",C806&lt;&gt;""),1,"")</f>
        <v/>
      </c>
      <c r="M806" s="517" t="str">
        <f t="shared" si="157"/>
        <v/>
      </c>
      <c r="N806" s="518" t="str">
        <f t="shared" si="158"/>
        <v/>
      </c>
      <c r="O806" s="517" t="str">
        <f t="shared" si="153"/>
        <v/>
      </c>
      <c r="P806" s="63" t="str">
        <f t="shared" si="154"/>
        <v/>
      </c>
      <c r="Q806" s="63"/>
      <c r="R806" s="63"/>
      <c r="S806" s="696"/>
    </row>
    <row r="807" spans="1:19">
      <c r="A807" s="481"/>
      <c r="B807" s="482"/>
      <c r="C807" s="483"/>
      <c r="D807" s="483"/>
      <c r="E807" s="484"/>
      <c r="F807" s="483"/>
      <c r="G807" s="689"/>
      <c r="H807" s="390">
        <f t="shared" si="150"/>
        <v>0</v>
      </c>
      <c r="I807" s="63">
        <f t="shared" si="156"/>
        <v>0</v>
      </c>
      <c r="J807" s="490"/>
      <c r="K807" s="510"/>
      <c r="L807" s="512" t="str">
        <f>IF(AND('1B Tableau financier'!$K$2&lt;&gt;"Pôle",C807&lt;&gt;""),1,"")</f>
        <v/>
      </c>
      <c r="M807" s="517" t="str">
        <f t="shared" si="157"/>
        <v/>
      </c>
      <c r="N807" s="518" t="str">
        <f t="shared" si="158"/>
        <v/>
      </c>
      <c r="O807" s="517" t="str">
        <f t="shared" si="153"/>
        <v/>
      </c>
      <c r="P807" s="63" t="str">
        <f t="shared" si="154"/>
        <v/>
      </c>
      <c r="Q807" s="63"/>
      <c r="R807" s="63"/>
      <c r="S807" s="696"/>
    </row>
    <row r="808" spans="1:19">
      <c r="A808" s="481"/>
      <c r="B808" s="482"/>
      <c r="C808" s="483"/>
      <c r="D808" s="483"/>
      <c r="E808" s="484"/>
      <c r="F808" s="483"/>
      <c r="G808" s="689"/>
      <c r="H808" s="390">
        <f t="shared" si="150"/>
        <v>0</v>
      </c>
      <c r="I808" s="63">
        <f t="shared" si="156"/>
        <v>0</v>
      </c>
      <c r="J808" s="490"/>
      <c r="K808" s="510"/>
      <c r="L808" s="512" t="str">
        <f>IF(AND('1B Tableau financier'!$K$2&lt;&gt;"Pôle",C808&lt;&gt;""),1,"")</f>
        <v/>
      </c>
      <c r="M808" s="517" t="str">
        <f t="shared" si="157"/>
        <v/>
      </c>
      <c r="N808" s="518" t="str">
        <f t="shared" si="158"/>
        <v/>
      </c>
      <c r="O808" s="517" t="str">
        <f t="shared" si="153"/>
        <v/>
      </c>
      <c r="P808" s="63" t="str">
        <f t="shared" si="154"/>
        <v/>
      </c>
      <c r="Q808" s="63"/>
      <c r="R808" s="63"/>
      <c r="S808" s="696"/>
    </row>
    <row r="809" spans="1:19">
      <c r="A809" s="481"/>
      <c r="B809" s="482"/>
      <c r="C809" s="483"/>
      <c r="D809" s="483"/>
      <c r="E809" s="484"/>
      <c r="F809" s="483"/>
      <c r="G809" s="689"/>
      <c r="H809" s="390">
        <f t="shared" si="150"/>
        <v>0</v>
      </c>
      <c r="I809" s="63">
        <f t="shared" si="156"/>
        <v>0</v>
      </c>
      <c r="J809" s="490"/>
      <c r="K809" s="510"/>
      <c r="L809" s="512" t="str">
        <f>IF(AND('1B Tableau financier'!$K$2&lt;&gt;"Pôle",C809&lt;&gt;""),1,"")</f>
        <v/>
      </c>
      <c r="M809" s="517" t="str">
        <f t="shared" si="157"/>
        <v/>
      </c>
      <c r="N809" s="518" t="str">
        <f t="shared" si="158"/>
        <v/>
      </c>
      <c r="O809" s="517" t="str">
        <f t="shared" si="153"/>
        <v/>
      </c>
      <c r="P809" s="63" t="str">
        <f t="shared" si="154"/>
        <v/>
      </c>
      <c r="Q809" s="63"/>
      <c r="R809" s="63"/>
      <c r="S809" s="696"/>
    </row>
    <row r="810" spans="1:19">
      <c r="A810" s="481"/>
      <c r="B810" s="482"/>
      <c r="C810" s="483"/>
      <c r="D810" s="483"/>
      <c r="E810" s="484"/>
      <c r="F810" s="483"/>
      <c r="G810" s="689"/>
      <c r="H810" s="390">
        <f t="shared" si="150"/>
        <v>0</v>
      </c>
      <c r="I810" s="63">
        <f t="shared" si="156"/>
        <v>0</v>
      </c>
      <c r="J810" s="490"/>
      <c r="K810" s="510"/>
      <c r="L810" s="512" t="str">
        <f>IF(AND('1B Tableau financier'!$K$2&lt;&gt;"Pôle",C810&lt;&gt;""),1,"")</f>
        <v/>
      </c>
      <c r="M810" s="517" t="str">
        <f t="shared" si="157"/>
        <v/>
      </c>
      <c r="N810" s="518" t="str">
        <f t="shared" si="158"/>
        <v/>
      </c>
      <c r="O810" s="517" t="str">
        <f t="shared" si="153"/>
        <v/>
      </c>
      <c r="P810" s="63" t="str">
        <f t="shared" si="154"/>
        <v/>
      </c>
      <c r="Q810" s="63"/>
      <c r="R810" s="63"/>
      <c r="S810" s="696"/>
    </row>
    <row r="811" spans="1:19">
      <c r="A811" s="481"/>
      <c r="B811" s="482"/>
      <c r="C811" s="483"/>
      <c r="D811" s="483"/>
      <c r="E811" s="484"/>
      <c r="F811" s="483"/>
      <c r="G811" s="689"/>
      <c r="H811" s="390">
        <f t="shared" si="150"/>
        <v>0</v>
      </c>
      <c r="I811" s="63">
        <f t="shared" si="156"/>
        <v>0</v>
      </c>
      <c r="J811" s="490"/>
      <c r="K811" s="510"/>
      <c r="L811" s="512" t="str">
        <f>IF(AND('1B Tableau financier'!$K$2&lt;&gt;"Pôle",C811&lt;&gt;""),1,"")</f>
        <v/>
      </c>
      <c r="M811" s="517" t="str">
        <f t="shared" si="157"/>
        <v/>
      </c>
      <c r="N811" s="518" t="str">
        <f t="shared" si="158"/>
        <v/>
      </c>
      <c r="O811" s="517" t="str">
        <f t="shared" si="153"/>
        <v/>
      </c>
      <c r="P811" s="63" t="str">
        <f t="shared" si="154"/>
        <v/>
      </c>
      <c r="Q811" s="63"/>
      <c r="R811" s="63"/>
      <c r="S811" s="696"/>
    </row>
    <row r="812" spans="1:19">
      <c r="A812" s="481"/>
      <c r="B812" s="482"/>
      <c r="C812" s="483"/>
      <c r="D812" s="483"/>
      <c r="E812" s="484"/>
      <c r="F812" s="483"/>
      <c r="G812" s="689"/>
      <c r="H812" s="390">
        <f t="shared" si="150"/>
        <v>0</v>
      </c>
      <c r="I812" s="63">
        <f t="shared" si="156"/>
        <v>0</v>
      </c>
      <c r="J812" s="490"/>
      <c r="K812" s="510"/>
      <c r="L812" s="512" t="str">
        <f>IF(AND('1B Tableau financier'!$K$2&lt;&gt;"Pôle",C812&lt;&gt;""),1,"")</f>
        <v/>
      </c>
      <c r="M812" s="517" t="str">
        <f t="shared" si="157"/>
        <v/>
      </c>
      <c r="N812" s="518" t="str">
        <f t="shared" si="158"/>
        <v/>
      </c>
      <c r="O812" s="517" t="str">
        <f t="shared" si="153"/>
        <v/>
      </c>
      <c r="P812" s="63" t="str">
        <f t="shared" si="154"/>
        <v/>
      </c>
      <c r="Q812" s="63"/>
      <c r="R812" s="63"/>
      <c r="S812" s="696"/>
    </row>
    <row r="813" spans="1:19">
      <c r="A813" s="481"/>
      <c r="B813" s="482"/>
      <c r="C813" s="483"/>
      <c r="D813" s="483"/>
      <c r="E813" s="484"/>
      <c r="F813" s="483"/>
      <c r="G813" s="689"/>
      <c r="H813" s="390">
        <f t="shared" si="150"/>
        <v>0</v>
      </c>
      <c r="I813" s="63">
        <f t="shared" si="156"/>
        <v>0</v>
      </c>
      <c r="J813" s="490"/>
      <c r="K813" s="510"/>
      <c r="L813" s="512" t="str">
        <f>IF(AND('1B Tableau financier'!$K$2&lt;&gt;"Pôle",C813&lt;&gt;""),1,"")</f>
        <v/>
      </c>
      <c r="M813" s="517" t="str">
        <f t="shared" si="157"/>
        <v/>
      </c>
      <c r="N813" s="518" t="str">
        <f t="shared" si="158"/>
        <v/>
      </c>
      <c r="O813" s="517" t="str">
        <f t="shared" si="153"/>
        <v/>
      </c>
      <c r="P813" s="63" t="str">
        <f t="shared" si="154"/>
        <v/>
      </c>
      <c r="Q813" s="63"/>
      <c r="R813" s="63"/>
      <c r="S813" s="696"/>
    </row>
    <row r="814" spans="1:19">
      <c r="A814" s="481"/>
      <c r="B814" s="482"/>
      <c r="C814" s="483"/>
      <c r="D814" s="483"/>
      <c r="E814" s="484"/>
      <c r="F814" s="483"/>
      <c r="G814" s="689"/>
      <c r="H814" s="390">
        <f t="shared" si="150"/>
        <v>0</v>
      </c>
      <c r="I814" s="63">
        <f t="shared" si="156"/>
        <v>0</v>
      </c>
      <c r="J814" s="490"/>
      <c r="K814" s="510"/>
      <c r="L814" s="512" t="str">
        <f>IF(AND('1B Tableau financier'!$K$2&lt;&gt;"Pôle",C814&lt;&gt;""),1,"")</f>
        <v/>
      </c>
      <c r="M814" s="517" t="str">
        <f t="shared" si="157"/>
        <v/>
      </c>
      <c r="N814" s="518" t="str">
        <f t="shared" si="158"/>
        <v/>
      </c>
      <c r="O814" s="517" t="str">
        <f t="shared" si="153"/>
        <v/>
      </c>
      <c r="P814" s="63" t="str">
        <f t="shared" si="154"/>
        <v/>
      </c>
      <c r="Q814" s="63"/>
      <c r="R814" s="63"/>
      <c r="S814" s="696"/>
    </row>
    <row r="815" spans="1:19">
      <c r="A815" s="481"/>
      <c r="B815" s="482"/>
      <c r="C815" s="483"/>
      <c r="D815" s="483"/>
      <c r="E815" s="484"/>
      <c r="F815" s="483"/>
      <c r="G815" s="689"/>
      <c r="H815" s="390">
        <f t="shared" si="150"/>
        <v>0</v>
      </c>
      <c r="I815" s="63">
        <f t="shared" si="156"/>
        <v>0</v>
      </c>
      <c r="J815" s="490"/>
      <c r="K815" s="510"/>
      <c r="L815" s="512" t="str">
        <f>IF(AND('1B Tableau financier'!$K$2&lt;&gt;"Pôle",C815&lt;&gt;""),1,"")</f>
        <v/>
      </c>
      <c r="M815" s="517" t="str">
        <f t="shared" si="157"/>
        <v/>
      </c>
      <c r="N815" s="518" t="str">
        <f t="shared" si="158"/>
        <v/>
      </c>
      <c r="O815" s="517" t="str">
        <f t="shared" si="153"/>
        <v/>
      </c>
      <c r="P815" s="63" t="str">
        <f t="shared" si="154"/>
        <v/>
      </c>
      <c r="Q815" s="63"/>
      <c r="R815" s="63"/>
      <c r="S815" s="696"/>
    </row>
    <row r="816" spans="1:19" hidden="1">
      <c r="A816" s="481"/>
      <c r="B816" s="482"/>
      <c r="C816" s="483"/>
      <c r="D816" s="483"/>
      <c r="E816" s="484"/>
      <c r="F816" s="483"/>
      <c r="G816" s="689"/>
      <c r="H816" s="390">
        <f t="shared" si="150"/>
        <v>0</v>
      </c>
      <c r="I816" s="63">
        <f t="shared" si="156"/>
        <v>0</v>
      </c>
      <c r="J816" s="490"/>
      <c r="K816" s="510"/>
      <c r="L816" s="512" t="str">
        <f>IF(AND('1B Tableau financier'!$K$2&lt;&gt;"Pôle",C816&lt;&gt;""),1,"")</f>
        <v/>
      </c>
      <c r="M816" s="517" t="str">
        <f t="shared" si="157"/>
        <v/>
      </c>
      <c r="N816" s="518" t="str">
        <f t="shared" si="158"/>
        <v/>
      </c>
      <c r="O816" s="517" t="str">
        <f t="shared" si="153"/>
        <v/>
      </c>
      <c r="P816" s="63" t="str">
        <f t="shared" si="154"/>
        <v/>
      </c>
      <c r="Q816" s="63"/>
      <c r="R816" s="63"/>
      <c r="S816" s="696"/>
    </row>
    <row r="817" spans="1:19" hidden="1">
      <c r="A817" s="481"/>
      <c r="B817" s="482"/>
      <c r="C817" s="483"/>
      <c r="D817" s="483"/>
      <c r="E817" s="484"/>
      <c r="F817" s="483"/>
      <c r="G817" s="689"/>
      <c r="H817" s="390">
        <f t="shared" si="150"/>
        <v>0</v>
      </c>
      <c r="I817" s="63">
        <f t="shared" si="156"/>
        <v>0</v>
      </c>
      <c r="J817" s="490"/>
      <c r="K817" s="510"/>
      <c r="L817" s="512" t="str">
        <f>IF(AND('1B Tableau financier'!$K$2&lt;&gt;"Pôle",C817&lt;&gt;""),1,"")</f>
        <v/>
      </c>
      <c r="M817" s="517" t="str">
        <f t="shared" si="157"/>
        <v/>
      </c>
      <c r="N817" s="518" t="str">
        <f t="shared" si="158"/>
        <v/>
      </c>
      <c r="O817" s="517" t="str">
        <f t="shared" si="153"/>
        <v/>
      </c>
      <c r="P817" s="63" t="str">
        <f t="shared" si="154"/>
        <v/>
      </c>
      <c r="Q817" s="63"/>
      <c r="R817" s="63"/>
      <c r="S817" s="696"/>
    </row>
    <row r="818" spans="1:19" hidden="1">
      <c r="A818" s="481"/>
      <c r="B818" s="482"/>
      <c r="C818" s="483"/>
      <c r="D818" s="483"/>
      <c r="E818" s="484"/>
      <c r="F818" s="483"/>
      <c r="G818" s="689"/>
      <c r="H818" s="390">
        <f t="shared" ref="H818:H876" si="159">IF(AND(B818&gt;=$I$8,B818&lt;=$J$8),$K$8,IF(AND(B818&gt;=$I$9,B818&lt;=$J$9),$K$9,IF(AND(B818&gt;=$I$10,B818&lt;=$J$10),$K$10,IF(AND(B818&gt;=$I$11,B818&lt;=$J$11),$K$11,0))))</f>
        <v>0</v>
      </c>
      <c r="I818" s="63">
        <f t="shared" si="156"/>
        <v>0</v>
      </c>
      <c r="J818" s="490"/>
      <c r="K818" s="510"/>
      <c r="L818" s="512" t="str">
        <f>IF(AND('1B Tableau financier'!$K$2&lt;&gt;"Pôle",C818&lt;&gt;""),1,"")</f>
        <v/>
      </c>
      <c r="M818" s="517" t="str">
        <f t="shared" si="157"/>
        <v/>
      </c>
      <c r="N818" s="518" t="str">
        <f t="shared" si="158"/>
        <v/>
      </c>
      <c r="O818" s="517" t="str">
        <f t="shared" si="153"/>
        <v/>
      </c>
      <c r="P818" s="63" t="str">
        <f t="shared" si="154"/>
        <v/>
      </c>
      <c r="Q818" s="63"/>
      <c r="R818" s="63"/>
      <c r="S818" s="696"/>
    </row>
    <row r="819" spans="1:19" hidden="1">
      <c r="A819" s="481"/>
      <c r="B819" s="482"/>
      <c r="C819" s="483"/>
      <c r="D819" s="483"/>
      <c r="E819" s="484"/>
      <c r="F819" s="483"/>
      <c r="G819" s="689"/>
      <c r="H819" s="390">
        <f t="shared" si="159"/>
        <v>0</v>
      </c>
      <c r="I819" s="63">
        <f t="shared" si="156"/>
        <v>0</v>
      </c>
      <c r="J819" s="490"/>
      <c r="K819" s="510"/>
      <c r="L819" s="512" t="str">
        <f>IF(AND('1B Tableau financier'!$K$2&lt;&gt;"Pôle",C819&lt;&gt;""),1,"")</f>
        <v/>
      </c>
      <c r="M819" s="517" t="str">
        <f t="shared" si="157"/>
        <v/>
      </c>
      <c r="N819" s="518" t="str">
        <f t="shared" si="158"/>
        <v/>
      </c>
      <c r="O819" s="517" t="str">
        <f t="shared" si="153"/>
        <v/>
      </c>
      <c r="P819" s="63" t="str">
        <f t="shared" si="154"/>
        <v/>
      </c>
      <c r="Q819" s="63"/>
      <c r="R819" s="63"/>
      <c r="S819" s="696"/>
    </row>
    <row r="820" spans="1:19" hidden="1">
      <c r="A820" s="481"/>
      <c r="B820" s="482"/>
      <c r="C820" s="483"/>
      <c r="D820" s="483"/>
      <c r="E820" s="484"/>
      <c r="F820" s="483"/>
      <c r="G820" s="689"/>
      <c r="H820" s="390">
        <f t="shared" si="159"/>
        <v>0</v>
      </c>
      <c r="I820" s="63">
        <f t="shared" si="156"/>
        <v>0</v>
      </c>
      <c r="J820" s="490"/>
      <c r="K820" s="510"/>
      <c r="L820" s="512" t="str">
        <f>IF(AND('1B Tableau financier'!$K$2&lt;&gt;"Pôle",C820&lt;&gt;""),1,"")</f>
        <v/>
      </c>
      <c r="M820" s="517" t="str">
        <f t="shared" si="157"/>
        <v/>
      </c>
      <c r="N820" s="518" t="str">
        <f t="shared" si="158"/>
        <v/>
      </c>
      <c r="O820" s="517" t="str">
        <f t="shared" si="153"/>
        <v/>
      </c>
      <c r="P820" s="63" t="str">
        <f t="shared" si="154"/>
        <v/>
      </c>
      <c r="Q820" s="63"/>
      <c r="R820" s="63"/>
      <c r="S820" s="696"/>
    </row>
    <row r="821" spans="1:19" hidden="1">
      <c r="A821" s="481"/>
      <c r="B821" s="482"/>
      <c r="C821" s="483"/>
      <c r="D821" s="483"/>
      <c r="E821" s="484"/>
      <c r="F821" s="483"/>
      <c r="G821" s="689"/>
      <c r="H821" s="390">
        <f t="shared" si="159"/>
        <v>0</v>
      </c>
      <c r="I821" s="63">
        <f t="shared" si="156"/>
        <v>0</v>
      </c>
      <c r="J821" s="490"/>
      <c r="K821" s="510"/>
      <c r="L821" s="512" t="str">
        <f>IF(AND('1B Tableau financier'!$K$2&lt;&gt;"Pôle",C821&lt;&gt;""),1,"")</f>
        <v/>
      </c>
      <c r="M821" s="517" t="str">
        <f t="shared" si="157"/>
        <v/>
      </c>
      <c r="N821" s="518" t="str">
        <f t="shared" si="158"/>
        <v/>
      </c>
      <c r="O821" s="517" t="str">
        <f t="shared" si="153"/>
        <v/>
      </c>
      <c r="P821" s="63" t="str">
        <f t="shared" si="154"/>
        <v/>
      </c>
      <c r="Q821" s="63"/>
      <c r="R821" s="63"/>
      <c r="S821" s="696"/>
    </row>
    <row r="822" spans="1:19" hidden="1">
      <c r="A822" s="481"/>
      <c r="B822" s="482"/>
      <c r="C822" s="483"/>
      <c r="D822" s="483"/>
      <c r="E822" s="484"/>
      <c r="F822" s="483"/>
      <c r="G822" s="689"/>
      <c r="H822" s="390">
        <f t="shared" si="159"/>
        <v>0</v>
      </c>
      <c r="I822" s="63">
        <f t="shared" si="156"/>
        <v>0</v>
      </c>
      <c r="J822" s="490"/>
      <c r="K822" s="510"/>
      <c r="L822" s="512" t="str">
        <f>IF(AND('1B Tableau financier'!$K$2&lt;&gt;"Pôle",C822&lt;&gt;""),1,"")</f>
        <v/>
      </c>
      <c r="M822" s="517" t="str">
        <f t="shared" si="157"/>
        <v/>
      </c>
      <c r="N822" s="518" t="str">
        <f t="shared" si="158"/>
        <v/>
      </c>
      <c r="O822" s="517" t="str">
        <f t="shared" si="153"/>
        <v/>
      </c>
      <c r="P822" s="63" t="str">
        <f t="shared" si="154"/>
        <v/>
      </c>
      <c r="Q822" s="63"/>
      <c r="R822" s="63"/>
      <c r="S822" s="696"/>
    </row>
    <row r="823" spans="1:19" hidden="1">
      <c r="A823" s="485"/>
      <c r="B823" s="482"/>
      <c r="C823" s="483"/>
      <c r="D823" s="483"/>
      <c r="E823" s="484"/>
      <c r="F823" s="483"/>
      <c r="G823" s="689"/>
      <c r="H823" s="390">
        <f t="shared" si="159"/>
        <v>0</v>
      </c>
      <c r="I823" s="63">
        <f t="shared" si="156"/>
        <v>0</v>
      </c>
      <c r="J823" s="490"/>
      <c r="K823" s="510"/>
      <c r="L823" s="512" t="str">
        <f>IF(AND('1B Tableau financier'!$K$2&lt;&gt;"Pôle",C823&lt;&gt;""),1,"")</f>
        <v/>
      </c>
      <c r="M823" s="517" t="str">
        <f t="shared" si="157"/>
        <v/>
      </c>
      <c r="N823" s="518" t="str">
        <f t="shared" si="158"/>
        <v/>
      </c>
      <c r="O823" s="517" t="str">
        <f t="shared" si="153"/>
        <v/>
      </c>
      <c r="P823" s="63" t="str">
        <f t="shared" si="154"/>
        <v/>
      </c>
      <c r="Q823" s="63"/>
      <c r="R823" s="63"/>
      <c r="S823" s="696"/>
    </row>
    <row r="824" spans="1:19" hidden="1">
      <c r="A824" s="481"/>
      <c r="B824" s="482"/>
      <c r="C824" s="483"/>
      <c r="D824" s="483"/>
      <c r="E824" s="484"/>
      <c r="F824" s="483"/>
      <c r="G824" s="689"/>
      <c r="H824" s="390">
        <f t="shared" si="159"/>
        <v>0</v>
      </c>
      <c r="I824" s="63">
        <f t="shared" si="155"/>
        <v>0</v>
      </c>
      <c r="J824" s="490"/>
      <c r="K824" s="510"/>
      <c r="L824" s="512" t="str">
        <f>IF(AND('1B Tableau financier'!$K$2&lt;&gt;"Pôle",C824&lt;&gt;""),1,"")</f>
        <v/>
      </c>
      <c r="M824" s="517" t="str">
        <f t="shared" si="151"/>
        <v/>
      </c>
      <c r="N824" s="518" t="str">
        <f t="shared" si="152"/>
        <v/>
      </c>
      <c r="O824" s="517" t="str">
        <f t="shared" si="153"/>
        <v/>
      </c>
      <c r="P824" s="63" t="str">
        <f t="shared" si="154"/>
        <v/>
      </c>
      <c r="Q824" s="63"/>
      <c r="R824" s="63"/>
      <c r="S824" s="696"/>
    </row>
    <row r="825" spans="1:19" hidden="1">
      <c r="A825" s="481"/>
      <c r="B825" s="482"/>
      <c r="C825" s="483"/>
      <c r="D825" s="483"/>
      <c r="E825" s="484"/>
      <c r="F825" s="483"/>
      <c r="G825" s="689"/>
      <c r="H825" s="390">
        <f t="shared" si="159"/>
        <v>0</v>
      </c>
      <c r="I825" s="63">
        <f t="shared" si="155"/>
        <v>0</v>
      </c>
      <c r="J825" s="490"/>
      <c r="K825" s="510"/>
      <c r="L825" s="512" t="str">
        <f>IF(AND('1B Tableau financier'!$K$2&lt;&gt;"Pôle",C825&lt;&gt;""),1,"")</f>
        <v/>
      </c>
      <c r="M825" s="517" t="str">
        <f t="shared" si="151"/>
        <v/>
      </c>
      <c r="N825" s="518" t="str">
        <f t="shared" si="152"/>
        <v/>
      </c>
      <c r="O825" s="517" t="str">
        <f t="shared" si="153"/>
        <v/>
      </c>
      <c r="P825" s="63" t="str">
        <f t="shared" si="154"/>
        <v/>
      </c>
      <c r="Q825" s="63"/>
      <c r="R825" s="63"/>
      <c r="S825" s="696"/>
    </row>
    <row r="826" spans="1:19" hidden="1">
      <c r="A826" s="481"/>
      <c r="B826" s="482"/>
      <c r="C826" s="483"/>
      <c r="D826" s="483"/>
      <c r="E826" s="484"/>
      <c r="F826" s="483"/>
      <c r="G826" s="689"/>
      <c r="H826" s="390">
        <f t="shared" si="159"/>
        <v>0</v>
      </c>
      <c r="I826" s="63">
        <f t="shared" si="155"/>
        <v>0</v>
      </c>
      <c r="J826" s="490"/>
      <c r="K826" s="510"/>
      <c r="L826" s="512" t="str">
        <f>IF(AND('1B Tableau financier'!$K$2&lt;&gt;"Pôle",C826&lt;&gt;""),1,"")</f>
        <v/>
      </c>
      <c r="M826" s="517" t="str">
        <f t="shared" si="151"/>
        <v/>
      </c>
      <c r="N826" s="518" t="str">
        <f t="shared" si="152"/>
        <v/>
      </c>
      <c r="O826" s="517" t="str">
        <f t="shared" si="153"/>
        <v/>
      </c>
      <c r="P826" s="63" t="str">
        <f t="shared" si="154"/>
        <v/>
      </c>
      <c r="Q826" s="63"/>
      <c r="R826" s="63"/>
      <c r="S826" s="696"/>
    </row>
    <row r="827" spans="1:19" hidden="1">
      <c r="A827" s="481"/>
      <c r="B827" s="482"/>
      <c r="C827" s="483"/>
      <c r="D827" s="483"/>
      <c r="E827" s="484"/>
      <c r="F827" s="483"/>
      <c r="G827" s="689"/>
      <c r="H827" s="390">
        <f t="shared" si="159"/>
        <v>0</v>
      </c>
      <c r="I827" s="63">
        <f t="shared" ref="I827:I857" si="160">G827*H827</f>
        <v>0</v>
      </c>
      <c r="J827" s="490"/>
      <c r="K827" s="510"/>
      <c r="L827" s="512" t="str">
        <f>IF(AND('1B Tableau financier'!$K$2&lt;&gt;"Pôle",C827&lt;&gt;""),1,"")</f>
        <v/>
      </c>
      <c r="M827" s="517" t="str">
        <f t="shared" ref="M827:M857" si="161">IF(L827=1,I827+J827+K827,"")</f>
        <v/>
      </c>
      <c r="N827" s="518" t="str">
        <f t="shared" ref="N827:N857" si="162">IF(L827=2,(I827+J827+K827)/2,"")</f>
        <v/>
      </c>
      <c r="O827" s="517" t="str">
        <f t="shared" si="153"/>
        <v/>
      </c>
      <c r="P827" s="63" t="str">
        <f t="shared" si="154"/>
        <v/>
      </c>
      <c r="Q827" s="63"/>
      <c r="R827" s="63"/>
      <c r="S827" s="696"/>
    </row>
    <row r="828" spans="1:19" hidden="1">
      <c r="A828" s="481"/>
      <c r="B828" s="482"/>
      <c r="C828" s="483"/>
      <c r="D828" s="483"/>
      <c r="E828" s="484"/>
      <c r="F828" s="483"/>
      <c r="G828" s="689"/>
      <c r="H828" s="390">
        <f t="shared" si="159"/>
        <v>0</v>
      </c>
      <c r="I828" s="63">
        <f t="shared" si="160"/>
        <v>0</v>
      </c>
      <c r="J828" s="490"/>
      <c r="K828" s="510"/>
      <c r="L828" s="512" t="str">
        <f>IF(AND('1B Tableau financier'!$K$2&lt;&gt;"Pôle",C828&lt;&gt;""),1,"")</f>
        <v/>
      </c>
      <c r="M828" s="517" t="str">
        <f t="shared" si="161"/>
        <v/>
      </c>
      <c r="N828" s="518" t="str">
        <f t="shared" si="162"/>
        <v/>
      </c>
      <c r="O828" s="517" t="str">
        <f t="shared" si="153"/>
        <v/>
      </c>
      <c r="P828" s="63" t="str">
        <f t="shared" si="154"/>
        <v/>
      </c>
      <c r="Q828" s="63"/>
      <c r="R828" s="63"/>
      <c r="S828" s="696"/>
    </row>
    <row r="829" spans="1:19" hidden="1">
      <c r="A829" s="481"/>
      <c r="B829" s="482"/>
      <c r="C829" s="483"/>
      <c r="D829" s="483"/>
      <c r="E829" s="484"/>
      <c r="F829" s="483"/>
      <c r="G829" s="689"/>
      <c r="H829" s="390">
        <f t="shared" si="159"/>
        <v>0</v>
      </c>
      <c r="I829" s="63">
        <f t="shared" si="160"/>
        <v>0</v>
      </c>
      <c r="J829" s="490"/>
      <c r="K829" s="510"/>
      <c r="L829" s="512" t="str">
        <f>IF(AND('1B Tableau financier'!$K$2&lt;&gt;"Pôle",C829&lt;&gt;""),1,"")</f>
        <v/>
      </c>
      <c r="M829" s="517" t="str">
        <f t="shared" si="161"/>
        <v/>
      </c>
      <c r="N829" s="518" t="str">
        <f t="shared" si="162"/>
        <v/>
      </c>
      <c r="O829" s="517" t="str">
        <f t="shared" si="153"/>
        <v/>
      </c>
      <c r="P829" s="63" t="str">
        <f t="shared" si="154"/>
        <v/>
      </c>
      <c r="Q829" s="63"/>
      <c r="R829" s="63"/>
      <c r="S829" s="696"/>
    </row>
    <row r="830" spans="1:19" hidden="1">
      <c r="A830" s="481"/>
      <c r="B830" s="482"/>
      <c r="C830" s="483"/>
      <c r="D830" s="483"/>
      <c r="E830" s="484"/>
      <c r="F830" s="483"/>
      <c r="G830" s="689"/>
      <c r="H830" s="390">
        <f t="shared" si="159"/>
        <v>0</v>
      </c>
      <c r="I830" s="63">
        <f t="shared" si="160"/>
        <v>0</v>
      </c>
      <c r="J830" s="490"/>
      <c r="K830" s="510"/>
      <c r="L830" s="512" t="str">
        <f>IF(AND('1B Tableau financier'!$K$2&lt;&gt;"Pôle",C830&lt;&gt;""),1,"")</f>
        <v/>
      </c>
      <c r="M830" s="517" t="str">
        <f t="shared" si="161"/>
        <v/>
      </c>
      <c r="N830" s="518" t="str">
        <f t="shared" si="162"/>
        <v/>
      </c>
      <c r="O830" s="517" t="str">
        <f t="shared" si="153"/>
        <v/>
      </c>
      <c r="P830" s="63" t="str">
        <f t="shared" si="154"/>
        <v/>
      </c>
      <c r="Q830" s="63"/>
      <c r="R830" s="63"/>
      <c r="S830" s="696"/>
    </row>
    <row r="831" spans="1:19" hidden="1">
      <c r="A831" s="481"/>
      <c r="B831" s="482"/>
      <c r="C831" s="483"/>
      <c r="D831" s="483"/>
      <c r="E831" s="484"/>
      <c r="F831" s="483"/>
      <c r="G831" s="689"/>
      <c r="H831" s="390">
        <f t="shared" si="159"/>
        <v>0</v>
      </c>
      <c r="I831" s="63">
        <f t="shared" si="160"/>
        <v>0</v>
      </c>
      <c r="J831" s="490"/>
      <c r="K831" s="510"/>
      <c r="L831" s="512" t="str">
        <f>IF(AND('1B Tableau financier'!$K$2&lt;&gt;"Pôle",C831&lt;&gt;""),1,"")</f>
        <v/>
      </c>
      <c r="M831" s="517" t="str">
        <f t="shared" si="161"/>
        <v/>
      </c>
      <c r="N831" s="518" t="str">
        <f t="shared" si="162"/>
        <v/>
      </c>
      <c r="O831" s="517" t="str">
        <f t="shared" si="153"/>
        <v/>
      </c>
      <c r="P831" s="63" t="str">
        <f t="shared" si="154"/>
        <v/>
      </c>
      <c r="Q831" s="63"/>
      <c r="R831" s="63"/>
      <c r="S831" s="696"/>
    </row>
    <row r="832" spans="1:19" hidden="1">
      <c r="A832" s="481"/>
      <c r="B832" s="482"/>
      <c r="C832" s="483"/>
      <c r="D832" s="483"/>
      <c r="E832" s="484"/>
      <c r="F832" s="483"/>
      <c r="G832" s="689"/>
      <c r="H832" s="390">
        <f t="shared" si="159"/>
        <v>0</v>
      </c>
      <c r="I832" s="63">
        <f t="shared" si="160"/>
        <v>0</v>
      </c>
      <c r="J832" s="490"/>
      <c r="K832" s="510"/>
      <c r="L832" s="512" t="str">
        <f>IF(AND('1B Tableau financier'!$K$2&lt;&gt;"Pôle",C832&lt;&gt;""),1,"")</f>
        <v/>
      </c>
      <c r="M832" s="517" t="str">
        <f t="shared" si="161"/>
        <v/>
      </c>
      <c r="N832" s="518" t="str">
        <f t="shared" si="162"/>
        <v/>
      </c>
      <c r="O832" s="517" t="str">
        <f t="shared" si="153"/>
        <v/>
      </c>
      <c r="P832" s="63" t="str">
        <f t="shared" si="154"/>
        <v/>
      </c>
      <c r="Q832" s="63"/>
      <c r="R832" s="63"/>
      <c r="S832" s="696"/>
    </row>
    <row r="833" spans="1:19" hidden="1">
      <c r="A833" s="481"/>
      <c r="B833" s="482"/>
      <c r="C833" s="483"/>
      <c r="D833" s="483"/>
      <c r="E833" s="484"/>
      <c r="F833" s="483"/>
      <c r="G833" s="689"/>
      <c r="H833" s="390">
        <f t="shared" si="159"/>
        <v>0</v>
      </c>
      <c r="I833" s="63">
        <f t="shared" si="160"/>
        <v>0</v>
      </c>
      <c r="J833" s="490"/>
      <c r="K833" s="510"/>
      <c r="L833" s="512" t="str">
        <f>IF(AND('1B Tableau financier'!$K$2&lt;&gt;"Pôle",C833&lt;&gt;""),1,"")</f>
        <v/>
      </c>
      <c r="M833" s="517" t="str">
        <f t="shared" si="161"/>
        <v/>
      </c>
      <c r="N833" s="518" t="str">
        <f t="shared" si="162"/>
        <v/>
      </c>
      <c r="O833" s="517" t="str">
        <f t="shared" si="153"/>
        <v/>
      </c>
      <c r="P833" s="63" t="str">
        <f t="shared" si="154"/>
        <v/>
      </c>
      <c r="Q833" s="63"/>
      <c r="R833" s="63"/>
      <c r="S833" s="696"/>
    </row>
    <row r="834" spans="1:19" hidden="1">
      <c r="A834" s="481"/>
      <c r="B834" s="482"/>
      <c r="C834" s="483"/>
      <c r="D834" s="483"/>
      <c r="E834" s="484"/>
      <c r="F834" s="483"/>
      <c r="G834" s="689"/>
      <c r="H834" s="390">
        <f t="shared" si="159"/>
        <v>0</v>
      </c>
      <c r="I834" s="63">
        <f t="shared" si="160"/>
        <v>0</v>
      </c>
      <c r="J834" s="490"/>
      <c r="K834" s="510"/>
      <c r="L834" s="512" t="str">
        <f>IF(AND('1B Tableau financier'!$K$2&lt;&gt;"Pôle",C834&lt;&gt;""),1,"")</f>
        <v/>
      </c>
      <c r="M834" s="517" t="str">
        <f t="shared" si="161"/>
        <v/>
      </c>
      <c r="N834" s="518" t="str">
        <f t="shared" si="162"/>
        <v/>
      </c>
      <c r="O834" s="517" t="str">
        <f t="shared" si="153"/>
        <v/>
      </c>
      <c r="P834" s="63" t="str">
        <f t="shared" si="154"/>
        <v/>
      </c>
      <c r="Q834" s="63"/>
      <c r="R834" s="63"/>
      <c r="S834" s="696"/>
    </row>
    <row r="835" spans="1:19" hidden="1">
      <c r="A835" s="481"/>
      <c r="B835" s="482"/>
      <c r="C835" s="483"/>
      <c r="D835" s="483"/>
      <c r="E835" s="484"/>
      <c r="F835" s="483"/>
      <c r="G835" s="689"/>
      <c r="H835" s="390">
        <f t="shared" si="159"/>
        <v>0</v>
      </c>
      <c r="I835" s="63">
        <f t="shared" si="160"/>
        <v>0</v>
      </c>
      <c r="J835" s="490"/>
      <c r="K835" s="510"/>
      <c r="L835" s="512" t="str">
        <f>IF(AND('1B Tableau financier'!$K$2&lt;&gt;"Pôle",C835&lt;&gt;""),1,"")</f>
        <v/>
      </c>
      <c r="M835" s="517" t="str">
        <f t="shared" si="161"/>
        <v/>
      </c>
      <c r="N835" s="518" t="str">
        <f t="shared" si="162"/>
        <v/>
      </c>
      <c r="O835" s="517" t="str">
        <f t="shared" si="153"/>
        <v/>
      </c>
      <c r="P835" s="63" t="str">
        <f t="shared" si="154"/>
        <v/>
      </c>
      <c r="Q835" s="63"/>
      <c r="R835" s="63"/>
      <c r="S835" s="696"/>
    </row>
    <row r="836" spans="1:19" hidden="1">
      <c r="A836" s="481"/>
      <c r="B836" s="482"/>
      <c r="C836" s="483"/>
      <c r="D836" s="483"/>
      <c r="E836" s="484"/>
      <c r="F836" s="483"/>
      <c r="G836" s="689"/>
      <c r="H836" s="390">
        <f t="shared" si="159"/>
        <v>0</v>
      </c>
      <c r="I836" s="63">
        <f t="shared" si="160"/>
        <v>0</v>
      </c>
      <c r="J836" s="490"/>
      <c r="K836" s="510"/>
      <c r="L836" s="512" t="str">
        <f>IF(AND('1B Tableau financier'!$K$2&lt;&gt;"Pôle",C836&lt;&gt;""),1,"")</f>
        <v/>
      </c>
      <c r="M836" s="517" t="str">
        <f t="shared" si="161"/>
        <v/>
      </c>
      <c r="N836" s="518" t="str">
        <f t="shared" si="162"/>
        <v/>
      </c>
      <c r="O836" s="517" t="str">
        <f t="shared" si="153"/>
        <v/>
      </c>
      <c r="P836" s="63" t="str">
        <f t="shared" si="154"/>
        <v/>
      </c>
      <c r="Q836" s="63"/>
      <c r="R836" s="63"/>
      <c r="S836" s="696"/>
    </row>
    <row r="837" spans="1:19" hidden="1">
      <c r="A837" s="481"/>
      <c r="B837" s="482"/>
      <c r="C837" s="483"/>
      <c r="D837" s="483"/>
      <c r="E837" s="484"/>
      <c r="F837" s="483"/>
      <c r="G837" s="689"/>
      <c r="H837" s="390">
        <f t="shared" si="159"/>
        <v>0</v>
      </c>
      <c r="I837" s="63">
        <f t="shared" si="160"/>
        <v>0</v>
      </c>
      <c r="J837" s="490"/>
      <c r="K837" s="510"/>
      <c r="L837" s="512" t="str">
        <f>IF(AND('1B Tableau financier'!$K$2&lt;&gt;"Pôle",C837&lt;&gt;""),1,"")</f>
        <v/>
      </c>
      <c r="M837" s="517" t="str">
        <f t="shared" si="161"/>
        <v/>
      </c>
      <c r="N837" s="518" t="str">
        <f t="shared" si="162"/>
        <v/>
      </c>
      <c r="O837" s="517" t="str">
        <f t="shared" si="153"/>
        <v/>
      </c>
      <c r="P837" s="63" t="str">
        <f t="shared" si="154"/>
        <v/>
      </c>
      <c r="Q837" s="63"/>
      <c r="R837" s="63"/>
      <c r="S837" s="696"/>
    </row>
    <row r="838" spans="1:19" hidden="1">
      <c r="A838" s="481"/>
      <c r="B838" s="482"/>
      <c r="C838" s="483"/>
      <c r="D838" s="483"/>
      <c r="E838" s="484"/>
      <c r="F838" s="483"/>
      <c r="G838" s="689"/>
      <c r="H838" s="390">
        <f t="shared" si="159"/>
        <v>0</v>
      </c>
      <c r="I838" s="63">
        <f t="shared" si="160"/>
        <v>0</v>
      </c>
      <c r="J838" s="490"/>
      <c r="K838" s="510"/>
      <c r="L838" s="512" t="str">
        <f>IF(AND('1B Tableau financier'!$K$2&lt;&gt;"Pôle",C838&lt;&gt;""),1,"")</f>
        <v/>
      </c>
      <c r="M838" s="517" t="str">
        <f t="shared" si="161"/>
        <v/>
      </c>
      <c r="N838" s="518" t="str">
        <f t="shared" si="162"/>
        <v/>
      </c>
      <c r="O838" s="517" t="str">
        <f t="shared" si="153"/>
        <v/>
      </c>
      <c r="P838" s="63" t="str">
        <f t="shared" si="154"/>
        <v/>
      </c>
      <c r="Q838" s="63"/>
      <c r="R838" s="63"/>
      <c r="S838" s="696"/>
    </row>
    <row r="839" spans="1:19" hidden="1">
      <c r="A839" s="481"/>
      <c r="B839" s="482"/>
      <c r="C839" s="483"/>
      <c r="D839" s="483"/>
      <c r="E839" s="484"/>
      <c r="F839" s="483"/>
      <c r="G839" s="689"/>
      <c r="H839" s="390">
        <f t="shared" si="159"/>
        <v>0</v>
      </c>
      <c r="I839" s="63">
        <f t="shared" si="160"/>
        <v>0</v>
      </c>
      <c r="J839" s="490"/>
      <c r="K839" s="510"/>
      <c r="L839" s="512" t="str">
        <f>IF(AND('1B Tableau financier'!$K$2&lt;&gt;"Pôle",C839&lt;&gt;""),1,"")</f>
        <v/>
      </c>
      <c r="M839" s="517" t="str">
        <f t="shared" si="161"/>
        <v/>
      </c>
      <c r="N839" s="518" t="str">
        <f t="shared" si="162"/>
        <v/>
      </c>
      <c r="O839" s="517" t="str">
        <f t="shared" si="153"/>
        <v/>
      </c>
      <c r="P839" s="63" t="str">
        <f t="shared" si="154"/>
        <v/>
      </c>
      <c r="Q839" s="63"/>
      <c r="R839" s="63"/>
      <c r="S839" s="696"/>
    </row>
    <row r="840" spans="1:19" hidden="1">
      <c r="A840" s="481"/>
      <c r="B840" s="482"/>
      <c r="C840" s="483"/>
      <c r="D840" s="483"/>
      <c r="E840" s="484"/>
      <c r="F840" s="483"/>
      <c r="G840" s="689"/>
      <c r="H840" s="390">
        <f t="shared" si="159"/>
        <v>0</v>
      </c>
      <c r="I840" s="63">
        <f t="shared" si="160"/>
        <v>0</v>
      </c>
      <c r="J840" s="490"/>
      <c r="K840" s="510"/>
      <c r="L840" s="512" t="str">
        <f>IF(AND('1B Tableau financier'!$K$2&lt;&gt;"Pôle",C840&lt;&gt;""),1,"")</f>
        <v/>
      </c>
      <c r="M840" s="517" t="str">
        <f t="shared" si="161"/>
        <v/>
      </c>
      <c r="N840" s="518" t="str">
        <f t="shared" si="162"/>
        <v/>
      </c>
      <c r="O840" s="517" t="str">
        <f t="shared" si="153"/>
        <v/>
      </c>
      <c r="P840" s="63" t="str">
        <f t="shared" si="154"/>
        <v/>
      </c>
      <c r="Q840" s="63"/>
      <c r="R840" s="63"/>
      <c r="S840" s="696"/>
    </row>
    <row r="841" spans="1:19" hidden="1">
      <c r="A841" s="481"/>
      <c r="B841" s="482"/>
      <c r="C841" s="483"/>
      <c r="D841" s="483"/>
      <c r="E841" s="484"/>
      <c r="F841" s="483"/>
      <c r="G841" s="689"/>
      <c r="H841" s="390">
        <f t="shared" si="159"/>
        <v>0</v>
      </c>
      <c r="I841" s="63">
        <f t="shared" si="160"/>
        <v>0</v>
      </c>
      <c r="J841" s="490"/>
      <c r="K841" s="510"/>
      <c r="L841" s="512" t="str">
        <f>IF(AND('1B Tableau financier'!$K$2&lt;&gt;"Pôle",C841&lt;&gt;""),1,"")</f>
        <v/>
      </c>
      <c r="M841" s="517" t="str">
        <f t="shared" si="161"/>
        <v/>
      </c>
      <c r="N841" s="518" t="str">
        <f t="shared" si="162"/>
        <v/>
      </c>
      <c r="O841" s="517" t="str">
        <f t="shared" si="153"/>
        <v/>
      </c>
      <c r="P841" s="63" t="str">
        <f t="shared" si="154"/>
        <v/>
      </c>
      <c r="Q841" s="63"/>
      <c r="R841" s="63"/>
      <c r="S841" s="696"/>
    </row>
    <row r="842" spans="1:19" hidden="1">
      <c r="A842" s="481"/>
      <c r="B842" s="482"/>
      <c r="C842" s="483"/>
      <c r="D842" s="483"/>
      <c r="E842" s="484"/>
      <c r="F842" s="483"/>
      <c r="G842" s="689"/>
      <c r="H842" s="390">
        <f t="shared" si="159"/>
        <v>0</v>
      </c>
      <c r="I842" s="63">
        <f t="shared" si="160"/>
        <v>0</v>
      </c>
      <c r="J842" s="490"/>
      <c r="K842" s="510"/>
      <c r="L842" s="512" t="str">
        <f>IF(AND('1B Tableau financier'!$K$2&lt;&gt;"Pôle",C842&lt;&gt;""),1,"")</f>
        <v/>
      </c>
      <c r="M842" s="517" t="str">
        <f t="shared" si="161"/>
        <v/>
      </c>
      <c r="N842" s="518" t="str">
        <f t="shared" si="162"/>
        <v/>
      </c>
      <c r="O842" s="517" t="str">
        <f t="shared" si="153"/>
        <v/>
      </c>
      <c r="P842" s="63" t="str">
        <f t="shared" si="154"/>
        <v/>
      </c>
      <c r="Q842" s="63"/>
      <c r="R842" s="63"/>
      <c r="S842" s="696"/>
    </row>
    <row r="843" spans="1:19" hidden="1">
      <c r="A843" s="481"/>
      <c r="B843" s="482"/>
      <c r="C843" s="483"/>
      <c r="D843" s="483"/>
      <c r="E843" s="484"/>
      <c r="F843" s="483"/>
      <c r="G843" s="689"/>
      <c r="H843" s="390">
        <f t="shared" si="159"/>
        <v>0</v>
      </c>
      <c r="I843" s="63">
        <f t="shared" si="160"/>
        <v>0</v>
      </c>
      <c r="J843" s="490"/>
      <c r="K843" s="510"/>
      <c r="L843" s="512" t="str">
        <f>IF(AND('1B Tableau financier'!$K$2&lt;&gt;"Pôle",C843&lt;&gt;""),1,"")</f>
        <v/>
      </c>
      <c r="M843" s="517" t="str">
        <f t="shared" si="161"/>
        <v/>
      </c>
      <c r="N843" s="518" t="str">
        <f t="shared" si="162"/>
        <v/>
      </c>
      <c r="O843" s="517" t="str">
        <f t="shared" si="153"/>
        <v/>
      </c>
      <c r="P843" s="63" t="str">
        <f t="shared" si="154"/>
        <v/>
      </c>
      <c r="Q843" s="63"/>
      <c r="R843" s="63"/>
      <c r="S843" s="696"/>
    </row>
    <row r="844" spans="1:19" hidden="1">
      <c r="A844" s="481"/>
      <c r="B844" s="482"/>
      <c r="C844" s="483"/>
      <c r="D844" s="483"/>
      <c r="E844" s="484"/>
      <c r="F844" s="483"/>
      <c r="G844" s="689"/>
      <c r="H844" s="390">
        <f t="shared" si="159"/>
        <v>0</v>
      </c>
      <c r="I844" s="63">
        <f t="shared" si="160"/>
        <v>0</v>
      </c>
      <c r="J844" s="490"/>
      <c r="K844" s="510"/>
      <c r="L844" s="512" t="str">
        <f>IF(AND('1B Tableau financier'!$K$2&lt;&gt;"Pôle",C844&lt;&gt;""),1,"")</f>
        <v/>
      </c>
      <c r="M844" s="517" t="str">
        <f t="shared" si="161"/>
        <v/>
      </c>
      <c r="N844" s="518" t="str">
        <f t="shared" si="162"/>
        <v/>
      </c>
      <c r="O844" s="517" t="str">
        <f t="shared" si="153"/>
        <v/>
      </c>
      <c r="P844" s="63" t="str">
        <f t="shared" si="154"/>
        <v/>
      </c>
      <c r="Q844" s="63"/>
      <c r="R844" s="63"/>
      <c r="S844" s="696"/>
    </row>
    <row r="845" spans="1:19" hidden="1">
      <c r="A845" s="481"/>
      <c r="B845" s="482"/>
      <c r="C845" s="483"/>
      <c r="D845" s="483"/>
      <c r="E845" s="484"/>
      <c r="F845" s="483"/>
      <c r="G845" s="689"/>
      <c r="H845" s="390">
        <f t="shared" si="159"/>
        <v>0</v>
      </c>
      <c r="I845" s="63">
        <f t="shared" si="160"/>
        <v>0</v>
      </c>
      <c r="J845" s="490"/>
      <c r="K845" s="510"/>
      <c r="L845" s="512" t="str">
        <f>IF(AND('1B Tableau financier'!$K$2&lt;&gt;"Pôle",C845&lt;&gt;""),1,"")</f>
        <v/>
      </c>
      <c r="M845" s="517" t="str">
        <f t="shared" si="161"/>
        <v/>
      </c>
      <c r="N845" s="518" t="str">
        <f t="shared" si="162"/>
        <v/>
      </c>
      <c r="O845" s="517" t="str">
        <f t="shared" si="153"/>
        <v/>
      </c>
      <c r="P845" s="63" t="str">
        <f t="shared" si="154"/>
        <v/>
      </c>
      <c r="Q845" s="63"/>
      <c r="R845" s="63"/>
      <c r="S845" s="696"/>
    </row>
    <row r="846" spans="1:19" hidden="1">
      <c r="A846" s="481"/>
      <c r="B846" s="482"/>
      <c r="C846" s="483"/>
      <c r="D846" s="483"/>
      <c r="E846" s="484"/>
      <c r="F846" s="483"/>
      <c r="G846" s="689"/>
      <c r="H846" s="390">
        <f t="shared" si="159"/>
        <v>0</v>
      </c>
      <c r="I846" s="63">
        <f t="shared" si="160"/>
        <v>0</v>
      </c>
      <c r="J846" s="490"/>
      <c r="K846" s="510"/>
      <c r="L846" s="512" t="str">
        <f>IF(AND('1B Tableau financier'!$K$2&lt;&gt;"Pôle",C846&lt;&gt;""),1,"")</f>
        <v/>
      </c>
      <c r="M846" s="517" t="str">
        <f t="shared" si="161"/>
        <v/>
      </c>
      <c r="N846" s="518" t="str">
        <f t="shared" si="162"/>
        <v/>
      </c>
      <c r="O846" s="517" t="str">
        <f t="shared" si="153"/>
        <v/>
      </c>
      <c r="P846" s="63" t="str">
        <f t="shared" si="154"/>
        <v/>
      </c>
      <c r="Q846" s="63"/>
      <c r="R846" s="63"/>
      <c r="S846" s="696"/>
    </row>
    <row r="847" spans="1:19" hidden="1">
      <c r="A847" s="481"/>
      <c r="B847" s="482"/>
      <c r="C847" s="483"/>
      <c r="D847" s="483"/>
      <c r="E847" s="484"/>
      <c r="F847" s="483"/>
      <c r="G847" s="689"/>
      <c r="H847" s="390">
        <f t="shared" si="159"/>
        <v>0</v>
      </c>
      <c r="I847" s="63">
        <f t="shared" si="160"/>
        <v>0</v>
      </c>
      <c r="J847" s="490"/>
      <c r="K847" s="510"/>
      <c r="L847" s="512" t="str">
        <f>IF(AND('1B Tableau financier'!$K$2&lt;&gt;"Pôle",C847&lt;&gt;""),1,"")</f>
        <v/>
      </c>
      <c r="M847" s="517" t="str">
        <f t="shared" si="161"/>
        <v/>
      </c>
      <c r="N847" s="518" t="str">
        <f t="shared" si="162"/>
        <v/>
      </c>
      <c r="O847" s="517" t="str">
        <f t="shared" si="153"/>
        <v/>
      </c>
      <c r="P847" s="63" t="str">
        <f t="shared" si="154"/>
        <v/>
      </c>
      <c r="Q847" s="63"/>
      <c r="R847" s="63"/>
      <c r="S847" s="696"/>
    </row>
    <row r="848" spans="1:19" hidden="1">
      <c r="A848" s="481"/>
      <c r="B848" s="482"/>
      <c r="C848" s="483"/>
      <c r="D848" s="483"/>
      <c r="E848" s="484"/>
      <c r="F848" s="483"/>
      <c r="G848" s="689"/>
      <c r="H848" s="390">
        <f t="shared" si="159"/>
        <v>0</v>
      </c>
      <c r="I848" s="63">
        <f t="shared" si="160"/>
        <v>0</v>
      </c>
      <c r="J848" s="490"/>
      <c r="K848" s="510"/>
      <c r="L848" s="512" t="str">
        <f>IF(AND('1B Tableau financier'!$K$2&lt;&gt;"Pôle",C848&lt;&gt;""),1,"")</f>
        <v/>
      </c>
      <c r="M848" s="517" t="str">
        <f t="shared" si="161"/>
        <v/>
      </c>
      <c r="N848" s="518" t="str">
        <f t="shared" si="162"/>
        <v/>
      </c>
      <c r="O848" s="517" t="str">
        <f t="shared" si="153"/>
        <v/>
      </c>
      <c r="P848" s="63" t="str">
        <f t="shared" si="154"/>
        <v/>
      </c>
      <c r="Q848" s="63"/>
      <c r="R848" s="63"/>
      <c r="S848" s="696"/>
    </row>
    <row r="849" spans="1:19" hidden="1">
      <c r="A849" s="481"/>
      <c r="B849" s="482"/>
      <c r="C849" s="483"/>
      <c r="D849" s="483"/>
      <c r="E849" s="484"/>
      <c r="F849" s="483"/>
      <c r="G849" s="689"/>
      <c r="H849" s="390">
        <f t="shared" ref="H849:H857" si="163">IF(AND(B849&gt;=$I$8,B849&lt;=$J$8),$K$8,IF(AND(B849&gt;=$I$9,B849&lt;=$J$9),$K$9,IF(AND(B849&gt;=$I$10,B849&lt;=$J$10),$K$10,IF(AND(B849&gt;=$I$11,B849&lt;=$J$11),$K$11,0))))</f>
        <v>0</v>
      </c>
      <c r="I849" s="63">
        <f t="shared" si="160"/>
        <v>0</v>
      </c>
      <c r="J849" s="490"/>
      <c r="K849" s="510"/>
      <c r="L849" s="512" t="str">
        <f>IF(AND('1B Tableau financier'!$K$2&lt;&gt;"Pôle",C849&lt;&gt;""),1,"")</f>
        <v/>
      </c>
      <c r="M849" s="517" t="str">
        <f t="shared" si="161"/>
        <v/>
      </c>
      <c r="N849" s="518" t="str">
        <f t="shared" si="162"/>
        <v/>
      </c>
      <c r="O849" s="517" t="str">
        <f t="shared" si="153"/>
        <v/>
      </c>
      <c r="P849" s="63" t="str">
        <f t="shared" si="154"/>
        <v/>
      </c>
      <c r="Q849" s="63"/>
      <c r="R849" s="63"/>
      <c r="S849" s="696"/>
    </row>
    <row r="850" spans="1:19" hidden="1">
      <c r="A850" s="481"/>
      <c r="B850" s="482"/>
      <c r="C850" s="483"/>
      <c r="D850" s="483"/>
      <c r="E850" s="484"/>
      <c r="F850" s="483"/>
      <c r="G850" s="689"/>
      <c r="H850" s="390">
        <f t="shared" si="163"/>
        <v>0</v>
      </c>
      <c r="I850" s="63">
        <f t="shared" si="160"/>
        <v>0</v>
      </c>
      <c r="J850" s="490"/>
      <c r="K850" s="510"/>
      <c r="L850" s="512" t="str">
        <f>IF(AND('1B Tableau financier'!$K$2&lt;&gt;"Pôle",C850&lt;&gt;""),1,"")</f>
        <v/>
      </c>
      <c r="M850" s="517" t="str">
        <f t="shared" si="161"/>
        <v/>
      </c>
      <c r="N850" s="518" t="str">
        <f t="shared" si="162"/>
        <v/>
      </c>
      <c r="O850" s="517" t="str">
        <f t="shared" si="153"/>
        <v/>
      </c>
      <c r="P850" s="63" t="str">
        <f t="shared" si="154"/>
        <v/>
      </c>
      <c r="Q850" s="63"/>
      <c r="R850" s="63"/>
      <c r="S850" s="696"/>
    </row>
    <row r="851" spans="1:19" hidden="1">
      <c r="A851" s="481"/>
      <c r="B851" s="482"/>
      <c r="C851" s="483"/>
      <c r="D851" s="483"/>
      <c r="E851" s="484"/>
      <c r="F851" s="483"/>
      <c r="G851" s="689"/>
      <c r="H851" s="390">
        <f t="shared" si="163"/>
        <v>0</v>
      </c>
      <c r="I851" s="63">
        <f t="shared" si="160"/>
        <v>0</v>
      </c>
      <c r="J851" s="490"/>
      <c r="K851" s="510"/>
      <c r="L851" s="512" t="str">
        <f>IF(AND('1B Tableau financier'!$K$2&lt;&gt;"Pôle",C851&lt;&gt;""),1,"")</f>
        <v/>
      </c>
      <c r="M851" s="517" t="str">
        <f t="shared" si="161"/>
        <v/>
      </c>
      <c r="N851" s="518" t="str">
        <f t="shared" si="162"/>
        <v/>
      </c>
      <c r="O851" s="517" t="str">
        <f t="shared" ref="O851:O876" si="164">IF(M851="","",M851-Q851)</f>
        <v/>
      </c>
      <c r="P851" s="63" t="str">
        <f t="shared" ref="P851:P876" si="165">IF(N851="","",N851-R851)</f>
        <v/>
      </c>
      <c r="Q851" s="63"/>
      <c r="R851" s="63"/>
      <c r="S851" s="696"/>
    </row>
    <row r="852" spans="1:19" hidden="1">
      <c r="A852" s="481"/>
      <c r="B852" s="482"/>
      <c r="C852" s="483"/>
      <c r="D852" s="483"/>
      <c r="E852" s="484"/>
      <c r="F852" s="483"/>
      <c r="G852" s="689"/>
      <c r="H852" s="390">
        <f t="shared" si="163"/>
        <v>0</v>
      </c>
      <c r="I852" s="63">
        <f t="shared" si="160"/>
        <v>0</v>
      </c>
      <c r="J852" s="490"/>
      <c r="K852" s="510"/>
      <c r="L852" s="512" t="str">
        <f>IF(AND('1B Tableau financier'!$K$2&lt;&gt;"Pôle",C852&lt;&gt;""),1,"")</f>
        <v/>
      </c>
      <c r="M852" s="517" t="str">
        <f t="shared" si="161"/>
        <v/>
      </c>
      <c r="N852" s="518" t="str">
        <f t="shared" si="162"/>
        <v/>
      </c>
      <c r="O852" s="517" t="str">
        <f t="shared" si="164"/>
        <v/>
      </c>
      <c r="P852" s="63" t="str">
        <f t="shared" si="165"/>
        <v/>
      </c>
      <c r="Q852" s="63"/>
      <c r="R852" s="63"/>
      <c r="S852" s="696"/>
    </row>
    <row r="853" spans="1:19" hidden="1">
      <c r="A853" s="481"/>
      <c r="B853" s="482"/>
      <c r="C853" s="483"/>
      <c r="D853" s="483"/>
      <c r="E853" s="484"/>
      <c r="F853" s="483"/>
      <c r="G853" s="689"/>
      <c r="H853" s="390">
        <f t="shared" si="163"/>
        <v>0</v>
      </c>
      <c r="I853" s="63">
        <f t="shared" si="160"/>
        <v>0</v>
      </c>
      <c r="J853" s="490"/>
      <c r="K853" s="510"/>
      <c r="L853" s="512" t="str">
        <f>IF(AND('1B Tableau financier'!$K$2&lt;&gt;"Pôle",C853&lt;&gt;""),1,"")</f>
        <v/>
      </c>
      <c r="M853" s="517" t="str">
        <f t="shared" si="161"/>
        <v/>
      </c>
      <c r="N853" s="518" t="str">
        <f t="shared" si="162"/>
        <v/>
      </c>
      <c r="O853" s="517" t="str">
        <f t="shared" si="164"/>
        <v/>
      </c>
      <c r="P853" s="63" t="str">
        <f t="shared" si="165"/>
        <v/>
      </c>
      <c r="Q853" s="63"/>
      <c r="R853" s="63"/>
      <c r="S853" s="696"/>
    </row>
    <row r="854" spans="1:19" hidden="1">
      <c r="A854" s="485"/>
      <c r="B854" s="482"/>
      <c r="C854" s="483"/>
      <c r="D854" s="483"/>
      <c r="E854" s="484"/>
      <c r="F854" s="483"/>
      <c r="G854" s="689"/>
      <c r="H854" s="390">
        <f t="shared" si="163"/>
        <v>0</v>
      </c>
      <c r="I854" s="63">
        <f t="shared" si="160"/>
        <v>0</v>
      </c>
      <c r="J854" s="490"/>
      <c r="K854" s="510"/>
      <c r="L854" s="512" t="str">
        <f>IF(AND('1B Tableau financier'!$K$2&lt;&gt;"Pôle",C854&lt;&gt;""),1,"")</f>
        <v/>
      </c>
      <c r="M854" s="517" t="str">
        <f t="shared" si="161"/>
        <v/>
      </c>
      <c r="N854" s="518" t="str">
        <f t="shared" si="162"/>
        <v/>
      </c>
      <c r="O854" s="517" t="str">
        <f t="shared" si="164"/>
        <v/>
      </c>
      <c r="P854" s="63" t="str">
        <f t="shared" si="165"/>
        <v/>
      </c>
      <c r="Q854" s="63"/>
      <c r="R854" s="63"/>
      <c r="S854" s="696"/>
    </row>
    <row r="855" spans="1:19" hidden="1">
      <c r="A855" s="481"/>
      <c r="B855" s="482"/>
      <c r="C855" s="483"/>
      <c r="D855" s="483"/>
      <c r="E855" s="484"/>
      <c r="F855" s="483"/>
      <c r="G855" s="689"/>
      <c r="H855" s="390">
        <f t="shared" si="163"/>
        <v>0</v>
      </c>
      <c r="I855" s="63">
        <f t="shared" si="160"/>
        <v>0</v>
      </c>
      <c r="J855" s="490"/>
      <c r="K855" s="510"/>
      <c r="L855" s="512" t="str">
        <f>IF(AND('1B Tableau financier'!$K$2&lt;&gt;"Pôle",C855&lt;&gt;""),1,"")</f>
        <v/>
      </c>
      <c r="M855" s="517" t="str">
        <f t="shared" si="161"/>
        <v/>
      </c>
      <c r="N855" s="518" t="str">
        <f t="shared" si="162"/>
        <v/>
      </c>
      <c r="O855" s="517" t="str">
        <f t="shared" si="164"/>
        <v/>
      </c>
      <c r="P855" s="63" t="str">
        <f t="shared" si="165"/>
        <v/>
      </c>
      <c r="Q855" s="63"/>
      <c r="R855" s="63"/>
      <c r="S855" s="696"/>
    </row>
    <row r="856" spans="1:19" hidden="1">
      <c r="A856" s="481"/>
      <c r="B856" s="482"/>
      <c r="C856" s="483"/>
      <c r="D856" s="483"/>
      <c r="E856" s="484"/>
      <c r="F856" s="483"/>
      <c r="G856" s="689"/>
      <c r="H856" s="390">
        <f t="shared" si="163"/>
        <v>0</v>
      </c>
      <c r="I856" s="63">
        <f t="shared" si="160"/>
        <v>0</v>
      </c>
      <c r="J856" s="490"/>
      <c r="K856" s="510"/>
      <c r="L856" s="512" t="str">
        <f>IF(AND('1B Tableau financier'!$K$2&lt;&gt;"Pôle",C856&lt;&gt;""),1,"")</f>
        <v/>
      </c>
      <c r="M856" s="517" t="str">
        <f t="shared" si="161"/>
        <v/>
      </c>
      <c r="N856" s="518" t="str">
        <f t="shared" si="162"/>
        <v/>
      </c>
      <c r="O856" s="517" t="str">
        <f t="shared" si="164"/>
        <v/>
      </c>
      <c r="P856" s="63" t="str">
        <f t="shared" si="165"/>
        <v/>
      </c>
      <c r="Q856" s="63"/>
      <c r="R856" s="63"/>
      <c r="S856" s="696"/>
    </row>
    <row r="857" spans="1:19" hidden="1">
      <c r="A857" s="481"/>
      <c r="B857" s="482"/>
      <c r="C857" s="483"/>
      <c r="D857" s="483"/>
      <c r="E857" s="484"/>
      <c r="F857" s="483"/>
      <c r="G857" s="689"/>
      <c r="H857" s="390">
        <f t="shared" si="163"/>
        <v>0</v>
      </c>
      <c r="I857" s="63">
        <f t="shared" si="160"/>
        <v>0</v>
      </c>
      <c r="J857" s="490"/>
      <c r="K857" s="510"/>
      <c r="L857" s="512" t="str">
        <f>IF(AND('1B Tableau financier'!$K$2&lt;&gt;"Pôle",C857&lt;&gt;""),1,"")</f>
        <v/>
      </c>
      <c r="M857" s="517" t="str">
        <f t="shared" si="161"/>
        <v/>
      </c>
      <c r="N857" s="518" t="str">
        <f t="shared" si="162"/>
        <v/>
      </c>
      <c r="O857" s="517" t="str">
        <f t="shared" si="164"/>
        <v/>
      </c>
      <c r="P857" s="63" t="str">
        <f t="shared" si="165"/>
        <v/>
      </c>
      <c r="Q857" s="63"/>
      <c r="R857" s="63"/>
      <c r="S857" s="696"/>
    </row>
    <row r="858" spans="1:19" hidden="1">
      <c r="A858" s="481"/>
      <c r="B858" s="482"/>
      <c r="C858" s="483"/>
      <c r="D858" s="483"/>
      <c r="E858" s="484"/>
      <c r="F858" s="483"/>
      <c r="G858" s="689"/>
      <c r="H858" s="390">
        <f t="shared" si="159"/>
        <v>0</v>
      </c>
      <c r="I858" s="63">
        <f t="shared" si="155"/>
        <v>0</v>
      </c>
      <c r="J858" s="490"/>
      <c r="K858" s="510"/>
      <c r="L858" s="512" t="str">
        <f>IF(AND('1B Tableau financier'!$K$2&lt;&gt;"Pôle",C858&lt;&gt;""),1,"")</f>
        <v/>
      </c>
      <c r="M858" s="517" t="str">
        <f t="shared" si="151"/>
        <v/>
      </c>
      <c r="N858" s="518" t="str">
        <f t="shared" si="152"/>
        <v/>
      </c>
      <c r="O858" s="517" t="str">
        <f t="shared" si="164"/>
        <v/>
      </c>
      <c r="P858" s="63" t="str">
        <f t="shared" si="165"/>
        <v/>
      </c>
      <c r="Q858" s="63"/>
      <c r="R858" s="63"/>
      <c r="S858" s="696"/>
    </row>
    <row r="859" spans="1:19" hidden="1">
      <c r="A859" s="481"/>
      <c r="B859" s="482"/>
      <c r="C859" s="483"/>
      <c r="D859" s="483"/>
      <c r="E859" s="484"/>
      <c r="F859" s="483"/>
      <c r="G859" s="689"/>
      <c r="H859" s="390">
        <f t="shared" si="159"/>
        <v>0</v>
      </c>
      <c r="I859" s="63">
        <f t="shared" si="155"/>
        <v>0</v>
      </c>
      <c r="J859" s="490"/>
      <c r="K859" s="510"/>
      <c r="L859" s="512" t="str">
        <f>IF(AND('1B Tableau financier'!$K$2&lt;&gt;"Pôle",C859&lt;&gt;""),1,"")</f>
        <v/>
      </c>
      <c r="M859" s="517" t="str">
        <f t="shared" si="151"/>
        <v/>
      </c>
      <c r="N859" s="518" t="str">
        <f t="shared" si="152"/>
        <v/>
      </c>
      <c r="O859" s="517" t="str">
        <f t="shared" si="164"/>
        <v/>
      </c>
      <c r="P859" s="63" t="str">
        <f t="shared" si="165"/>
        <v/>
      </c>
      <c r="Q859" s="63"/>
      <c r="R859" s="63"/>
      <c r="S859" s="696"/>
    </row>
    <row r="860" spans="1:19" hidden="1">
      <c r="A860" s="481"/>
      <c r="B860" s="482"/>
      <c r="C860" s="483"/>
      <c r="D860" s="483"/>
      <c r="E860" s="484"/>
      <c r="F860" s="483"/>
      <c r="G860" s="689"/>
      <c r="H860" s="390">
        <f t="shared" si="159"/>
        <v>0</v>
      </c>
      <c r="I860" s="63">
        <f t="shared" si="155"/>
        <v>0</v>
      </c>
      <c r="J860" s="490"/>
      <c r="K860" s="510"/>
      <c r="L860" s="512" t="str">
        <f>IF(AND('1B Tableau financier'!$K$2&lt;&gt;"Pôle",C860&lt;&gt;""),1,"")</f>
        <v/>
      </c>
      <c r="M860" s="517" t="str">
        <f t="shared" si="151"/>
        <v/>
      </c>
      <c r="N860" s="518" t="str">
        <f t="shared" si="152"/>
        <v/>
      </c>
      <c r="O860" s="517" t="str">
        <f t="shared" si="164"/>
        <v/>
      </c>
      <c r="P860" s="63" t="str">
        <f t="shared" si="165"/>
        <v/>
      </c>
      <c r="Q860" s="63"/>
      <c r="R860" s="63"/>
      <c r="S860" s="696"/>
    </row>
    <row r="861" spans="1:19" hidden="1">
      <c r="A861" s="481"/>
      <c r="B861" s="482"/>
      <c r="C861" s="483"/>
      <c r="D861" s="483"/>
      <c r="E861" s="484"/>
      <c r="F861" s="483"/>
      <c r="G861" s="689"/>
      <c r="H861" s="390">
        <f t="shared" si="159"/>
        <v>0</v>
      </c>
      <c r="I861" s="63">
        <f t="shared" si="155"/>
        <v>0</v>
      </c>
      <c r="J861" s="490"/>
      <c r="K861" s="510"/>
      <c r="L861" s="512" t="str">
        <f>IF(AND('1B Tableau financier'!$K$2&lt;&gt;"Pôle",C861&lt;&gt;""),1,"")</f>
        <v/>
      </c>
      <c r="M861" s="517" t="str">
        <f t="shared" si="151"/>
        <v/>
      </c>
      <c r="N861" s="518" t="str">
        <f t="shared" si="152"/>
        <v/>
      </c>
      <c r="O861" s="517" t="str">
        <f t="shared" si="164"/>
        <v/>
      </c>
      <c r="P861" s="63" t="str">
        <f t="shared" si="165"/>
        <v/>
      </c>
      <c r="Q861" s="63"/>
      <c r="R861" s="63"/>
      <c r="S861" s="696"/>
    </row>
    <row r="862" spans="1:19" hidden="1">
      <c r="A862" s="481"/>
      <c r="B862" s="482"/>
      <c r="C862" s="483"/>
      <c r="D862" s="483"/>
      <c r="E862" s="484"/>
      <c r="F862" s="483"/>
      <c r="G862" s="689"/>
      <c r="H862" s="390">
        <f t="shared" si="159"/>
        <v>0</v>
      </c>
      <c r="I862" s="63">
        <f t="shared" si="155"/>
        <v>0</v>
      </c>
      <c r="J862" s="490"/>
      <c r="K862" s="510"/>
      <c r="L862" s="512" t="str">
        <f>IF(AND('1B Tableau financier'!$K$2&lt;&gt;"Pôle",C862&lt;&gt;""),1,"")</f>
        <v/>
      </c>
      <c r="M862" s="517" t="str">
        <f t="shared" si="151"/>
        <v/>
      </c>
      <c r="N862" s="518" t="str">
        <f t="shared" si="152"/>
        <v/>
      </c>
      <c r="O862" s="517" t="str">
        <f t="shared" si="164"/>
        <v/>
      </c>
      <c r="P862" s="63" t="str">
        <f t="shared" si="165"/>
        <v/>
      </c>
      <c r="Q862" s="63"/>
      <c r="R862" s="63"/>
      <c r="S862" s="696"/>
    </row>
    <row r="863" spans="1:19" hidden="1">
      <c r="A863" s="481"/>
      <c r="B863" s="482"/>
      <c r="C863" s="483"/>
      <c r="D863" s="483"/>
      <c r="E863" s="484"/>
      <c r="F863" s="483"/>
      <c r="G863" s="689"/>
      <c r="H863" s="390">
        <f t="shared" si="159"/>
        <v>0</v>
      </c>
      <c r="I863" s="63">
        <f t="shared" si="155"/>
        <v>0</v>
      </c>
      <c r="J863" s="490"/>
      <c r="K863" s="510"/>
      <c r="L863" s="512" t="str">
        <f>IF(AND('1B Tableau financier'!$K$2&lt;&gt;"Pôle",C863&lt;&gt;""),1,"")</f>
        <v/>
      </c>
      <c r="M863" s="517" t="str">
        <f t="shared" si="151"/>
        <v/>
      </c>
      <c r="N863" s="518" t="str">
        <f t="shared" si="152"/>
        <v/>
      </c>
      <c r="O863" s="517" t="str">
        <f t="shared" si="164"/>
        <v/>
      </c>
      <c r="P863" s="63" t="str">
        <f t="shared" si="165"/>
        <v/>
      </c>
      <c r="Q863" s="63"/>
      <c r="R863" s="63"/>
      <c r="S863" s="696"/>
    </row>
    <row r="864" spans="1:19" hidden="1">
      <c r="A864" s="481"/>
      <c r="B864" s="482"/>
      <c r="C864" s="483"/>
      <c r="D864" s="483"/>
      <c r="E864" s="484"/>
      <c r="F864" s="483"/>
      <c r="G864" s="689"/>
      <c r="H864" s="390">
        <f t="shared" si="159"/>
        <v>0</v>
      </c>
      <c r="I864" s="63">
        <f t="shared" si="155"/>
        <v>0</v>
      </c>
      <c r="J864" s="490"/>
      <c r="K864" s="510"/>
      <c r="L864" s="512" t="str">
        <f>IF(AND('1B Tableau financier'!$K$2&lt;&gt;"Pôle",C864&lt;&gt;""),1,"")</f>
        <v/>
      </c>
      <c r="M864" s="517" t="str">
        <f t="shared" si="151"/>
        <v/>
      </c>
      <c r="N864" s="518" t="str">
        <f t="shared" si="152"/>
        <v/>
      </c>
      <c r="O864" s="517" t="str">
        <f t="shared" si="164"/>
        <v/>
      </c>
      <c r="P864" s="63" t="str">
        <f t="shared" si="165"/>
        <v/>
      </c>
      <c r="Q864" s="63"/>
      <c r="R864" s="63"/>
      <c r="S864" s="696"/>
    </row>
    <row r="865" spans="1:19" hidden="1">
      <c r="A865" s="481"/>
      <c r="B865" s="482"/>
      <c r="C865" s="483"/>
      <c r="D865" s="483"/>
      <c r="E865" s="484"/>
      <c r="F865" s="483"/>
      <c r="G865" s="689"/>
      <c r="H865" s="390">
        <f t="shared" si="159"/>
        <v>0</v>
      </c>
      <c r="I865" s="63">
        <f t="shared" si="155"/>
        <v>0</v>
      </c>
      <c r="J865" s="490"/>
      <c r="K865" s="510"/>
      <c r="L865" s="512" t="str">
        <f>IF(AND('1B Tableau financier'!$K$2&lt;&gt;"Pôle",C865&lt;&gt;""),1,"")</f>
        <v/>
      </c>
      <c r="M865" s="517" t="str">
        <f t="shared" si="151"/>
        <v/>
      </c>
      <c r="N865" s="518" t="str">
        <f t="shared" si="152"/>
        <v/>
      </c>
      <c r="O865" s="517" t="str">
        <f t="shared" si="164"/>
        <v/>
      </c>
      <c r="P865" s="63" t="str">
        <f t="shared" si="165"/>
        <v/>
      </c>
      <c r="Q865" s="63"/>
      <c r="R865" s="63"/>
      <c r="S865" s="696"/>
    </row>
    <row r="866" spans="1:19" hidden="1">
      <c r="A866" s="481"/>
      <c r="B866" s="482"/>
      <c r="C866" s="483"/>
      <c r="D866" s="483"/>
      <c r="E866" s="484"/>
      <c r="F866" s="483"/>
      <c r="G866" s="689"/>
      <c r="H866" s="390">
        <f t="shared" si="159"/>
        <v>0</v>
      </c>
      <c r="I866" s="63">
        <f t="shared" si="155"/>
        <v>0</v>
      </c>
      <c r="J866" s="490"/>
      <c r="K866" s="510"/>
      <c r="L866" s="512" t="str">
        <f>IF(AND('1B Tableau financier'!$K$2&lt;&gt;"Pôle",C866&lt;&gt;""),1,"")</f>
        <v/>
      </c>
      <c r="M866" s="517" t="str">
        <f t="shared" si="151"/>
        <v/>
      </c>
      <c r="N866" s="518" t="str">
        <f t="shared" si="152"/>
        <v/>
      </c>
      <c r="O866" s="517" t="str">
        <f t="shared" si="164"/>
        <v/>
      </c>
      <c r="P866" s="63" t="str">
        <f t="shared" si="165"/>
        <v/>
      </c>
      <c r="Q866" s="63"/>
      <c r="R866" s="63"/>
      <c r="S866" s="696"/>
    </row>
    <row r="867" spans="1:19" hidden="1">
      <c r="A867" s="481"/>
      <c r="B867" s="482"/>
      <c r="C867" s="483"/>
      <c r="D867" s="483"/>
      <c r="E867" s="484"/>
      <c r="F867" s="483"/>
      <c r="G867" s="689"/>
      <c r="H867" s="390">
        <f t="shared" si="159"/>
        <v>0</v>
      </c>
      <c r="I867" s="63">
        <f t="shared" si="155"/>
        <v>0</v>
      </c>
      <c r="J867" s="490"/>
      <c r="K867" s="510"/>
      <c r="L867" s="512" t="str">
        <f>IF(AND('1B Tableau financier'!$K$2&lt;&gt;"Pôle",C867&lt;&gt;""),1,"")</f>
        <v/>
      </c>
      <c r="M867" s="517" t="str">
        <f t="shared" si="151"/>
        <v/>
      </c>
      <c r="N867" s="518" t="str">
        <f t="shared" si="152"/>
        <v/>
      </c>
      <c r="O867" s="517" t="str">
        <f t="shared" si="164"/>
        <v/>
      </c>
      <c r="P867" s="63" t="str">
        <f t="shared" si="165"/>
        <v/>
      </c>
      <c r="Q867" s="63"/>
      <c r="R867" s="63"/>
      <c r="S867" s="696"/>
    </row>
    <row r="868" spans="1:19" hidden="1">
      <c r="A868" s="481"/>
      <c r="B868" s="482"/>
      <c r="C868" s="483"/>
      <c r="D868" s="483"/>
      <c r="E868" s="484"/>
      <c r="F868" s="483"/>
      <c r="G868" s="689"/>
      <c r="H868" s="390">
        <f t="shared" si="159"/>
        <v>0</v>
      </c>
      <c r="I868" s="63">
        <f t="shared" si="155"/>
        <v>0</v>
      </c>
      <c r="J868" s="490"/>
      <c r="K868" s="510"/>
      <c r="L868" s="512" t="str">
        <f>IF(AND('1B Tableau financier'!$K$2&lt;&gt;"Pôle",C868&lt;&gt;""),1,"")</f>
        <v/>
      </c>
      <c r="M868" s="517" t="str">
        <f t="shared" si="151"/>
        <v/>
      </c>
      <c r="N868" s="518" t="str">
        <f t="shared" si="152"/>
        <v/>
      </c>
      <c r="O868" s="517" t="str">
        <f t="shared" si="164"/>
        <v/>
      </c>
      <c r="P868" s="63" t="str">
        <f t="shared" si="165"/>
        <v/>
      </c>
      <c r="Q868" s="63"/>
      <c r="R868" s="63"/>
      <c r="S868" s="696"/>
    </row>
    <row r="869" spans="1:19" hidden="1">
      <c r="A869" s="481"/>
      <c r="B869" s="482"/>
      <c r="C869" s="483"/>
      <c r="D869" s="483"/>
      <c r="E869" s="484"/>
      <c r="F869" s="483"/>
      <c r="G869" s="689"/>
      <c r="H869" s="390">
        <f t="shared" si="159"/>
        <v>0</v>
      </c>
      <c r="I869" s="63">
        <f t="shared" si="155"/>
        <v>0</v>
      </c>
      <c r="J869" s="490"/>
      <c r="K869" s="510"/>
      <c r="L869" s="512" t="str">
        <f>IF(AND('1B Tableau financier'!$K$2&lt;&gt;"Pôle",C869&lt;&gt;""),1,"")</f>
        <v/>
      </c>
      <c r="M869" s="517" t="str">
        <f t="shared" si="151"/>
        <v/>
      </c>
      <c r="N869" s="518" t="str">
        <f t="shared" si="152"/>
        <v/>
      </c>
      <c r="O869" s="517" t="str">
        <f t="shared" si="164"/>
        <v/>
      </c>
      <c r="P869" s="63" t="str">
        <f t="shared" si="165"/>
        <v/>
      </c>
      <c r="Q869" s="63"/>
      <c r="R869" s="63"/>
      <c r="S869" s="696"/>
    </row>
    <row r="870" spans="1:19" hidden="1">
      <c r="A870" s="481"/>
      <c r="B870" s="482"/>
      <c r="C870" s="483"/>
      <c r="D870" s="483"/>
      <c r="E870" s="484"/>
      <c r="F870" s="483"/>
      <c r="G870" s="689"/>
      <c r="H870" s="390">
        <f t="shared" si="159"/>
        <v>0</v>
      </c>
      <c r="I870" s="63">
        <f t="shared" si="155"/>
        <v>0</v>
      </c>
      <c r="J870" s="490"/>
      <c r="K870" s="510"/>
      <c r="L870" s="512" t="str">
        <f>IF(AND('1B Tableau financier'!$K$2&lt;&gt;"Pôle",C870&lt;&gt;""),1,"")</f>
        <v/>
      </c>
      <c r="M870" s="517" t="str">
        <f t="shared" si="151"/>
        <v/>
      </c>
      <c r="N870" s="518" t="str">
        <f t="shared" si="152"/>
        <v/>
      </c>
      <c r="O870" s="517" t="str">
        <f t="shared" si="164"/>
        <v/>
      </c>
      <c r="P870" s="63" t="str">
        <f t="shared" si="165"/>
        <v/>
      </c>
      <c r="Q870" s="63"/>
      <c r="R870" s="63"/>
      <c r="S870" s="696"/>
    </row>
    <row r="871" spans="1:19" hidden="1">
      <c r="A871" s="481"/>
      <c r="B871" s="482"/>
      <c r="C871" s="483"/>
      <c r="D871" s="483"/>
      <c r="E871" s="484"/>
      <c r="F871" s="483"/>
      <c r="G871" s="689"/>
      <c r="H871" s="390">
        <f t="shared" si="159"/>
        <v>0</v>
      </c>
      <c r="I871" s="63">
        <f t="shared" si="155"/>
        <v>0</v>
      </c>
      <c r="J871" s="490"/>
      <c r="K871" s="510"/>
      <c r="L871" s="512" t="str">
        <f>IF(AND('1B Tableau financier'!$K$2&lt;&gt;"Pôle",C871&lt;&gt;""),1,"")</f>
        <v/>
      </c>
      <c r="M871" s="517" t="str">
        <f t="shared" si="151"/>
        <v/>
      </c>
      <c r="N871" s="518" t="str">
        <f t="shared" si="152"/>
        <v/>
      </c>
      <c r="O871" s="517" t="str">
        <f t="shared" si="164"/>
        <v/>
      </c>
      <c r="P871" s="63" t="str">
        <f t="shared" si="165"/>
        <v/>
      </c>
      <c r="Q871" s="63"/>
      <c r="R871" s="63"/>
      <c r="S871" s="696"/>
    </row>
    <row r="872" spans="1:19" hidden="1">
      <c r="A872" s="481"/>
      <c r="B872" s="482"/>
      <c r="C872" s="483"/>
      <c r="D872" s="483"/>
      <c r="E872" s="484"/>
      <c r="F872" s="483"/>
      <c r="G872" s="689"/>
      <c r="H872" s="390">
        <f t="shared" si="159"/>
        <v>0</v>
      </c>
      <c r="I872" s="63">
        <f t="shared" si="155"/>
        <v>0</v>
      </c>
      <c r="J872" s="490"/>
      <c r="K872" s="510"/>
      <c r="L872" s="512" t="str">
        <f>IF(AND('1B Tableau financier'!$K$2&lt;&gt;"Pôle",C872&lt;&gt;""),1,"")</f>
        <v/>
      </c>
      <c r="M872" s="517" t="str">
        <f t="shared" si="151"/>
        <v/>
      </c>
      <c r="N872" s="518" t="str">
        <f t="shared" si="152"/>
        <v/>
      </c>
      <c r="O872" s="517" t="str">
        <f t="shared" si="164"/>
        <v/>
      </c>
      <c r="P872" s="63" t="str">
        <f t="shared" si="165"/>
        <v/>
      </c>
      <c r="Q872" s="63"/>
      <c r="R872" s="63"/>
      <c r="S872" s="696"/>
    </row>
    <row r="873" spans="1:19" hidden="1">
      <c r="A873" s="481"/>
      <c r="B873" s="482"/>
      <c r="C873" s="483"/>
      <c r="D873" s="483"/>
      <c r="E873" s="484"/>
      <c r="F873" s="483"/>
      <c r="G873" s="689"/>
      <c r="H873" s="390">
        <f t="shared" si="159"/>
        <v>0</v>
      </c>
      <c r="I873" s="63">
        <f t="shared" si="155"/>
        <v>0</v>
      </c>
      <c r="J873" s="490"/>
      <c r="K873" s="510"/>
      <c r="L873" s="512" t="str">
        <f>IF(AND('1B Tableau financier'!$K$2&lt;&gt;"Pôle",C873&lt;&gt;""),1,"")</f>
        <v/>
      </c>
      <c r="M873" s="517" t="str">
        <f t="shared" si="151"/>
        <v/>
      </c>
      <c r="N873" s="518" t="str">
        <f t="shared" si="152"/>
        <v/>
      </c>
      <c r="O873" s="517" t="str">
        <f t="shared" si="164"/>
        <v/>
      </c>
      <c r="P873" s="63" t="str">
        <f t="shared" si="165"/>
        <v/>
      </c>
      <c r="Q873" s="63"/>
      <c r="R873" s="63"/>
      <c r="S873" s="696"/>
    </row>
    <row r="874" spans="1:19" hidden="1">
      <c r="A874" s="481"/>
      <c r="B874" s="482"/>
      <c r="C874" s="483"/>
      <c r="D874" s="483"/>
      <c r="E874" s="484"/>
      <c r="F874" s="483"/>
      <c r="G874" s="689"/>
      <c r="H874" s="390">
        <f t="shared" si="159"/>
        <v>0</v>
      </c>
      <c r="I874" s="63">
        <f t="shared" si="155"/>
        <v>0</v>
      </c>
      <c r="J874" s="490"/>
      <c r="K874" s="510"/>
      <c r="L874" s="512" t="str">
        <f>IF(AND('1B Tableau financier'!$K$2&lt;&gt;"Pôle",C874&lt;&gt;""),1,"")</f>
        <v/>
      </c>
      <c r="M874" s="517" t="str">
        <f t="shared" si="151"/>
        <v/>
      </c>
      <c r="N874" s="518" t="str">
        <f t="shared" si="152"/>
        <v/>
      </c>
      <c r="O874" s="517" t="str">
        <f t="shared" si="164"/>
        <v/>
      </c>
      <c r="P874" s="63" t="str">
        <f t="shared" si="165"/>
        <v/>
      </c>
      <c r="Q874" s="63"/>
      <c r="R874" s="63"/>
      <c r="S874" s="696"/>
    </row>
    <row r="875" spans="1:19" hidden="1">
      <c r="A875" s="485"/>
      <c r="B875" s="482"/>
      <c r="C875" s="483"/>
      <c r="D875" s="483"/>
      <c r="E875" s="484"/>
      <c r="F875" s="483"/>
      <c r="G875" s="689"/>
      <c r="H875" s="390">
        <f t="shared" si="159"/>
        <v>0</v>
      </c>
      <c r="I875" s="63">
        <f t="shared" si="155"/>
        <v>0</v>
      </c>
      <c r="J875" s="490"/>
      <c r="K875" s="510"/>
      <c r="L875" s="512" t="str">
        <f>IF(AND('1B Tableau financier'!$K$2&lt;&gt;"Pôle",C875&lt;&gt;""),1,"")</f>
        <v/>
      </c>
      <c r="M875" s="517" t="str">
        <f t="shared" si="151"/>
        <v/>
      </c>
      <c r="N875" s="518" t="str">
        <f t="shared" si="152"/>
        <v/>
      </c>
      <c r="O875" s="517" t="str">
        <f t="shared" si="164"/>
        <v/>
      </c>
      <c r="P875" s="63" t="str">
        <f t="shared" si="165"/>
        <v/>
      </c>
      <c r="Q875" s="63"/>
      <c r="R875" s="63"/>
      <c r="S875" s="696"/>
    </row>
    <row r="876" spans="1:19" ht="15.75" thickBot="1">
      <c r="A876" s="486"/>
      <c r="B876" s="487"/>
      <c r="C876" s="488"/>
      <c r="D876" s="488"/>
      <c r="E876" s="489"/>
      <c r="F876" s="488"/>
      <c r="G876" s="690"/>
      <c r="H876" s="391">
        <f t="shared" si="159"/>
        <v>0</v>
      </c>
      <c r="I876" s="64">
        <f>G876*H876</f>
        <v>0</v>
      </c>
      <c r="J876" s="491"/>
      <c r="K876" s="511"/>
      <c r="L876" s="513" t="str">
        <f>IF(AND('1B Tableau financier'!$K$2&lt;&gt;"Pôle",C876&lt;&gt;""),1,"")</f>
        <v/>
      </c>
      <c r="M876" s="519" t="str">
        <f t="shared" si="151"/>
        <v/>
      </c>
      <c r="N876" s="520" t="str">
        <f t="shared" si="152"/>
        <v/>
      </c>
      <c r="O876" s="517" t="str">
        <f t="shared" si="164"/>
        <v/>
      </c>
      <c r="P876" s="63" t="str">
        <f t="shared" si="165"/>
        <v/>
      </c>
      <c r="Q876" s="63"/>
      <c r="R876" s="63"/>
      <c r="S876" s="696"/>
    </row>
    <row r="877" spans="1:19" ht="15.75" thickBot="1">
      <c r="F877" s="474"/>
      <c r="G877" s="709"/>
      <c r="H877" s="709"/>
      <c r="I877" s="709"/>
      <c r="J877" s="710" t="str">
        <f>"Montant total des frais de déplacement pour "&amp;C784</f>
        <v>Montant total des frais de déplacement pour 0</v>
      </c>
      <c r="K877" s="710"/>
      <c r="L877" s="710"/>
      <c r="M877" s="688">
        <f t="shared" ref="M877:R877" si="166">SUM(M786:M876)</f>
        <v>0</v>
      </c>
      <c r="N877" s="688">
        <f t="shared" si="166"/>
        <v>0</v>
      </c>
      <c r="O877" s="688">
        <f t="shared" si="166"/>
        <v>0</v>
      </c>
      <c r="P877" s="688">
        <f t="shared" si="166"/>
        <v>0</v>
      </c>
      <c r="Q877" s="701">
        <f t="shared" si="166"/>
        <v>0</v>
      </c>
      <c r="R877" s="701">
        <f t="shared" si="166"/>
        <v>0</v>
      </c>
      <c r="S877" s="697"/>
    </row>
    <row r="879" spans="1:19" ht="15.75" thickBot="1"/>
    <row r="880" spans="1:19" ht="16.5" thickBot="1">
      <c r="A880" s="444" t="s">
        <v>310</v>
      </c>
      <c r="B880" s="445"/>
      <c r="C880" s="446">
        <f>'1C TSsalarié10'!$B$8</f>
        <v>0</v>
      </c>
      <c r="D880" s="447"/>
      <c r="E880" s="447"/>
      <c r="F880" s="1205" t="s">
        <v>286</v>
      </c>
      <c r="G880" s="1207" t="s">
        <v>287</v>
      </c>
      <c r="H880" s="1208"/>
      <c r="I880" s="1208"/>
      <c r="J880" s="1220"/>
      <c r="K880" s="1218" t="s">
        <v>288</v>
      </c>
      <c r="L880" s="1205" t="s">
        <v>289</v>
      </c>
      <c r="M880" s="1205" t="s">
        <v>290</v>
      </c>
      <c r="N880" s="1205" t="s">
        <v>291</v>
      </c>
      <c r="O880" s="1010" t="s">
        <v>70</v>
      </c>
      <c r="P880" s="1011"/>
      <c r="Q880" s="1011"/>
      <c r="R880" s="1011"/>
      <c r="S880" s="1012"/>
    </row>
    <row r="881" spans="1:19" ht="51.75" thickBot="1">
      <c r="A881" s="448" t="s">
        <v>292</v>
      </c>
      <c r="B881" s="449" t="s">
        <v>302</v>
      </c>
      <c r="C881" s="450" t="s">
        <v>294</v>
      </c>
      <c r="D881" s="450" t="s">
        <v>295</v>
      </c>
      <c r="E881" s="451" t="s">
        <v>296</v>
      </c>
      <c r="F881" s="1206"/>
      <c r="G881" s="452" t="s">
        <v>297</v>
      </c>
      <c r="H881" s="453" t="s">
        <v>298</v>
      </c>
      <c r="I881" s="453" t="s">
        <v>299</v>
      </c>
      <c r="J881" s="452" t="s">
        <v>300</v>
      </c>
      <c r="K881" s="1219"/>
      <c r="L881" s="1206"/>
      <c r="M881" s="1206"/>
      <c r="N881" s="1206"/>
      <c r="O881" s="221" t="s">
        <v>101</v>
      </c>
      <c r="P881" s="686" t="s">
        <v>102</v>
      </c>
      <c r="Q881" s="222" t="s">
        <v>103</v>
      </c>
      <c r="R881" s="222" t="s">
        <v>104</v>
      </c>
      <c r="S881" s="687" t="s">
        <v>73</v>
      </c>
    </row>
    <row r="882" spans="1:19">
      <c r="A882" s="477"/>
      <c r="B882" s="478"/>
      <c r="C882" s="479"/>
      <c r="D882" s="479"/>
      <c r="E882" s="480"/>
      <c r="F882" s="479"/>
      <c r="G882" s="689"/>
      <c r="H882" s="389">
        <f t="shared" ref="H882:H944" si="167">IF(AND(B882&gt;=$I$8,B882&lt;=$J$8),$K$8,IF(AND(B882&gt;=$I$9,B882&lt;=$J$9),$K$9,IF(AND(B882&gt;=$I$10,B882&lt;=$J$10),$K$10,IF(AND(B882&gt;=$I$11,B882&lt;=$J$11),$K$11,0))))</f>
        <v>0</v>
      </c>
      <c r="I882" s="62">
        <f>G882*H882</f>
        <v>0</v>
      </c>
      <c r="J882" s="490"/>
      <c r="K882" s="514"/>
      <c r="L882" s="512" t="str">
        <f>IF(AND('1B Tableau financier'!$K$2&lt;&gt;"Pôle",C882&lt;&gt;""),1,"")</f>
        <v/>
      </c>
      <c r="M882" s="515" t="str">
        <f>IF(L882=1,I882+J882+K882,"")</f>
        <v/>
      </c>
      <c r="N882" s="516" t="str">
        <f>IF(L882=2,(I882+J882+K882)/2,"")</f>
        <v/>
      </c>
      <c r="O882" s="515" t="str">
        <f>IF(M882="","",M882-Q882)</f>
        <v/>
      </c>
      <c r="P882" s="62" t="str">
        <f>IF(N882="","",N882-R882)</f>
        <v/>
      </c>
      <c r="Q882" s="62"/>
      <c r="R882" s="62"/>
      <c r="S882" s="695"/>
    </row>
    <row r="883" spans="1:19">
      <c r="A883" s="481"/>
      <c r="B883" s="482"/>
      <c r="C883" s="483"/>
      <c r="D883" s="483"/>
      <c r="E883" s="484"/>
      <c r="F883" s="483"/>
      <c r="G883" s="689"/>
      <c r="H883" s="390">
        <f t="shared" si="167"/>
        <v>0</v>
      </c>
      <c r="I883" s="63">
        <f>G883*H883</f>
        <v>0</v>
      </c>
      <c r="J883" s="490"/>
      <c r="K883" s="510"/>
      <c r="L883" s="512" t="str">
        <f>IF(AND('1B Tableau financier'!$K$2&lt;&gt;"Pôle",C883&lt;&gt;""),1,"")</f>
        <v/>
      </c>
      <c r="M883" s="517" t="str">
        <f t="shared" ref="M883:M972" si="168">IF(L883=1,I883+J883+K883,"")</f>
        <v/>
      </c>
      <c r="N883" s="518" t="str">
        <f t="shared" ref="N883:N972" si="169">IF(L883=2,(I883+J883+K883)/2,"")</f>
        <v/>
      </c>
      <c r="O883" s="517" t="str">
        <f t="shared" ref="O883:O946" si="170">IF(M883="","",M883-Q883)</f>
        <v/>
      </c>
      <c r="P883" s="63" t="str">
        <f t="shared" ref="P883:P946" si="171">IF(N883="","",N883-R883)</f>
        <v/>
      </c>
      <c r="Q883" s="63"/>
      <c r="R883" s="63"/>
      <c r="S883" s="696"/>
    </row>
    <row r="884" spans="1:19">
      <c r="A884" s="481"/>
      <c r="B884" s="482"/>
      <c r="C884" s="483"/>
      <c r="D884" s="483"/>
      <c r="E884" s="484"/>
      <c r="F884" s="483"/>
      <c r="G884" s="689"/>
      <c r="H884" s="390">
        <f t="shared" ref="H884:H914" si="172">IF(AND(B884&gt;=$I$8,B884&lt;=$J$8),$K$8,IF(AND(B884&gt;=$I$9,B884&lt;=$J$9),$K$9,IF(AND(B884&gt;=$I$10,B884&lt;=$J$10),$K$10,IF(AND(B884&gt;=$I$11,B884&lt;=$J$11),$K$11,0))))</f>
        <v>0</v>
      </c>
      <c r="I884" s="63">
        <f t="shared" ref="I884:I914" si="173">G884*H884</f>
        <v>0</v>
      </c>
      <c r="J884" s="490"/>
      <c r="K884" s="510"/>
      <c r="L884" s="512" t="str">
        <f>IF(AND('1B Tableau financier'!$K$2&lt;&gt;"Pôle",C884&lt;&gt;""),1,"")</f>
        <v/>
      </c>
      <c r="M884" s="517" t="str">
        <f t="shared" ref="M884:M914" si="174">IF(L884=1,I884+J884+K884,"")</f>
        <v/>
      </c>
      <c r="N884" s="518" t="str">
        <f t="shared" ref="N884:N914" si="175">IF(L884=2,(I884+J884+K884)/2,"")</f>
        <v/>
      </c>
      <c r="O884" s="517" t="str">
        <f t="shared" si="170"/>
        <v/>
      </c>
      <c r="P884" s="63" t="str">
        <f t="shared" si="171"/>
        <v/>
      </c>
      <c r="Q884" s="63"/>
      <c r="R884" s="63"/>
      <c r="S884" s="696"/>
    </row>
    <row r="885" spans="1:19">
      <c r="A885" s="481"/>
      <c r="B885" s="482"/>
      <c r="C885" s="483"/>
      <c r="D885" s="483"/>
      <c r="E885" s="484"/>
      <c r="F885" s="483"/>
      <c r="G885" s="689"/>
      <c r="H885" s="390">
        <f t="shared" si="172"/>
        <v>0</v>
      </c>
      <c r="I885" s="63">
        <f t="shared" si="173"/>
        <v>0</v>
      </c>
      <c r="J885" s="490"/>
      <c r="K885" s="510"/>
      <c r="L885" s="512" t="str">
        <f>IF(AND('1B Tableau financier'!$K$2&lt;&gt;"Pôle",C885&lt;&gt;""),1,"")</f>
        <v/>
      </c>
      <c r="M885" s="517" t="str">
        <f t="shared" si="174"/>
        <v/>
      </c>
      <c r="N885" s="518" t="str">
        <f t="shared" si="175"/>
        <v/>
      </c>
      <c r="O885" s="517" t="str">
        <f t="shared" si="170"/>
        <v/>
      </c>
      <c r="P885" s="63" t="str">
        <f t="shared" si="171"/>
        <v/>
      </c>
      <c r="Q885" s="63"/>
      <c r="R885" s="63"/>
      <c r="S885" s="696"/>
    </row>
    <row r="886" spans="1:19">
      <c r="A886" s="481"/>
      <c r="B886" s="482"/>
      <c r="C886" s="483"/>
      <c r="D886" s="483"/>
      <c r="E886" s="484"/>
      <c r="F886" s="483"/>
      <c r="G886" s="689"/>
      <c r="H886" s="390">
        <f t="shared" si="172"/>
        <v>0</v>
      </c>
      <c r="I886" s="63">
        <f t="shared" si="173"/>
        <v>0</v>
      </c>
      <c r="J886" s="490"/>
      <c r="K886" s="510"/>
      <c r="L886" s="512" t="str">
        <f>IF(AND('1B Tableau financier'!$K$2&lt;&gt;"Pôle",C886&lt;&gt;""),1,"")</f>
        <v/>
      </c>
      <c r="M886" s="517" t="str">
        <f t="shared" si="174"/>
        <v/>
      </c>
      <c r="N886" s="518" t="str">
        <f t="shared" si="175"/>
        <v/>
      </c>
      <c r="O886" s="517" t="str">
        <f t="shared" si="170"/>
        <v/>
      </c>
      <c r="P886" s="63" t="str">
        <f t="shared" si="171"/>
        <v/>
      </c>
      <c r="Q886" s="63"/>
      <c r="R886" s="63"/>
      <c r="S886" s="696"/>
    </row>
    <row r="887" spans="1:19">
      <c r="A887" s="481"/>
      <c r="B887" s="482"/>
      <c r="C887" s="483"/>
      <c r="D887" s="483"/>
      <c r="E887" s="484"/>
      <c r="F887" s="483"/>
      <c r="G887" s="689"/>
      <c r="H887" s="390">
        <f t="shared" si="172"/>
        <v>0</v>
      </c>
      <c r="I887" s="63">
        <f t="shared" si="173"/>
        <v>0</v>
      </c>
      <c r="J887" s="490"/>
      <c r="K887" s="510"/>
      <c r="L887" s="512" t="str">
        <f>IF(AND('1B Tableau financier'!$K$2&lt;&gt;"Pôle",C887&lt;&gt;""),1,"")</f>
        <v/>
      </c>
      <c r="M887" s="517" t="str">
        <f t="shared" si="174"/>
        <v/>
      </c>
      <c r="N887" s="518" t="str">
        <f t="shared" si="175"/>
        <v/>
      </c>
      <c r="O887" s="517" t="str">
        <f t="shared" si="170"/>
        <v/>
      </c>
      <c r="P887" s="63" t="str">
        <f t="shared" si="171"/>
        <v/>
      </c>
      <c r="Q887" s="63"/>
      <c r="R887" s="63"/>
      <c r="S887" s="696"/>
    </row>
    <row r="888" spans="1:19">
      <c r="A888" s="481"/>
      <c r="B888" s="482"/>
      <c r="C888" s="483"/>
      <c r="D888" s="483"/>
      <c r="E888" s="484"/>
      <c r="F888" s="483"/>
      <c r="G888" s="689"/>
      <c r="H888" s="390">
        <f t="shared" si="172"/>
        <v>0</v>
      </c>
      <c r="I888" s="63">
        <f t="shared" si="173"/>
        <v>0</v>
      </c>
      <c r="J888" s="490"/>
      <c r="K888" s="510"/>
      <c r="L888" s="512" t="str">
        <f>IF(AND('1B Tableau financier'!$K$2&lt;&gt;"Pôle",C888&lt;&gt;""),1,"")</f>
        <v/>
      </c>
      <c r="M888" s="517" t="str">
        <f t="shared" si="174"/>
        <v/>
      </c>
      <c r="N888" s="518" t="str">
        <f t="shared" si="175"/>
        <v/>
      </c>
      <c r="O888" s="517" t="str">
        <f t="shared" si="170"/>
        <v/>
      </c>
      <c r="P888" s="63" t="str">
        <f t="shared" si="171"/>
        <v/>
      </c>
      <c r="Q888" s="63"/>
      <c r="R888" s="63"/>
      <c r="S888" s="696"/>
    </row>
    <row r="889" spans="1:19">
      <c r="A889" s="481"/>
      <c r="B889" s="482"/>
      <c r="C889" s="483"/>
      <c r="D889" s="483"/>
      <c r="E889" s="484"/>
      <c r="F889" s="483"/>
      <c r="G889" s="689"/>
      <c r="H889" s="390">
        <f t="shared" si="172"/>
        <v>0</v>
      </c>
      <c r="I889" s="63">
        <f t="shared" si="173"/>
        <v>0</v>
      </c>
      <c r="J889" s="490"/>
      <c r="K889" s="510"/>
      <c r="L889" s="512" t="str">
        <f>IF(AND('1B Tableau financier'!$K$2&lt;&gt;"Pôle",C889&lt;&gt;""),1,"")</f>
        <v/>
      </c>
      <c r="M889" s="517" t="str">
        <f t="shared" si="174"/>
        <v/>
      </c>
      <c r="N889" s="518" t="str">
        <f t="shared" si="175"/>
        <v/>
      </c>
      <c r="O889" s="517" t="str">
        <f t="shared" si="170"/>
        <v/>
      </c>
      <c r="P889" s="63" t="str">
        <f t="shared" si="171"/>
        <v/>
      </c>
      <c r="Q889" s="63"/>
      <c r="R889" s="63"/>
      <c r="S889" s="696"/>
    </row>
    <row r="890" spans="1:19">
      <c r="A890" s="481"/>
      <c r="B890" s="482"/>
      <c r="C890" s="483"/>
      <c r="D890" s="483"/>
      <c r="E890" s="484"/>
      <c r="F890" s="483"/>
      <c r="G890" s="689"/>
      <c r="H890" s="390">
        <f t="shared" si="172"/>
        <v>0</v>
      </c>
      <c r="I890" s="63">
        <f t="shared" si="173"/>
        <v>0</v>
      </c>
      <c r="J890" s="490"/>
      <c r="K890" s="510"/>
      <c r="L890" s="512" t="str">
        <f>IF(AND('1B Tableau financier'!$K$2&lt;&gt;"Pôle",C890&lt;&gt;""),1,"")</f>
        <v/>
      </c>
      <c r="M890" s="517" t="str">
        <f t="shared" si="174"/>
        <v/>
      </c>
      <c r="N890" s="518" t="str">
        <f t="shared" si="175"/>
        <v/>
      </c>
      <c r="O890" s="517" t="str">
        <f t="shared" si="170"/>
        <v/>
      </c>
      <c r="P890" s="63" t="str">
        <f t="shared" si="171"/>
        <v/>
      </c>
      <c r="Q890" s="63"/>
      <c r="R890" s="63"/>
      <c r="S890" s="696"/>
    </row>
    <row r="891" spans="1:19">
      <c r="A891" s="481"/>
      <c r="B891" s="482"/>
      <c r="C891" s="483"/>
      <c r="D891" s="483"/>
      <c r="E891" s="484"/>
      <c r="F891" s="483"/>
      <c r="G891" s="689"/>
      <c r="H891" s="390">
        <f t="shared" si="172"/>
        <v>0</v>
      </c>
      <c r="I891" s="63">
        <f t="shared" si="173"/>
        <v>0</v>
      </c>
      <c r="J891" s="490"/>
      <c r="K891" s="510"/>
      <c r="L891" s="512" t="str">
        <f>IF(AND('1B Tableau financier'!$K$2&lt;&gt;"Pôle",C891&lt;&gt;""),1,"")</f>
        <v/>
      </c>
      <c r="M891" s="517" t="str">
        <f t="shared" si="174"/>
        <v/>
      </c>
      <c r="N891" s="518" t="str">
        <f t="shared" si="175"/>
        <v/>
      </c>
      <c r="O891" s="517" t="str">
        <f t="shared" si="170"/>
        <v/>
      </c>
      <c r="P891" s="63" t="str">
        <f t="shared" si="171"/>
        <v/>
      </c>
      <c r="Q891" s="63"/>
      <c r="R891" s="63"/>
      <c r="S891" s="696"/>
    </row>
    <row r="892" spans="1:19">
      <c r="A892" s="481"/>
      <c r="B892" s="482"/>
      <c r="C892" s="483"/>
      <c r="D892" s="483"/>
      <c r="E892" s="484"/>
      <c r="F892" s="483"/>
      <c r="G892" s="689"/>
      <c r="H892" s="390">
        <f t="shared" si="172"/>
        <v>0</v>
      </c>
      <c r="I892" s="63">
        <f t="shared" si="173"/>
        <v>0</v>
      </c>
      <c r="J892" s="490"/>
      <c r="K892" s="510"/>
      <c r="L892" s="512" t="str">
        <f>IF(AND('1B Tableau financier'!$K$2&lt;&gt;"Pôle",C892&lt;&gt;""),1,"")</f>
        <v/>
      </c>
      <c r="M892" s="517" t="str">
        <f t="shared" si="174"/>
        <v/>
      </c>
      <c r="N892" s="518" t="str">
        <f t="shared" si="175"/>
        <v/>
      </c>
      <c r="O892" s="517" t="str">
        <f t="shared" si="170"/>
        <v/>
      </c>
      <c r="P892" s="63" t="str">
        <f t="shared" si="171"/>
        <v/>
      </c>
      <c r="Q892" s="63"/>
      <c r="R892" s="63"/>
      <c r="S892" s="696"/>
    </row>
    <row r="893" spans="1:19">
      <c r="A893" s="481"/>
      <c r="B893" s="482"/>
      <c r="C893" s="483"/>
      <c r="D893" s="483"/>
      <c r="E893" s="484"/>
      <c r="F893" s="483"/>
      <c r="G893" s="689"/>
      <c r="H893" s="390">
        <f t="shared" si="172"/>
        <v>0</v>
      </c>
      <c r="I893" s="63">
        <f t="shared" si="173"/>
        <v>0</v>
      </c>
      <c r="J893" s="490"/>
      <c r="K893" s="510"/>
      <c r="L893" s="512" t="str">
        <f>IF(AND('1B Tableau financier'!$K$2&lt;&gt;"Pôle",C893&lt;&gt;""),1,"")</f>
        <v/>
      </c>
      <c r="M893" s="517" t="str">
        <f t="shared" si="174"/>
        <v/>
      </c>
      <c r="N893" s="518" t="str">
        <f t="shared" si="175"/>
        <v/>
      </c>
      <c r="O893" s="517" t="str">
        <f t="shared" si="170"/>
        <v/>
      </c>
      <c r="P893" s="63" t="str">
        <f t="shared" si="171"/>
        <v/>
      </c>
      <c r="Q893" s="63"/>
      <c r="R893" s="63"/>
      <c r="S893" s="696"/>
    </row>
    <row r="894" spans="1:19">
      <c r="A894" s="481"/>
      <c r="B894" s="482"/>
      <c r="C894" s="483"/>
      <c r="D894" s="483"/>
      <c r="E894" s="484"/>
      <c r="F894" s="483"/>
      <c r="G894" s="689"/>
      <c r="H894" s="390">
        <f t="shared" si="172"/>
        <v>0</v>
      </c>
      <c r="I894" s="63">
        <f t="shared" si="173"/>
        <v>0</v>
      </c>
      <c r="J894" s="490"/>
      <c r="K894" s="510"/>
      <c r="L894" s="512" t="str">
        <f>IF(AND('1B Tableau financier'!$K$2&lt;&gt;"Pôle",C894&lt;&gt;""),1,"")</f>
        <v/>
      </c>
      <c r="M894" s="517" t="str">
        <f t="shared" si="174"/>
        <v/>
      </c>
      <c r="N894" s="518" t="str">
        <f t="shared" si="175"/>
        <v/>
      </c>
      <c r="O894" s="517" t="str">
        <f t="shared" si="170"/>
        <v/>
      </c>
      <c r="P894" s="63" t="str">
        <f t="shared" si="171"/>
        <v/>
      </c>
      <c r="Q894" s="63"/>
      <c r="R894" s="63"/>
      <c r="S894" s="696"/>
    </row>
    <row r="895" spans="1:19">
      <c r="A895" s="481"/>
      <c r="B895" s="482"/>
      <c r="C895" s="483"/>
      <c r="D895" s="483"/>
      <c r="E895" s="484"/>
      <c r="F895" s="483"/>
      <c r="G895" s="689"/>
      <c r="H895" s="390">
        <f t="shared" si="172"/>
        <v>0</v>
      </c>
      <c r="I895" s="63">
        <f t="shared" si="173"/>
        <v>0</v>
      </c>
      <c r="J895" s="490"/>
      <c r="K895" s="510"/>
      <c r="L895" s="512" t="str">
        <f>IF(AND('1B Tableau financier'!$K$2&lt;&gt;"Pôle",C895&lt;&gt;""),1,"")</f>
        <v/>
      </c>
      <c r="M895" s="517" t="str">
        <f t="shared" si="174"/>
        <v/>
      </c>
      <c r="N895" s="518" t="str">
        <f t="shared" si="175"/>
        <v/>
      </c>
      <c r="O895" s="517" t="str">
        <f t="shared" si="170"/>
        <v/>
      </c>
      <c r="P895" s="63" t="str">
        <f t="shared" si="171"/>
        <v/>
      </c>
      <c r="Q895" s="63"/>
      <c r="R895" s="63"/>
      <c r="S895" s="696"/>
    </row>
    <row r="896" spans="1:19">
      <c r="A896" s="481"/>
      <c r="B896" s="482"/>
      <c r="C896" s="483"/>
      <c r="D896" s="483"/>
      <c r="E896" s="484"/>
      <c r="F896" s="483"/>
      <c r="G896" s="689"/>
      <c r="H896" s="390">
        <f t="shared" si="172"/>
        <v>0</v>
      </c>
      <c r="I896" s="63">
        <f t="shared" si="173"/>
        <v>0</v>
      </c>
      <c r="J896" s="490"/>
      <c r="K896" s="510"/>
      <c r="L896" s="512" t="str">
        <f>IF(AND('1B Tableau financier'!$K$2&lt;&gt;"Pôle",C896&lt;&gt;""),1,"")</f>
        <v/>
      </c>
      <c r="M896" s="517" t="str">
        <f t="shared" si="174"/>
        <v/>
      </c>
      <c r="N896" s="518" t="str">
        <f t="shared" si="175"/>
        <v/>
      </c>
      <c r="O896" s="517" t="str">
        <f t="shared" si="170"/>
        <v/>
      </c>
      <c r="P896" s="63" t="str">
        <f t="shared" si="171"/>
        <v/>
      </c>
      <c r="Q896" s="63"/>
      <c r="R896" s="63"/>
      <c r="S896" s="696"/>
    </row>
    <row r="897" spans="1:19">
      <c r="A897" s="481"/>
      <c r="B897" s="482"/>
      <c r="C897" s="483"/>
      <c r="D897" s="483"/>
      <c r="E897" s="484"/>
      <c r="F897" s="483"/>
      <c r="G897" s="689"/>
      <c r="H897" s="390">
        <f t="shared" si="172"/>
        <v>0</v>
      </c>
      <c r="I897" s="63">
        <f t="shared" si="173"/>
        <v>0</v>
      </c>
      <c r="J897" s="490"/>
      <c r="K897" s="510"/>
      <c r="L897" s="512" t="str">
        <f>IF(AND('1B Tableau financier'!$K$2&lt;&gt;"Pôle",C897&lt;&gt;""),1,"")</f>
        <v/>
      </c>
      <c r="M897" s="517" t="str">
        <f t="shared" si="174"/>
        <v/>
      </c>
      <c r="N897" s="518" t="str">
        <f t="shared" si="175"/>
        <v/>
      </c>
      <c r="O897" s="517" t="str">
        <f t="shared" si="170"/>
        <v/>
      </c>
      <c r="P897" s="63" t="str">
        <f t="shared" si="171"/>
        <v/>
      </c>
      <c r="Q897" s="63"/>
      <c r="R897" s="63"/>
      <c r="S897" s="696"/>
    </row>
    <row r="898" spans="1:19">
      <c r="A898" s="481"/>
      <c r="B898" s="482"/>
      <c r="C898" s="483"/>
      <c r="D898" s="483"/>
      <c r="E898" s="484"/>
      <c r="F898" s="483"/>
      <c r="G898" s="689"/>
      <c r="H898" s="390">
        <f t="shared" si="172"/>
        <v>0</v>
      </c>
      <c r="I898" s="63">
        <f t="shared" si="173"/>
        <v>0</v>
      </c>
      <c r="J898" s="490"/>
      <c r="K898" s="510"/>
      <c r="L898" s="512" t="str">
        <f>IF(AND('1B Tableau financier'!$K$2&lt;&gt;"Pôle",C898&lt;&gt;""),1,"")</f>
        <v/>
      </c>
      <c r="M898" s="517" t="str">
        <f t="shared" si="174"/>
        <v/>
      </c>
      <c r="N898" s="518" t="str">
        <f t="shared" si="175"/>
        <v/>
      </c>
      <c r="O898" s="517" t="str">
        <f t="shared" si="170"/>
        <v/>
      </c>
      <c r="P898" s="63" t="str">
        <f t="shared" si="171"/>
        <v/>
      </c>
      <c r="Q898" s="63"/>
      <c r="R898" s="63"/>
      <c r="S898" s="696"/>
    </row>
    <row r="899" spans="1:19">
      <c r="A899" s="481"/>
      <c r="B899" s="482"/>
      <c r="C899" s="483"/>
      <c r="D899" s="483"/>
      <c r="E899" s="484"/>
      <c r="F899" s="483"/>
      <c r="G899" s="689"/>
      <c r="H899" s="390">
        <f t="shared" si="172"/>
        <v>0</v>
      </c>
      <c r="I899" s="63">
        <f t="shared" si="173"/>
        <v>0</v>
      </c>
      <c r="J899" s="490"/>
      <c r="K899" s="510"/>
      <c r="L899" s="512" t="str">
        <f>IF(AND('1B Tableau financier'!$K$2&lt;&gt;"Pôle",C899&lt;&gt;""),1,"")</f>
        <v/>
      </c>
      <c r="M899" s="517" t="str">
        <f t="shared" si="174"/>
        <v/>
      </c>
      <c r="N899" s="518" t="str">
        <f t="shared" si="175"/>
        <v/>
      </c>
      <c r="O899" s="517" t="str">
        <f t="shared" si="170"/>
        <v/>
      </c>
      <c r="P899" s="63" t="str">
        <f t="shared" si="171"/>
        <v/>
      </c>
      <c r="Q899" s="63"/>
      <c r="R899" s="63"/>
      <c r="S899" s="696"/>
    </row>
    <row r="900" spans="1:19">
      <c r="A900" s="481"/>
      <c r="B900" s="482"/>
      <c r="C900" s="483"/>
      <c r="D900" s="483"/>
      <c r="E900" s="484"/>
      <c r="F900" s="483"/>
      <c r="G900" s="689"/>
      <c r="H900" s="390">
        <f t="shared" si="172"/>
        <v>0</v>
      </c>
      <c r="I900" s="63">
        <f t="shared" si="173"/>
        <v>0</v>
      </c>
      <c r="J900" s="490"/>
      <c r="K900" s="510"/>
      <c r="L900" s="512" t="str">
        <f>IF(AND('1B Tableau financier'!$K$2&lt;&gt;"Pôle",C900&lt;&gt;""),1,"")</f>
        <v/>
      </c>
      <c r="M900" s="517" t="str">
        <f t="shared" si="174"/>
        <v/>
      </c>
      <c r="N900" s="518" t="str">
        <f t="shared" si="175"/>
        <v/>
      </c>
      <c r="O900" s="517" t="str">
        <f t="shared" si="170"/>
        <v/>
      </c>
      <c r="P900" s="63" t="str">
        <f t="shared" si="171"/>
        <v/>
      </c>
      <c r="Q900" s="63"/>
      <c r="R900" s="63"/>
      <c r="S900" s="696"/>
    </row>
    <row r="901" spans="1:19">
      <c r="A901" s="481"/>
      <c r="B901" s="482"/>
      <c r="C901" s="483"/>
      <c r="D901" s="483"/>
      <c r="E901" s="484"/>
      <c r="F901" s="483"/>
      <c r="G901" s="689"/>
      <c r="H901" s="390">
        <f t="shared" si="172"/>
        <v>0</v>
      </c>
      <c r="I901" s="63">
        <f t="shared" si="173"/>
        <v>0</v>
      </c>
      <c r="J901" s="490"/>
      <c r="K901" s="510"/>
      <c r="L901" s="512" t="str">
        <f>IF(AND('1B Tableau financier'!$K$2&lt;&gt;"Pôle",C901&lt;&gt;""),1,"")</f>
        <v/>
      </c>
      <c r="M901" s="517" t="str">
        <f t="shared" si="174"/>
        <v/>
      </c>
      <c r="N901" s="518" t="str">
        <f t="shared" si="175"/>
        <v/>
      </c>
      <c r="O901" s="517" t="str">
        <f t="shared" si="170"/>
        <v/>
      </c>
      <c r="P901" s="63" t="str">
        <f t="shared" si="171"/>
        <v/>
      </c>
      <c r="Q901" s="63"/>
      <c r="R901" s="63"/>
      <c r="S901" s="696"/>
    </row>
    <row r="902" spans="1:19">
      <c r="A902" s="481"/>
      <c r="B902" s="482"/>
      <c r="C902" s="483"/>
      <c r="D902" s="483"/>
      <c r="E902" s="484"/>
      <c r="F902" s="483"/>
      <c r="G902" s="689"/>
      <c r="H902" s="390">
        <f t="shared" si="172"/>
        <v>0</v>
      </c>
      <c r="I902" s="63">
        <f t="shared" si="173"/>
        <v>0</v>
      </c>
      <c r="J902" s="490"/>
      <c r="K902" s="510"/>
      <c r="L902" s="512" t="str">
        <f>IF(AND('1B Tableau financier'!$K$2&lt;&gt;"Pôle",C902&lt;&gt;""),1,"")</f>
        <v/>
      </c>
      <c r="M902" s="517" t="str">
        <f t="shared" si="174"/>
        <v/>
      </c>
      <c r="N902" s="518" t="str">
        <f t="shared" si="175"/>
        <v/>
      </c>
      <c r="O902" s="517" t="str">
        <f t="shared" si="170"/>
        <v/>
      </c>
      <c r="P902" s="63" t="str">
        <f t="shared" si="171"/>
        <v/>
      </c>
      <c r="Q902" s="63"/>
      <c r="R902" s="63"/>
      <c r="S902" s="696"/>
    </row>
    <row r="903" spans="1:19">
      <c r="A903" s="481"/>
      <c r="B903" s="482"/>
      <c r="C903" s="483"/>
      <c r="D903" s="483"/>
      <c r="E903" s="484"/>
      <c r="F903" s="483"/>
      <c r="G903" s="689"/>
      <c r="H903" s="390">
        <f t="shared" si="172"/>
        <v>0</v>
      </c>
      <c r="I903" s="63">
        <f t="shared" si="173"/>
        <v>0</v>
      </c>
      <c r="J903" s="490"/>
      <c r="K903" s="510"/>
      <c r="L903" s="512" t="str">
        <f>IF(AND('1B Tableau financier'!$K$2&lt;&gt;"Pôle",C903&lt;&gt;""),1,"")</f>
        <v/>
      </c>
      <c r="M903" s="517" t="str">
        <f t="shared" si="174"/>
        <v/>
      </c>
      <c r="N903" s="518" t="str">
        <f t="shared" si="175"/>
        <v/>
      </c>
      <c r="O903" s="517" t="str">
        <f t="shared" si="170"/>
        <v/>
      </c>
      <c r="P903" s="63" t="str">
        <f t="shared" si="171"/>
        <v/>
      </c>
      <c r="Q903" s="63"/>
      <c r="R903" s="63"/>
      <c r="S903" s="696"/>
    </row>
    <row r="904" spans="1:19">
      <c r="A904" s="481"/>
      <c r="B904" s="482"/>
      <c r="C904" s="483"/>
      <c r="D904" s="483"/>
      <c r="E904" s="484"/>
      <c r="F904" s="483"/>
      <c r="G904" s="689"/>
      <c r="H904" s="390">
        <f t="shared" si="172"/>
        <v>0</v>
      </c>
      <c r="I904" s="63">
        <f t="shared" si="173"/>
        <v>0</v>
      </c>
      <c r="J904" s="490"/>
      <c r="K904" s="510"/>
      <c r="L904" s="512" t="str">
        <f>IF(AND('1B Tableau financier'!$K$2&lt;&gt;"Pôle",C904&lt;&gt;""),1,"")</f>
        <v/>
      </c>
      <c r="M904" s="517" t="str">
        <f t="shared" si="174"/>
        <v/>
      </c>
      <c r="N904" s="518" t="str">
        <f t="shared" si="175"/>
        <v/>
      </c>
      <c r="O904" s="517" t="str">
        <f t="shared" si="170"/>
        <v/>
      </c>
      <c r="P904" s="63" t="str">
        <f t="shared" si="171"/>
        <v/>
      </c>
      <c r="Q904" s="63"/>
      <c r="R904" s="63"/>
      <c r="S904" s="696"/>
    </row>
    <row r="905" spans="1:19">
      <c r="A905" s="481"/>
      <c r="B905" s="482"/>
      <c r="C905" s="483"/>
      <c r="D905" s="483"/>
      <c r="E905" s="484"/>
      <c r="F905" s="483"/>
      <c r="G905" s="689"/>
      <c r="H905" s="390">
        <f t="shared" si="172"/>
        <v>0</v>
      </c>
      <c r="I905" s="63">
        <f t="shared" si="173"/>
        <v>0</v>
      </c>
      <c r="J905" s="490"/>
      <c r="K905" s="510"/>
      <c r="L905" s="512" t="str">
        <f>IF(AND('1B Tableau financier'!$K$2&lt;&gt;"Pôle",C905&lt;&gt;""),1,"")</f>
        <v/>
      </c>
      <c r="M905" s="517" t="str">
        <f t="shared" si="174"/>
        <v/>
      </c>
      <c r="N905" s="518" t="str">
        <f t="shared" si="175"/>
        <v/>
      </c>
      <c r="O905" s="517" t="str">
        <f t="shared" si="170"/>
        <v/>
      </c>
      <c r="P905" s="63" t="str">
        <f t="shared" si="171"/>
        <v/>
      </c>
      <c r="Q905" s="63"/>
      <c r="R905" s="63"/>
      <c r="S905" s="696"/>
    </row>
    <row r="906" spans="1:19">
      <c r="A906" s="481"/>
      <c r="B906" s="482"/>
      <c r="C906" s="483"/>
      <c r="D906" s="483"/>
      <c r="E906" s="484"/>
      <c r="F906" s="483"/>
      <c r="G906" s="689"/>
      <c r="H906" s="390">
        <f t="shared" si="172"/>
        <v>0</v>
      </c>
      <c r="I906" s="63">
        <f t="shared" si="173"/>
        <v>0</v>
      </c>
      <c r="J906" s="490"/>
      <c r="K906" s="510"/>
      <c r="L906" s="512" t="str">
        <f>IF(AND('1B Tableau financier'!$K$2&lt;&gt;"Pôle",C906&lt;&gt;""),1,"")</f>
        <v/>
      </c>
      <c r="M906" s="517" t="str">
        <f t="shared" si="174"/>
        <v/>
      </c>
      <c r="N906" s="518" t="str">
        <f t="shared" si="175"/>
        <v/>
      </c>
      <c r="O906" s="517" t="str">
        <f t="shared" si="170"/>
        <v/>
      </c>
      <c r="P906" s="63" t="str">
        <f t="shared" si="171"/>
        <v/>
      </c>
      <c r="Q906" s="63"/>
      <c r="R906" s="63"/>
      <c r="S906" s="696"/>
    </row>
    <row r="907" spans="1:19">
      <c r="A907" s="481"/>
      <c r="B907" s="482"/>
      <c r="C907" s="483"/>
      <c r="D907" s="483"/>
      <c r="E907" s="484"/>
      <c r="F907" s="483"/>
      <c r="G907" s="689"/>
      <c r="H907" s="390">
        <f t="shared" si="172"/>
        <v>0</v>
      </c>
      <c r="I907" s="63">
        <f t="shared" si="173"/>
        <v>0</v>
      </c>
      <c r="J907" s="490"/>
      <c r="K907" s="510"/>
      <c r="L907" s="512" t="str">
        <f>IF(AND('1B Tableau financier'!$K$2&lt;&gt;"Pôle",C907&lt;&gt;""),1,"")</f>
        <v/>
      </c>
      <c r="M907" s="517" t="str">
        <f t="shared" si="174"/>
        <v/>
      </c>
      <c r="N907" s="518" t="str">
        <f t="shared" si="175"/>
        <v/>
      </c>
      <c r="O907" s="517" t="str">
        <f t="shared" si="170"/>
        <v/>
      </c>
      <c r="P907" s="63" t="str">
        <f t="shared" si="171"/>
        <v/>
      </c>
      <c r="Q907" s="63"/>
      <c r="R907" s="63"/>
      <c r="S907" s="696"/>
    </row>
    <row r="908" spans="1:19">
      <c r="A908" s="481"/>
      <c r="B908" s="482"/>
      <c r="C908" s="483"/>
      <c r="D908" s="483"/>
      <c r="E908" s="484"/>
      <c r="F908" s="483"/>
      <c r="G908" s="689"/>
      <c r="H908" s="390">
        <f t="shared" si="172"/>
        <v>0</v>
      </c>
      <c r="I908" s="63">
        <f t="shared" si="173"/>
        <v>0</v>
      </c>
      <c r="J908" s="490"/>
      <c r="K908" s="510"/>
      <c r="L908" s="512" t="str">
        <f>IF(AND('1B Tableau financier'!$K$2&lt;&gt;"Pôle",C908&lt;&gt;""),1,"")</f>
        <v/>
      </c>
      <c r="M908" s="517" t="str">
        <f t="shared" si="174"/>
        <v/>
      </c>
      <c r="N908" s="518" t="str">
        <f t="shared" si="175"/>
        <v/>
      </c>
      <c r="O908" s="517" t="str">
        <f t="shared" si="170"/>
        <v/>
      </c>
      <c r="P908" s="63" t="str">
        <f t="shared" si="171"/>
        <v/>
      </c>
      <c r="Q908" s="63"/>
      <c r="R908" s="63"/>
      <c r="S908" s="696"/>
    </row>
    <row r="909" spans="1:19">
      <c r="A909" s="481"/>
      <c r="B909" s="482"/>
      <c r="C909" s="483"/>
      <c r="D909" s="483"/>
      <c r="E909" s="484"/>
      <c r="F909" s="483"/>
      <c r="G909" s="689"/>
      <c r="H909" s="390">
        <f t="shared" si="172"/>
        <v>0</v>
      </c>
      <c r="I909" s="63">
        <f t="shared" si="173"/>
        <v>0</v>
      </c>
      <c r="J909" s="490"/>
      <c r="K909" s="510"/>
      <c r="L909" s="512" t="str">
        <f>IF(AND('1B Tableau financier'!$K$2&lt;&gt;"Pôle",C909&lt;&gt;""),1,"")</f>
        <v/>
      </c>
      <c r="M909" s="517" t="str">
        <f t="shared" si="174"/>
        <v/>
      </c>
      <c r="N909" s="518" t="str">
        <f t="shared" si="175"/>
        <v/>
      </c>
      <c r="O909" s="517" t="str">
        <f t="shared" si="170"/>
        <v/>
      </c>
      <c r="P909" s="63" t="str">
        <f t="shared" si="171"/>
        <v/>
      </c>
      <c r="Q909" s="63"/>
      <c r="R909" s="63"/>
      <c r="S909" s="696"/>
    </row>
    <row r="910" spans="1:19">
      <c r="A910" s="481"/>
      <c r="B910" s="482"/>
      <c r="C910" s="483"/>
      <c r="D910" s="483"/>
      <c r="E910" s="484"/>
      <c r="F910" s="483"/>
      <c r="G910" s="689"/>
      <c r="H910" s="390">
        <f t="shared" si="172"/>
        <v>0</v>
      </c>
      <c r="I910" s="63">
        <f t="shared" si="173"/>
        <v>0</v>
      </c>
      <c r="J910" s="490"/>
      <c r="K910" s="510"/>
      <c r="L910" s="512" t="str">
        <f>IF(AND('1B Tableau financier'!$K$2&lt;&gt;"Pôle",C910&lt;&gt;""),1,"")</f>
        <v/>
      </c>
      <c r="M910" s="517" t="str">
        <f t="shared" si="174"/>
        <v/>
      </c>
      <c r="N910" s="518" t="str">
        <f t="shared" si="175"/>
        <v/>
      </c>
      <c r="O910" s="517" t="str">
        <f t="shared" si="170"/>
        <v/>
      </c>
      <c r="P910" s="63" t="str">
        <f t="shared" si="171"/>
        <v/>
      </c>
      <c r="Q910" s="63"/>
      <c r="R910" s="63"/>
      <c r="S910" s="696"/>
    </row>
    <row r="911" spans="1:19">
      <c r="A911" s="481"/>
      <c r="B911" s="482"/>
      <c r="C911" s="483"/>
      <c r="D911" s="483"/>
      <c r="E911" s="484"/>
      <c r="F911" s="483"/>
      <c r="G911" s="689"/>
      <c r="H911" s="390">
        <f t="shared" si="172"/>
        <v>0</v>
      </c>
      <c r="I911" s="63">
        <f t="shared" si="173"/>
        <v>0</v>
      </c>
      <c r="J911" s="490"/>
      <c r="K911" s="510"/>
      <c r="L911" s="512" t="str">
        <f>IF(AND('1B Tableau financier'!$K$2&lt;&gt;"Pôle",C911&lt;&gt;""),1,"")</f>
        <v/>
      </c>
      <c r="M911" s="517" t="str">
        <f t="shared" si="174"/>
        <v/>
      </c>
      <c r="N911" s="518" t="str">
        <f t="shared" si="175"/>
        <v/>
      </c>
      <c r="O911" s="517" t="str">
        <f t="shared" si="170"/>
        <v/>
      </c>
      <c r="P911" s="63" t="str">
        <f t="shared" si="171"/>
        <v/>
      </c>
      <c r="Q911" s="63"/>
      <c r="R911" s="63"/>
      <c r="S911" s="696"/>
    </row>
    <row r="912" spans="1:19" hidden="1">
      <c r="A912" s="481"/>
      <c r="B912" s="482"/>
      <c r="C912" s="483"/>
      <c r="D912" s="483"/>
      <c r="E912" s="484"/>
      <c r="F912" s="483"/>
      <c r="G912" s="689"/>
      <c r="H912" s="390">
        <f t="shared" si="172"/>
        <v>0</v>
      </c>
      <c r="I912" s="63">
        <f t="shared" si="173"/>
        <v>0</v>
      </c>
      <c r="J912" s="490"/>
      <c r="K912" s="510"/>
      <c r="L912" s="512" t="str">
        <f>IF(AND('1B Tableau financier'!$K$2&lt;&gt;"Pôle",C912&lt;&gt;""),1,"")</f>
        <v/>
      </c>
      <c r="M912" s="517" t="str">
        <f t="shared" si="174"/>
        <v/>
      </c>
      <c r="N912" s="518" t="str">
        <f t="shared" si="175"/>
        <v/>
      </c>
      <c r="O912" s="517" t="str">
        <f t="shared" si="170"/>
        <v/>
      </c>
      <c r="P912" s="63" t="str">
        <f t="shared" si="171"/>
        <v/>
      </c>
      <c r="Q912" s="63"/>
      <c r="R912" s="63"/>
      <c r="S912" s="696"/>
    </row>
    <row r="913" spans="1:19" hidden="1">
      <c r="A913" s="481"/>
      <c r="B913" s="482"/>
      <c r="C913" s="483"/>
      <c r="D913" s="483"/>
      <c r="E913" s="484"/>
      <c r="F913" s="483"/>
      <c r="G913" s="689"/>
      <c r="H913" s="390">
        <f t="shared" si="172"/>
        <v>0</v>
      </c>
      <c r="I913" s="63">
        <f t="shared" si="173"/>
        <v>0</v>
      </c>
      <c r="J913" s="490"/>
      <c r="K913" s="510"/>
      <c r="L913" s="512" t="str">
        <f>IF(AND('1B Tableau financier'!$K$2&lt;&gt;"Pôle",C913&lt;&gt;""),1,"")</f>
        <v/>
      </c>
      <c r="M913" s="517" t="str">
        <f t="shared" si="174"/>
        <v/>
      </c>
      <c r="N913" s="518" t="str">
        <f t="shared" si="175"/>
        <v/>
      </c>
      <c r="O913" s="517" t="str">
        <f t="shared" si="170"/>
        <v/>
      </c>
      <c r="P913" s="63" t="str">
        <f t="shared" si="171"/>
        <v/>
      </c>
      <c r="Q913" s="63"/>
      <c r="R913" s="63"/>
      <c r="S913" s="696"/>
    </row>
    <row r="914" spans="1:19" hidden="1">
      <c r="A914" s="481"/>
      <c r="B914" s="482"/>
      <c r="C914" s="483"/>
      <c r="D914" s="483"/>
      <c r="E914" s="484"/>
      <c r="F914" s="483"/>
      <c r="G914" s="689"/>
      <c r="H914" s="390">
        <f t="shared" si="172"/>
        <v>0</v>
      </c>
      <c r="I914" s="63">
        <f t="shared" si="173"/>
        <v>0</v>
      </c>
      <c r="J914" s="490"/>
      <c r="K914" s="510"/>
      <c r="L914" s="512" t="str">
        <f>IF(AND('1B Tableau financier'!$K$2&lt;&gt;"Pôle",C914&lt;&gt;""),1,"")</f>
        <v/>
      </c>
      <c r="M914" s="517" t="str">
        <f t="shared" si="174"/>
        <v/>
      </c>
      <c r="N914" s="518" t="str">
        <f t="shared" si="175"/>
        <v/>
      </c>
      <c r="O914" s="517" t="str">
        <f t="shared" si="170"/>
        <v/>
      </c>
      <c r="P914" s="63" t="str">
        <f t="shared" si="171"/>
        <v/>
      </c>
      <c r="Q914" s="63"/>
      <c r="R914" s="63"/>
      <c r="S914" s="696"/>
    </row>
    <row r="915" spans="1:19" hidden="1">
      <c r="A915" s="481"/>
      <c r="B915" s="482"/>
      <c r="C915" s="483"/>
      <c r="D915" s="483"/>
      <c r="E915" s="484"/>
      <c r="F915" s="483"/>
      <c r="G915" s="689"/>
      <c r="H915" s="390">
        <f t="shared" si="167"/>
        <v>0</v>
      </c>
      <c r="I915" s="63">
        <f t="shared" ref="I915:I971" si="176">G915*H915</f>
        <v>0</v>
      </c>
      <c r="J915" s="490"/>
      <c r="K915" s="510"/>
      <c r="L915" s="512" t="str">
        <f>IF(AND('1B Tableau financier'!$K$2&lt;&gt;"Pôle",C915&lt;&gt;""),1,"")</f>
        <v/>
      </c>
      <c r="M915" s="517" t="str">
        <f t="shared" si="168"/>
        <v/>
      </c>
      <c r="N915" s="518" t="str">
        <f t="shared" si="169"/>
        <v/>
      </c>
      <c r="O915" s="517" t="str">
        <f t="shared" si="170"/>
        <v/>
      </c>
      <c r="P915" s="63" t="str">
        <f t="shared" si="171"/>
        <v/>
      </c>
      <c r="Q915" s="63"/>
      <c r="R915" s="63"/>
      <c r="S915" s="696"/>
    </row>
    <row r="916" spans="1:19" hidden="1">
      <c r="A916" s="481"/>
      <c r="B916" s="482"/>
      <c r="C916" s="483"/>
      <c r="D916" s="483"/>
      <c r="E916" s="484"/>
      <c r="F916" s="483"/>
      <c r="G916" s="689"/>
      <c r="H916" s="390">
        <f t="shared" si="167"/>
        <v>0</v>
      </c>
      <c r="I916" s="63">
        <f t="shared" si="176"/>
        <v>0</v>
      </c>
      <c r="J916" s="490"/>
      <c r="K916" s="510"/>
      <c r="L916" s="512" t="str">
        <f>IF(AND('1B Tableau financier'!$K$2&lt;&gt;"Pôle",C916&lt;&gt;""),1,"")</f>
        <v/>
      </c>
      <c r="M916" s="517" t="str">
        <f t="shared" si="168"/>
        <v/>
      </c>
      <c r="N916" s="518" t="str">
        <f t="shared" si="169"/>
        <v/>
      </c>
      <c r="O916" s="517" t="str">
        <f t="shared" si="170"/>
        <v/>
      </c>
      <c r="P916" s="63" t="str">
        <f t="shared" si="171"/>
        <v/>
      </c>
      <c r="Q916" s="63"/>
      <c r="R916" s="63"/>
      <c r="S916" s="696"/>
    </row>
    <row r="917" spans="1:19" hidden="1">
      <c r="A917" s="481"/>
      <c r="B917" s="482"/>
      <c r="C917" s="483"/>
      <c r="D917" s="483"/>
      <c r="E917" s="484"/>
      <c r="F917" s="483"/>
      <c r="G917" s="689"/>
      <c r="H917" s="390">
        <f t="shared" si="167"/>
        <v>0</v>
      </c>
      <c r="I917" s="63">
        <f t="shared" si="176"/>
        <v>0</v>
      </c>
      <c r="J917" s="490"/>
      <c r="K917" s="510"/>
      <c r="L917" s="512" t="str">
        <f>IF(AND('1B Tableau financier'!$K$2&lt;&gt;"Pôle",C917&lt;&gt;""),1,"")</f>
        <v/>
      </c>
      <c r="M917" s="517" t="str">
        <f t="shared" si="168"/>
        <v/>
      </c>
      <c r="N917" s="518" t="str">
        <f t="shared" si="169"/>
        <v/>
      </c>
      <c r="O917" s="517" t="str">
        <f t="shared" si="170"/>
        <v/>
      </c>
      <c r="P917" s="63" t="str">
        <f t="shared" si="171"/>
        <v/>
      </c>
      <c r="Q917" s="63"/>
      <c r="R917" s="63"/>
      <c r="S917" s="696"/>
    </row>
    <row r="918" spans="1:19" hidden="1">
      <c r="A918" s="481"/>
      <c r="B918" s="482"/>
      <c r="C918" s="483"/>
      <c r="D918" s="483"/>
      <c r="E918" s="484"/>
      <c r="F918" s="483"/>
      <c r="G918" s="689"/>
      <c r="H918" s="390">
        <f t="shared" si="167"/>
        <v>0</v>
      </c>
      <c r="I918" s="63">
        <f t="shared" si="176"/>
        <v>0</v>
      </c>
      <c r="J918" s="490"/>
      <c r="K918" s="510"/>
      <c r="L918" s="512" t="str">
        <f>IF(AND('1B Tableau financier'!$K$2&lt;&gt;"Pôle",C918&lt;&gt;""),1,"")</f>
        <v/>
      </c>
      <c r="M918" s="517" t="str">
        <f t="shared" si="168"/>
        <v/>
      </c>
      <c r="N918" s="518" t="str">
        <f t="shared" si="169"/>
        <v/>
      </c>
      <c r="O918" s="517" t="str">
        <f t="shared" si="170"/>
        <v/>
      </c>
      <c r="P918" s="63" t="str">
        <f t="shared" si="171"/>
        <v/>
      </c>
      <c r="Q918" s="63"/>
      <c r="R918" s="63"/>
      <c r="S918" s="696"/>
    </row>
    <row r="919" spans="1:19" hidden="1">
      <c r="A919" s="481"/>
      <c r="B919" s="482"/>
      <c r="C919" s="483"/>
      <c r="D919" s="483"/>
      <c r="E919" s="484"/>
      <c r="F919" s="483"/>
      <c r="G919" s="689"/>
      <c r="H919" s="390">
        <f t="shared" si="167"/>
        <v>0</v>
      </c>
      <c r="I919" s="63">
        <f t="shared" si="176"/>
        <v>0</v>
      </c>
      <c r="J919" s="490"/>
      <c r="K919" s="510"/>
      <c r="L919" s="512" t="str">
        <f>IF(AND('1B Tableau financier'!$K$2&lt;&gt;"Pôle",C919&lt;&gt;""),1,"")</f>
        <v/>
      </c>
      <c r="M919" s="517" t="str">
        <f t="shared" si="168"/>
        <v/>
      </c>
      <c r="N919" s="518" t="str">
        <f t="shared" si="169"/>
        <v/>
      </c>
      <c r="O919" s="517" t="str">
        <f t="shared" si="170"/>
        <v/>
      </c>
      <c r="P919" s="63" t="str">
        <f t="shared" si="171"/>
        <v/>
      </c>
      <c r="Q919" s="63"/>
      <c r="R919" s="63"/>
      <c r="S919" s="696"/>
    </row>
    <row r="920" spans="1:19" hidden="1">
      <c r="A920" s="481"/>
      <c r="B920" s="482"/>
      <c r="C920" s="483"/>
      <c r="D920" s="483"/>
      <c r="E920" s="484"/>
      <c r="F920" s="483"/>
      <c r="G920" s="689"/>
      <c r="H920" s="390">
        <f t="shared" si="167"/>
        <v>0</v>
      </c>
      <c r="I920" s="63">
        <f t="shared" si="176"/>
        <v>0</v>
      </c>
      <c r="J920" s="490"/>
      <c r="K920" s="510"/>
      <c r="L920" s="512" t="str">
        <f>IF(AND('1B Tableau financier'!$K$2&lt;&gt;"Pôle",C920&lt;&gt;""),1,"")</f>
        <v/>
      </c>
      <c r="M920" s="517" t="str">
        <f t="shared" si="168"/>
        <v/>
      </c>
      <c r="N920" s="518" t="str">
        <f t="shared" si="169"/>
        <v/>
      </c>
      <c r="O920" s="517" t="str">
        <f t="shared" si="170"/>
        <v/>
      </c>
      <c r="P920" s="63" t="str">
        <f t="shared" si="171"/>
        <v/>
      </c>
      <c r="Q920" s="63"/>
      <c r="R920" s="63"/>
      <c r="S920" s="696"/>
    </row>
    <row r="921" spans="1:19" hidden="1">
      <c r="A921" s="481"/>
      <c r="B921" s="482"/>
      <c r="C921" s="483"/>
      <c r="D921" s="483"/>
      <c r="E921" s="484"/>
      <c r="F921" s="483"/>
      <c r="G921" s="689"/>
      <c r="H921" s="390">
        <f t="shared" si="167"/>
        <v>0</v>
      </c>
      <c r="I921" s="63">
        <f t="shared" si="176"/>
        <v>0</v>
      </c>
      <c r="J921" s="490"/>
      <c r="K921" s="510"/>
      <c r="L921" s="512" t="str">
        <f>IF(AND('1B Tableau financier'!$K$2&lt;&gt;"Pôle",C921&lt;&gt;""),1,"")</f>
        <v/>
      </c>
      <c r="M921" s="517" t="str">
        <f t="shared" si="168"/>
        <v/>
      </c>
      <c r="N921" s="518" t="str">
        <f t="shared" si="169"/>
        <v/>
      </c>
      <c r="O921" s="517" t="str">
        <f t="shared" si="170"/>
        <v/>
      </c>
      <c r="P921" s="63" t="str">
        <f t="shared" si="171"/>
        <v/>
      </c>
      <c r="Q921" s="63"/>
      <c r="R921" s="63"/>
      <c r="S921" s="696"/>
    </row>
    <row r="922" spans="1:19" hidden="1">
      <c r="A922" s="481"/>
      <c r="B922" s="482"/>
      <c r="C922" s="483"/>
      <c r="D922" s="483"/>
      <c r="E922" s="484"/>
      <c r="F922" s="483"/>
      <c r="G922" s="689"/>
      <c r="H922" s="390">
        <f t="shared" si="167"/>
        <v>0</v>
      </c>
      <c r="I922" s="63">
        <f t="shared" si="176"/>
        <v>0</v>
      </c>
      <c r="J922" s="490"/>
      <c r="K922" s="510"/>
      <c r="L922" s="512" t="str">
        <f>IF(AND('1B Tableau financier'!$K$2&lt;&gt;"Pôle",C922&lt;&gt;""),1,"")</f>
        <v/>
      </c>
      <c r="M922" s="517" t="str">
        <f t="shared" si="168"/>
        <v/>
      </c>
      <c r="N922" s="518" t="str">
        <f t="shared" si="169"/>
        <v/>
      </c>
      <c r="O922" s="517" t="str">
        <f t="shared" si="170"/>
        <v/>
      </c>
      <c r="P922" s="63" t="str">
        <f t="shared" si="171"/>
        <v/>
      </c>
      <c r="Q922" s="63"/>
      <c r="R922" s="63"/>
      <c r="S922" s="696"/>
    </row>
    <row r="923" spans="1:19" hidden="1">
      <c r="A923" s="481"/>
      <c r="B923" s="482"/>
      <c r="C923" s="483"/>
      <c r="D923" s="483"/>
      <c r="E923" s="484"/>
      <c r="F923" s="483"/>
      <c r="G923" s="689"/>
      <c r="H923" s="390">
        <f t="shared" si="167"/>
        <v>0</v>
      </c>
      <c r="I923" s="63">
        <f t="shared" si="176"/>
        <v>0</v>
      </c>
      <c r="J923" s="490"/>
      <c r="K923" s="510"/>
      <c r="L923" s="512" t="str">
        <f>IF(AND('1B Tableau financier'!$K$2&lt;&gt;"Pôle",C923&lt;&gt;""),1,"")</f>
        <v/>
      </c>
      <c r="M923" s="517" t="str">
        <f t="shared" si="168"/>
        <v/>
      </c>
      <c r="N923" s="518" t="str">
        <f t="shared" si="169"/>
        <v/>
      </c>
      <c r="O923" s="517" t="str">
        <f t="shared" si="170"/>
        <v/>
      </c>
      <c r="P923" s="63" t="str">
        <f t="shared" si="171"/>
        <v/>
      </c>
      <c r="Q923" s="63"/>
      <c r="R923" s="63"/>
      <c r="S923" s="696"/>
    </row>
    <row r="924" spans="1:19" hidden="1">
      <c r="A924" s="481"/>
      <c r="B924" s="482"/>
      <c r="C924" s="483"/>
      <c r="D924" s="483"/>
      <c r="E924" s="484"/>
      <c r="F924" s="483"/>
      <c r="G924" s="689"/>
      <c r="H924" s="390">
        <f t="shared" si="167"/>
        <v>0</v>
      </c>
      <c r="I924" s="63">
        <f t="shared" si="176"/>
        <v>0</v>
      </c>
      <c r="J924" s="490"/>
      <c r="K924" s="510"/>
      <c r="L924" s="512" t="str">
        <f>IF(AND('1B Tableau financier'!$K$2&lt;&gt;"Pôle",C924&lt;&gt;""),1,"")</f>
        <v/>
      </c>
      <c r="M924" s="517" t="str">
        <f t="shared" si="168"/>
        <v/>
      </c>
      <c r="N924" s="518" t="str">
        <f t="shared" si="169"/>
        <v/>
      </c>
      <c r="O924" s="517" t="str">
        <f t="shared" si="170"/>
        <v/>
      </c>
      <c r="P924" s="63" t="str">
        <f t="shared" si="171"/>
        <v/>
      </c>
      <c r="Q924" s="63"/>
      <c r="R924" s="63"/>
      <c r="S924" s="696"/>
    </row>
    <row r="925" spans="1:19" hidden="1">
      <c r="A925" s="481"/>
      <c r="B925" s="482"/>
      <c r="C925" s="483"/>
      <c r="D925" s="483"/>
      <c r="E925" s="484"/>
      <c r="F925" s="483"/>
      <c r="G925" s="689"/>
      <c r="H925" s="390">
        <f t="shared" si="167"/>
        <v>0</v>
      </c>
      <c r="I925" s="63">
        <f t="shared" si="176"/>
        <v>0</v>
      </c>
      <c r="J925" s="490"/>
      <c r="K925" s="510"/>
      <c r="L925" s="512" t="str">
        <f>IF(AND('1B Tableau financier'!$K$2&lt;&gt;"Pôle",C925&lt;&gt;""),1,"")</f>
        <v/>
      </c>
      <c r="M925" s="517" t="str">
        <f t="shared" si="168"/>
        <v/>
      </c>
      <c r="N925" s="518" t="str">
        <f t="shared" si="169"/>
        <v/>
      </c>
      <c r="O925" s="517" t="str">
        <f t="shared" si="170"/>
        <v/>
      </c>
      <c r="P925" s="63" t="str">
        <f t="shared" si="171"/>
        <v/>
      </c>
      <c r="Q925" s="63"/>
      <c r="R925" s="63"/>
      <c r="S925" s="696"/>
    </row>
    <row r="926" spans="1:19" hidden="1">
      <c r="A926" s="481"/>
      <c r="B926" s="482"/>
      <c r="C926" s="483"/>
      <c r="D926" s="483"/>
      <c r="E926" s="484"/>
      <c r="F926" s="483"/>
      <c r="G926" s="689"/>
      <c r="H926" s="390">
        <f t="shared" si="167"/>
        <v>0</v>
      </c>
      <c r="I926" s="63">
        <f t="shared" si="176"/>
        <v>0</v>
      </c>
      <c r="J926" s="490"/>
      <c r="K926" s="510"/>
      <c r="L926" s="512" t="str">
        <f>IF(AND('1B Tableau financier'!$K$2&lt;&gt;"Pôle",C926&lt;&gt;""),1,"")</f>
        <v/>
      </c>
      <c r="M926" s="517" t="str">
        <f t="shared" si="168"/>
        <v/>
      </c>
      <c r="N926" s="518" t="str">
        <f t="shared" si="169"/>
        <v/>
      </c>
      <c r="O926" s="517" t="str">
        <f t="shared" si="170"/>
        <v/>
      </c>
      <c r="P926" s="63" t="str">
        <f t="shared" si="171"/>
        <v/>
      </c>
      <c r="Q926" s="63"/>
      <c r="R926" s="63"/>
      <c r="S926" s="696"/>
    </row>
    <row r="927" spans="1:19" hidden="1">
      <c r="A927" s="481"/>
      <c r="B927" s="482"/>
      <c r="C927" s="483"/>
      <c r="D927" s="483"/>
      <c r="E927" s="484"/>
      <c r="F927" s="483"/>
      <c r="G927" s="689"/>
      <c r="H927" s="390">
        <f t="shared" si="167"/>
        <v>0</v>
      </c>
      <c r="I927" s="63">
        <f t="shared" si="176"/>
        <v>0</v>
      </c>
      <c r="J927" s="490"/>
      <c r="K927" s="510"/>
      <c r="L927" s="512" t="str">
        <f>IF(AND('1B Tableau financier'!$K$2&lt;&gt;"Pôle",C927&lt;&gt;""),1,"")</f>
        <v/>
      </c>
      <c r="M927" s="517" t="str">
        <f t="shared" si="168"/>
        <v/>
      </c>
      <c r="N927" s="518" t="str">
        <f t="shared" si="169"/>
        <v/>
      </c>
      <c r="O927" s="517" t="str">
        <f t="shared" si="170"/>
        <v/>
      </c>
      <c r="P927" s="63" t="str">
        <f t="shared" si="171"/>
        <v/>
      </c>
      <c r="Q927" s="63"/>
      <c r="R927" s="63"/>
      <c r="S927" s="696"/>
    </row>
    <row r="928" spans="1:19" hidden="1">
      <c r="A928" s="481"/>
      <c r="B928" s="482"/>
      <c r="C928" s="483"/>
      <c r="D928" s="483"/>
      <c r="E928" s="484"/>
      <c r="F928" s="483"/>
      <c r="G928" s="689"/>
      <c r="H928" s="390">
        <f t="shared" si="167"/>
        <v>0</v>
      </c>
      <c r="I928" s="63">
        <f t="shared" si="176"/>
        <v>0</v>
      </c>
      <c r="J928" s="490"/>
      <c r="K928" s="510"/>
      <c r="L928" s="512" t="str">
        <f>IF(AND('1B Tableau financier'!$K$2&lt;&gt;"Pôle",C928&lt;&gt;""),1,"")</f>
        <v/>
      </c>
      <c r="M928" s="517" t="str">
        <f t="shared" si="168"/>
        <v/>
      </c>
      <c r="N928" s="518" t="str">
        <f t="shared" si="169"/>
        <v/>
      </c>
      <c r="O928" s="517" t="str">
        <f t="shared" si="170"/>
        <v/>
      </c>
      <c r="P928" s="63" t="str">
        <f t="shared" si="171"/>
        <v/>
      </c>
      <c r="Q928" s="63"/>
      <c r="R928" s="63"/>
      <c r="S928" s="696"/>
    </row>
    <row r="929" spans="1:19" hidden="1">
      <c r="A929" s="481"/>
      <c r="B929" s="482"/>
      <c r="C929" s="483"/>
      <c r="D929" s="483"/>
      <c r="E929" s="484"/>
      <c r="F929" s="483"/>
      <c r="G929" s="689"/>
      <c r="H929" s="390">
        <f t="shared" si="167"/>
        <v>0</v>
      </c>
      <c r="I929" s="63">
        <f t="shared" si="176"/>
        <v>0</v>
      </c>
      <c r="J929" s="490"/>
      <c r="K929" s="510"/>
      <c r="L929" s="512" t="str">
        <f>IF(AND('1B Tableau financier'!$K$2&lt;&gt;"Pôle",C929&lt;&gt;""),1,"")</f>
        <v/>
      </c>
      <c r="M929" s="517" t="str">
        <f t="shared" si="168"/>
        <v/>
      </c>
      <c r="N929" s="518" t="str">
        <f t="shared" si="169"/>
        <v/>
      </c>
      <c r="O929" s="517" t="str">
        <f t="shared" si="170"/>
        <v/>
      </c>
      <c r="P929" s="63" t="str">
        <f t="shared" si="171"/>
        <v/>
      </c>
      <c r="Q929" s="63"/>
      <c r="R929" s="63"/>
      <c r="S929" s="696"/>
    </row>
    <row r="930" spans="1:19" hidden="1">
      <c r="A930" s="481"/>
      <c r="B930" s="482"/>
      <c r="C930" s="483"/>
      <c r="D930" s="483"/>
      <c r="E930" s="484"/>
      <c r="F930" s="483"/>
      <c r="G930" s="689"/>
      <c r="H930" s="390">
        <f t="shared" si="167"/>
        <v>0</v>
      </c>
      <c r="I930" s="63">
        <f t="shared" si="176"/>
        <v>0</v>
      </c>
      <c r="J930" s="490"/>
      <c r="K930" s="510"/>
      <c r="L930" s="512" t="str">
        <f>IF(AND('1B Tableau financier'!$K$2&lt;&gt;"Pôle",C930&lt;&gt;""),1,"")</f>
        <v/>
      </c>
      <c r="M930" s="517" t="str">
        <f t="shared" si="168"/>
        <v/>
      </c>
      <c r="N930" s="518" t="str">
        <f t="shared" si="169"/>
        <v/>
      </c>
      <c r="O930" s="517" t="str">
        <f t="shared" si="170"/>
        <v/>
      </c>
      <c r="P930" s="63" t="str">
        <f t="shared" si="171"/>
        <v/>
      </c>
      <c r="Q930" s="63"/>
      <c r="R930" s="63"/>
      <c r="S930" s="696"/>
    </row>
    <row r="931" spans="1:19" hidden="1">
      <c r="A931" s="481"/>
      <c r="B931" s="482"/>
      <c r="C931" s="483"/>
      <c r="D931" s="483"/>
      <c r="E931" s="484"/>
      <c r="F931" s="483"/>
      <c r="G931" s="689"/>
      <c r="H931" s="390">
        <f t="shared" si="167"/>
        <v>0</v>
      </c>
      <c r="I931" s="63">
        <f t="shared" si="176"/>
        <v>0</v>
      </c>
      <c r="J931" s="490"/>
      <c r="K931" s="510"/>
      <c r="L931" s="512" t="str">
        <f>IF(AND('1B Tableau financier'!$K$2&lt;&gt;"Pôle",C931&lt;&gt;""),1,"")</f>
        <v/>
      </c>
      <c r="M931" s="517" t="str">
        <f t="shared" si="168"/>
        <v/>
      </c>
      <c r="N931" s="518" t="str">
        <f t="shared" si="169"/>
        <v/>
      </c>
      <c r="O931" s="517" t="str">
        <f t="shared" si="170"/>
        <v/>
      </c>
      <c r="P931" s="63" t="str">
        <f t="shared" si="171"/>
        <v/>
      </c>
      <c r="Q931" s="63"/>
      <c r="R931" s="63"/>
      <c r="S931" s="696"/>
    </row>
    <row r="932" spans="1:19" hidden="1">
      <c r="A932" s="481"/>
      <c r="B932" s="482"/>
      <c r="C932" s="483"/>
      <c r="D932" s="483"/>
      <c r="E932" s="484"/>
      <c r="F932" s="483"/>
      <c r="G932" s="689"/>
      <c r="H932" s="390">
        <f t="shared" si="167"/>
        <v>0</v>
      </c>
      <c r="I932" s="63">
        <f t="shared" si="176"/>
        <v>0</v>
      </c>
      <c r="J932" s="490"/>
      <c r="K932" s="510"/>
      <c r="L932" s="512" t="str">
        <f>IF(AND('1B Tableau financier'!$K$2&lt;&gt;"Pôle",C932&lt;&gt;""),1,"")</f>
        <v/>
      </c>
      <c r="M932" s="517" t="str">
        <f t="shared" si="168"/>
        <v/>
      </c>
      <c r="N932" s="518" t="str">
        <f t="shared" si="169"/>
        <v/>
      </c>
      <c r="O932" s="517" t="str">
        <f t="shared" si="170"/>
        <v/>
      </c>
      <c r="P932" s="63" t="str">
        <f t="shared" si="171"/>
        <v/>
      </c>
      <c r="Q932" s="63"/>
      <c r="R932" s="63"/>
      <c r="S932" s="696"/>
    </row>
    <row r="933" spans="1:19" hidden="1">
      <c r="A933" s="481"/>
      <c r="B933" s="482"/>
      <c r="C933" s="483"/>
      <c r="D933" s="483"/>
      <c r="E933" s="484"/>
      <c r="F933" s="483"/>
      <c r="G933" s="689"/>
      <c r="H933" s="390">
        <f t="shared" si="167"/>
        <v>0</v>
      </c>
      <c r="I933" s="63">
        <f t="shared" si="176"/>
        <v>0</v>
      </c>
      <c r="J933" s="490"/>
      <c r="K933" s="510"/>
      <c r="L933" s="512" t="str">
        <f>IF(AND('1B Tableau financier'!$K$2&lt;&gt;"Pôle",C933&lt;&gt;""),1,"")</f>
        <v/>
      </c>
      <c r="M933" s="517" t="str">
        <f t="shared" si="168"/>
        <v/>
      </c>
      <c r="N933" s="518" t="str">
        <f t="shared" si="169"/>
        <v/>
      </c>
      <c r="O933" s="517" t="str">
        <f t="shared" si="170"/>
        <v/>
      </c>
      <c r="P933" s="63" t="str">
        <f t="shared" si="171"/>
        <v/>
      </c>
      <c r="Q933" s="63"/>
      <c r="R933" s="63"/>
      <c r="S933" s="696"/>
    </row>
    <row r="934" spans="1:19" hidden="1">
      <c r="A934" s="481"/>
      <c r="B934" s="482"/>
      <c r="C934" s="483"/>
      <c r="D934" s="483"/>
      <c r="E934" s="484"/>
      <c r="F934" s="483"/>
      <c r="G934" s="689"/>
      <c r="H934" s="390">
        <f t="shared" si="167"/>
        <v>0</v>
      </c>
      <c r="I934" s="63">
        <f t="shared" si="176"/>
        <v>0</v>
      </c>
      <c r="J934" s="490"/>
      <c r="K934" s="510"/>
      <c r="L934" s="512" t="str">
        <f>IF(AND('1B Tableau financier'!$K$2&lt;&gt;"Pôle",C934&lt;&gt;""),1,"")</f>
        <v/>
      </c>
      <c r="M934" s="517" t="str">
        <f t="shared" si="168"/>
        <v/>
      </c>
      <c r="N934" s="518" t="str">
        <f t="shared" si="169"/>
        <v/>
      </c>
      <c r="O934" s="517" t="str">
        <f t="shared" si="170"/>
        <v/>
      </c>
      <c r="P934" s="63" t="str">
        <f t="shared" si="171"/>
        <v/>
      </c>
      <c r="Q934" s="63"/>
      <c r="R934" s="63"/>
      <c r="S934" s="696"/>
    </row>
    <row r="935" spans="1:19" hidden="1">
      <c r="A935" s="481"/>
      <c r="B935" s="482"/>
      <c r="C935" s="483"/>
      <c r="D935" s="483"/>
      <c r="E935" s="484"/>
      <c r="F935" s="483"/>
      <c r="G935" s="689"/>
      <c r="H935" s="390">
        <f t="shared" si="167"/>
        <v>0</v>
      </c>
      <c r="I935" s="63">
        <f t="shared" si="176"/>
        <v>0</v>
      </c>
      <c r="J935" s="490"/>
      <c r="K935" s="510"/>
      <c r="L935" s="512" t="str">
        <f>IF(AND('1B Tableau financier'!$K$2&lt;&gt;"Pôle",C935&lt;&gt;""),1,"")</f>
        <v/>
      </c>
      <c r="M935" s="517" t="str">
        <f t="shared" si="168"/>
        <v/>
      </c>
      <c r="N935" s="518" t="str">
        <f t="shared" si="169"/>
        <v/>
      </c>
      <c r="O935" s="517" t="str">
        <f t="shared" si="170"/>
        <v/>
      </c>
      <c r="P935" s="63" t="str">
        <f t="shared" si="171"/>
        <v/>
      </c>
      <c r="Q935" s="63"/>
      <c r="R935" s="63"/>
      <c r="S935" s="696"/>
    </row>
    <row r="936" spans="1:19" hidden="1">
      <c r="A936" s="481"/>
      <c r="B936" s="482"/>
      <c r="C936" s="483"/>
      <c r="D936" s="483"/>
      <c r="E936" s="484"/>
      <c r="F936" s="483"/>
      <c r="G936" s="689"/>
      <c r="H936" s="390">
        <f t="shared" si="167"/>
        <v>0</v>
      </c>
      <c r="I936" s="63">
        <f t="shared" si="176"/>
        <v>0</v>
      </c>
      <c r="J936" s="490"/>
      <c r="K936" s="510"/>
      <c r="L936" s="512" t="str">
        <f>IF(AND('1B Tableau financier'!$K$2&lt;&gt;"Pôle",C936&lt;&gt;""),1,"")</f>
        <v/>
      </c>
      <c r="M936" s="517" t="str">
        <f t="shared" si="168"/>
        <v/>
      </c>
      <c r="N936" s="518" t="str">
        <f t="shared" si="169"/>
        <v/>
      </c>
      <c r="O936" s="517" t="str">
        <f t="shared" si="170"/>
        <v/>
      </c>
      <c r="P936" s="63" t="str">
        <f t="shared" si="171"/>
        <v/>
      </c>
      <c r="Q936" s="63"/>
      <c r="R936" s="63"/>
      <c r="S936" s="696"/>
    </row>
    <row r="937" spans="1:19" hidden="1">
      <c r="A937" s="481"/>
      <c r="B937" s="482"/>
      <c r="C937" s="483"/>
      <c r="D937" s="483"/>
      <c r="E937" s="484"/>
      <c r="F937" s="483"/>
      <c r="G937" s="689"/>
      <c r="H937" s="390">
        <f t="shared" si="167"/>
        <v>0</v>
      </c>
      <c r="I937" s="63">
        <f t="shared" si="176"/>
        <v>0</v>
      </c>
      <c r="J937" s="490"/>
      <c r="K937" s="510"/>
      <c r="L937" s="512" t="str">
        <f>IF(AND('1B Tableau financier'!$K$2&lt;&gt;"Pôle",C937&lt;&gt;""),1,"")</f>
        <v/>
      </c>
      <c r="M937" s="517" t="str">
        <f t="shared" si="168"/>
        <v/>
      </c>
      <c r="N937" s="518" t="str">
        <f t="shared" si="169"/>
        <v/>
      </c>
      <c r="O937" s="517" t="str">
        <f t="shared" si="170"/>
        <v/>
      </c>
      <c r="P937" s="63" t="str">
        <f t="shared" si="171"/>
        <v/>
      </c>
      <c r="Q937" s="63"/>
      <c r="R937" s="63"/>
      <c r="S937" s="696"/>
    </row>
    <row r="938" spans="1:19" hidden="1">
      <c r="A938" s="481"/>
      <c r="B938" s="482"/>
      <c r="C938" s="483"/>
      <c r="D938" s="483"/>
      <c r="E938" s="484"/>
      <c r="F938" s="483"/>
      <c r="G938" s="689"/>
      <c r="H938" s="390">
        <f t="shared" si="167"/>
        <v>0</v>
      </c>
      <c r="I938" s="63">
        <f t="shared" si="176"/>
        <v>0</v>
      </c>
      <c r="J938" s="490"/>
      <c r="K938" s="510"/>
      <c r="L938" s="512" t="str">
        <f>IF(AND('1B Tableau financier'!$K$2&lt;&gt;"Pôle",C938&lt;&gt;""),1,"")</f>
        <v/>
      </c>
      <c r="M938" s="517" t="str">
        <f t="shared" si="168"/>
        <v/>
      </c>
      <c r="N938" s="518" t="str">
        <f t="shared" si="169"/>
        <v/>
      </c>
      <c r="O938" s="517" t="str">
        <f t="shared" si="170"/>
        <v/>
      </c>
      <c r="P938" s="63" t="str">
        <f t="shared" si="171"/>
        <v/>
      </c>
      <c r="Q938" s="63"/>
      <c r="R938" s="63"/>
      <c r="S938" s="696"/>
    </row>
    <row r="939" spans="1:19" hidden="1">
      <c r="A939" s="481"/>
      <c r="B939" s="482"/>
      <c r="C939" s="483"/>
      <c r="D939" s="483"/>
      <c r="E939" s="484"/>
      <c r="F939" s="483"/>
      <c r="G939" s="689"/>
      <c r="H939" s="390">
        <f t="shared" si="167"/>
        <v>0</v>
      </c>
      <c r="I939" s="63">
        <f t="shared" si="176"/>
        <v>0</v>
      </c>
      <c r="J939" s="490"/>
      <c r="K939" s="510"/>
      <c r="L939" s="512" t="str">
        <f>IF(AND('1B Tableau financier'!$K$2&lt;&gt;"Pôle",C939&lt;&gt;""),1,"")</f>
        <v/>
      </c>
      <c r="M939" s="517" t="str">
        <f t="shared" si="168"/>
        <v/>
      </c>
      <c r="N939" s="518" t="str">
        <f t="shared" si="169"/>
        <v/>
      </c>
      <c r="O939" s="517" t="str">
        <f t="shared" si="170"/>
        <v/>
      </c>
      <c r="P939" s="63" t="str">
        <f t="shared" si="171"/>
        <v/>
      </c>
      <c r="Q939" s="63"/>
      <c r="R939" s="63"/>
      <c r="S939" s="696"/>
    </row>
    <row r="940" spans="1:19" hidden="1">
      <c r="A940" s="481"/>
      <c r="B940" s="482"/>
      <c r="C940" s="483"/>
      <c r="D940" s="483"/>
      <c r="E940" s="484"/>
      <c r="F940" s="483"/>
      <c r="G940" s="689"/>
      <c r="H940" s="390">
        <f t="shared" si="167"/>
        <v>0</v>
      </c>
      <c r="I940" s="63">
        <f t="shared" si="176"/>
        <v>0</v>
      </c>
      <c r="J940" s="490"/>
      <c r="K940" s="510"/>
      <c r="L940" s="512" t="str">
        <f>IF(AND('1B Tableau financier'!$K$2&lt;&gt;"Pôle",C940&lt;&gt;""),1,"")</f>
        <v/>
      </c>
      <c r="M940" s="517" t="str">
        <f t="shared" si="168"/>
        <v/>
      </c>
      <c r="N940" s="518" t="str">
        <f t="shared" si="169"/>
        <v/>
      </c>
      <c r="O940" s="517" t="str">
        <f t="shared" si="170"/>
        <v/>
      </c>
      <c r="P940" s="63" t="str">
        <f t="shared" si="171"/>
        <v/>
      </c>
      <c r="Q940" s="63"/>
      <c r="R940" s="63"/>
      <c r="S940" s="696"/>
    </row>
    <row r="941" spans="1:19" hidden="1">
      <c r="A941" s="481"/>
      <c r="B941" s="482"/>
      <c r="C941" s="483"/>
      <c r="D941" s="483"/>
      <c r="E941" s="484"/>
      <c r="F941" s="483"/>
      <c r="G941" s="689"/>
      <c r="H941" s="390">
        <f t="shared" si="167"/>
        <v>0</v>
      </c>
      <c r="I941" s="63">
        <f t="shared" si="176"/>
        <v>0</v>
      </c>
      <c r="J941" s="490"/>
      <c r="K941" s="510"/>
      <c r="L941" s="512" t="str">
        <f>IF(AND('1B Tableau financier'!$K$2&lt;&gt;"Pôle",C941&lt;&gt;""),1,"")</f>
        <v/>
      </c>
      <c r="M941" s="517" t="str">
        <f t="shared" si="168"/>
        <v/>
      </c>
      <c r="N941" s="518" t="str">
        <f t="shared" si="169"/>
        <v/>
      </c>
      <c r="O941" s="517" t="str">
        <f t="shared" si="170"/>
        <v/>
      </c>
      <c r="P941" s="63" t="str">
        <f t="shared" si="171"/>
        <v/>
      </c>
      <c r="Q941" s="63"/>
      <c r="R941" s="63"/>
      <c r="S941" s="696"/>
    </row>
    <row r="942" spans="1:19" hidden="1">
      <c r="A942" s="481"/>
      <c r="B942" s="482"/>
      <c r="C942" s="483"/>
      <c r="D942" s="483"/>
      <c r="E942" s="484"/>
      <c r="F942" s="483"/>
      <c r="G942" s="689"/>
      <c r="H942" s="390">
        <f t="shared" si="167"/>
        <v>0</v>
      </c>
      <c r="I942" s="63">
        <f t="shared" si="176"/>
        <v>0</v>
      </c>
      <c r="J942" s="490"/>
      <c r="K942" s="510"/>
      <c r="L942" s="512" t="str">
        <f>IF(AND('1B Tableau financier'!$K$2&lt;&gt;"Pôle",C942&lt;&gt;""),1,"")</f>
        <v/>
      </c>
      <c r="M942" s="517" t="str">
        <f t="shared" si="168"/>
        <v/>
      </c>
      <c r="N942" s="518" t="str">
        <f t="shared" si="169"/>
        <v/>
      </c>
      <c r="O942" s="517" t="str">
        <f t="shared" si="170"/>
        <v/>
      </c>
      <c r="P942" s="63" t="str">
        <f t="shared" si="171"/>
        <v/>
      </c>
      <c r="Q942" s="63"/>
      <c r="R942" s="63"/>
      <c r="S942" s="696"/>
    </row>
    <row r="943" spans="1:19" hidden="1">
      <c r="A943" s="481"/>
      <c r="B943" s="482"/>
      <c r="C943" s="483"/>
      <c r="D943" s="483"/>
      <c r="E943" s="484"/>
      <c r="F943" s="483"/>
      <c r="G943" s="689"/>
      <c r="H943" s="390">
        <f t="shared" si="167"/>
        <v>0</v>
      </c>
      <c r="I943" s="63">
        <f t="shared" si="176"/>
        <v>0</v>
      </c>
      <c r="J943" s="490"/>
      <c r="K943" s="510"/>
      <c r="L943" s="512" t="str">
        <f>IF(AND('1B Tableau financier'!$K$2&lt;&gt;"Pôle",C943&lt;&gt;""),1,"")</f>
        <v/>
      </c>
      <c r="M943" s="517" t="str">
        <f t="shared" si="168"/>
        <v/>
      </c>
      <c r="N943" s="518" t="str">
        <f t="shared" si="169"/>
        <v/>
      </c>
      <c r="O943" s="517" t="str">
        <f t="shared" si="170"/>
        <v/>
      </c>
      <c r="P943" s="63" t="str">
        <f t="shared" si="171"/>
        <v/>
      </c>
      <c r="Q943" s="63"/>
      <c r="R943" s="63"/>
      <c r="S943" s="696"/>
    </row>
    <row r="944" spans="1:19" hidden="1">
      <c r="A944" s="481"/>
      <c r="B944" s="482"/>
      <c r="C944" s="483"/>
      <c r="D944" s="483"/>
      <c r="E944" s="484"/>
      <c r="F944" s="483"/>
      <c r="G944" s="689"/>
      <c r="H944" s="390">
        <f t="shared" si="167"/>
        <v>0</v>
      </c>
      <c r="I944" s="63">
        <f t="shared" si="176"/>
        <v>0</v>
      </c>
      <c r="J944" s="490"/>
      <c r="K944" s="510"/>
      <c r="L944" s="512" t="str">
        <f>IF(AND('1B Tableau financier'!$K$2&lt;&gt;"Pôle",C944&lt;&gt;""),1,"")</f>
        <v/>
      </c>
      <c r="M944" s="517" t="str">
        <f t="shared" si="168"/>
        <v/>
      </c>
      <c r="N944" s="518" t="str">
        <f t="shared" si="169"/>
        <v/>
      </c>
      <c r="O944" s="517" t="str">
        <f t="shared" si="170"/>
        <v/>
      </c>
      <c r="P944" s="63" t="str">
        <f t="shared" si="171"/>
        <v/>
      </c>
      <c r="Q944" s="63"/>
      <c r="R944" s="63"/>
      <c r="S944" s="696"/>
    </row>
    <row r="945" spans="1:19" hidden="1">
      <c r="A945" s="481"/>
      <c r="B945" s="482"/>
      <c r="C945" s="483"/>
      <c r="D945" s="483"/>
      <c r="E945" s="484"/>
      <c r="F945" s="483"/>
      <c r="G945" s="689"/>
      <c r="H945" s="390">
        <f t="shared" ref="H945:H972" si="177">IF(AND(B945&gt;=$I$8,B945&lt;=$J$8),$K$8,IF(AND(B945&gt;=$I$9,B945&lt;=$J$9),$K$9,IF(AND(B945&gt;=$I$10,B945&lt;=$J$10),$K$10,IF(AND(B945&gt;=$I$11,B945&lt;=$J$11),$K$11,0))))</f>
        <v>0</v>
      </c>
      <c r="I945" s="63">
        <f t="shared" si="176"/>
        <v>0</v>
      </c>
      <c r="J945" s="490"/>
      <c r="K945" s="510"/>
      <c r="L945" s="512" t="str">
        <f>IF(AND('1B Tableau financier'!$K$2&lt;&gt;"Pôle",C945&lt;&gt;""),1,"")</f>
        <v/>
      </c>
      <c r="M945" s="517" t="str">
        <f t="shared" si="168"/>
        <v/>
      </c>
      <c r="N945" s="518" t="str">
        <f t="shared" si="169"/>
        <v/>
      </c>
      <c r="O945" s="517" t="str">
        <f t="shared" si="170"/>
        <v/>
      </c>
      <c r="P945" s="63" t="str">
        <f t="shared" si="171"/>
        <v/>
      </c>
      <c r="Q945" s="63"/>
      <c r="R945" s="63"/>
      <c r="S945" s="696"/>
    </row>
    <row r="946" spans="1:19" hidden="1">
      <c r="A946" s="481"/>
      <c r="B946" s="482"/>
      <c r="C946" s="483"/>
      <c r="D946" s="483"/>
      <c r="E946" s="484"/>
      <c r="F946" s="483"/>
      <c r="G946" s="689"/>
      <c r="H946" s="390">
        <f t="shared" si="177"/>
        <v>0</v>
      </c>
      <c r="I946" s="63">
        <f t="shared" si="176"/>
        <v>0</v>
      </c>
      <c r="J946" s="490"/>
      <c r="K946" s="510"/>
      <c r="L946" s="512" t="str">
        <f>IF(AND('1B Tableau financier'!$K$2&lt;&gt;"Pôle",C946&lt;&gt;""),1,"")</f>
        <v/>
      </c>
      <c r="M946" s="517" t="str">
        <f t="shared" si="168"/>
        <v/>
      </c>
      <c r="N946" s="518" t="str">
        <f t="shared" si="169"/>
        <v/>
      </c>
      <c r="O946" s="517" t="str">
        <f t="shared" si="170"/>
        <v/>
      </c>
      <c r="P946" s="63" t="str">
        <f t="shared" si="171"/>
        <v/>
      </c>
      <c r="Q946" s="63"/>
      <c r="R946" s="63"/>
      <c r="S946" s="696"/>
    </row>
    <row r="947" spans="1:19" hidden="1">
      <c r="A947" s="481"/>
      <c r="B947" s="482"/>
      <c r="C947" s="483"/>
      <c r="D947" s="483"/>
      <c r="E947" s="484"/>
      <c r="F947" s="483"/>
      <c r="G947" s="689"/>
      <c r="H947" s="390">
        <f t="shared" si="177"/>
        <v>0</v>
      </c>
      <c r="I947" s="63">
        <f t="shared" si="176"/>
        <v>0</v>
      </c>
      <c r="J947" s="490"/>
      <c r="K947" s="510"/>
      <c r="L947" s="512" t="str">
        <f>IF(AND('1B Tableau financier'!$K$2&lt;&gt;"Pôle",C947&lt;&gt;""),1,"")</f>
        <v/>
      </c>
      <c r="M947" s="517" t="str">
        <f t="shared" si="168"/>
        <v/>
      </c>
      <c r="N947" s="518" t="str">
        <f t="shared" si="169"/>
        <v/>
      </c>
      <c r="O947" s="517" t="str">
        <f t="shared" ref="O947:O972" si="178">IF(M947="","",M947-Q947)</f>
        <v/>
      </c>
      <c r="P947" s="63" t="str">
        <f t="shared" ref="P947:P972" si="179">IF(N947="","",N947-R947)</f>
        <v/>
      </c>
      <c r="Q947" s="63"/>
      <c r="R947" s="63"/>
      <c r="S947" s="696"/>
    </row>
    <row r="948" spans="1:19" hidden="1">
      <c r="A948" s="481"/>
      <c r="B948" s="482"/>
      <c r="C948" s="483"/>
      <c r="D948" s="483"/>
      <c r="E948" s="484"/>
      <c r="F948" s="483"/>
      <c r="G948" s="689"/>
      <c r="H948" s="390">
        <f t="shared" si="177"/>
        <v>0</v>
      </c>
      <c r="I948" s="63">
        <f t="shared" si="176"/>
        <v>0</v>
      </c>
      <c r="J948" s="490"/>
      <c r="K948" s="510"/>
      <c r="L948" s="512" t="str">
        <f>IF(AND('1B Tableau financier'!$K$2&lt;&gt;"Pôle",C948&lt;&gt;""),1,"")</f>
        <v/>
      </c>
      <c r="M948" s="517" t="str">
        <f t="shared" si="168"/>
        <v/>
      </c>
      <c r="N948" s="518" t="str">
        <f t="shared" si="169"/>
        <v/>
      </c>
      <c r="O948" s="517" t="str">
        <f t="shared" si="178"/>
        <v/>
      </c>
      <c r="P948" s="63" t="str">
        <f t="shared" si="179"/>
        <v/>
      </c>
      <c r="Q948" s="63"/>
      <c r="R948" s="63"/>
      <c r="S948" s="696"/>
    </row>
    <row r="949" spans="1:19" hidden="1">
      <c r="A949" s="481"/>
      <c r="B949" s="482"/>
      <c r="C949" s="483"/>
      <c r="D949" s="483"/>
      <c r="E949" s="484"/>
      <c r="F949" s="483"/>
      <c r="G949" s="689"/>
      <c r="H949" s="390">
        <f t="shared" si="177"/>
        <v>0</v>
      </c>
      <c r="I949" s="63">
        <f t="shared" si="176"/>
        <v>0</v>
      </c>
      <c r="J949" s="490"/>
      <c r="K949" s="510"/>
      <c r="L949" s="512" t="str">
        <f>IF(AND('1B Tableau financier'!$K$2&lt;&gt;"Pôle",C949&lt;&gt;""),1,"")</f>
        <v/>
      </c>
      <c r="M949" s="517" t="str">
        <f t="shared" si="168"/>
        <v/>
      </c>
      <c r="N949" s="518" t="str">
        <f t="shared" si="169"/>
        <v/>
      </c>
      <c r="O949" s="517" t="str">
        <f t="shared" si="178"/>
        <v/>
      </c>
      <c r="P949" s="63" t="str">
        <f t="shared" si="179"/>
        <v/>
      </c>
      <c r="Q949" s="63"/>
      <c r="R949" s="63"/>
      <c r="S949" s="696"/>
    </row>
    <row r="950" spans="1:19" hidden="1">
      <c r="A950" s="481"/>
      <c r="B950" s="482"/>
      <c r="C950" s="483"/>
      <c r="D950" s="483"/>
      <c r="E950" s="484"/>
      <c r="F950" s="483"/>
      <c r="G950" s="689"/>
      <c r="H950" s="390">
        <f t="shared" si="177"/>
        <v>0</v>
      </c>
      <c r="I950" s="63">
        <f t="shared" si="176"/>
        <v>0</v>
      </c>
      <c r="J950" s="490"/>
      <c r="K950" s="510"/>
      <c r="L950" s="512" t="str">
        <f>IF(AND('1B Tableau financier'!$K$2&lt;&gt;"Pôle",C950&lt;&gt;""),1,"")</f>
        <v/>
      </c>
      <c r="M950" s="517" t="str">
        <f t="shared" si="168"/>
        <v/>
      </c>
      <c r="N950" s="518" t="str">
        <f t="shared" si="169"/>
        <v/>
      </c>
      <c r="O950" s="517" t="str">
        <f t="shared" si="178"/>
        <v/>
      </c>
      <c r="P950" s="63" t="str">
        <f t="shared" si="179"/>
        <v/>
      </c>
      <c r="Q950" s="63"/>
      <c r="R950" s="63"/>
      <c r="S950" s="696"/>
    </row>
    <row r="951" spans="1:19" hidden="1">
      <c r="A951" s="481"/>
      <c r="B951" s="482"/>
      <c r="C951" s="483"/>
      <c r="D951" s="483"/>
      <c r="E951" s="484"/>
      <c r="F951" s="483"/>
      <c r="G951" s="689"/>
      <c r="H951" s="390">
        <f t="shared" si="177"/>
        <v>0</v>
      </c>
      <c r="I951" s="63">
        <f t="shared" ref="I951:I970" si="180">G951*H951</f>
        <v>0</v>
      </c>
      <c r="J951" s="490"/>
      <c r="K951" s="510"/>
      <c r="L951" s="512" t="str">
        <f>IF(AND('1B Tableau financier'!$K$2&lt;&gt;"Pôle",C951&lt;&gt;""),1,"")</f>
        <v/>
      </c>
      <c r="M951" s="517" t="str">
        <f t="shared" ref="M951:M970" si="181">IF(L951=1,I951+J951+K951,"")</f>
        <v/>
      </c>
      <c r="N951" s="518" t="str">
        <f t="shared" ref="N951:N970" si="182">IF(L951=2,(I951+J951+K951)/2,"")</f>
        <v/>
      </c>
      <c r="O951" s="517" t="str">
        <f t="shared" si="178"/>
        <v/>
      </c>
      <c r="P951" s="63" t="str">
        <f t="shared" si="179"/>
        <v/>
      </c>
      <c r="Q951" s="63"/>
      <c r="R951" s="63"/>
      <c r="S951" s="696"/>
    </row>
    <row r="952" spans="1:19" hidden="1">
      <c r="A952" s="481"/>
      <c r="B952" s="482"/>
      <c r="C952" s="483"/>
      <c r="D952" s="483"/>
      <c r="E952" s="484"/>
      <c r="F952" s="483"/>
      <c r="G952" s="689"/>
      <c r="H952" s="390">
        <f t="shared" si="177"/>
        <v>0</v>
      </c>
      <c r="I952" s="63">
        <f t="shared" si="180"/>
        <v>0</v>
      </c>
      <c r="J952" s="490"/>
      <c r="K952" s="510"/>
      <c r="L952" s="512" t="str">
        <f>IF(AND('1B Tableau financier'!$K$2&lt;&gt;"Pôle",C952&lt;&gt;""),1,"")</f>
        <v/>
      </c>
      <c r="M952" s="517" t="str">
        <f t="shared" si="181"/>
        <v/>
      </c>
      <c r="N952" s="518" t="str">
        <f t="shared" si="182"/>
        <v/>
      </c>
      <c r="O952" s="517" t="str">
        <f t="shared" si="178"/>
        <v/>
      </c>
      <c r="P952" s="63" t="str">
        <f t="shared" si="179"/>
        <v/>
      </c>
      <c r="Q952" s="63"/>
      <c r="R952" s="63"/>
      <c r="S952" s="696"/>
    </row>
    <row r="953" spans="1:19" hidden="1">
      <c r="A953" s="481"/>
      <c r="B953" s="482"/>
      <c r="C953" s="483"/>
      <c r="D953" s="483"/>
      <c r="E953" s="484"/>
      <c r="F953" s="483"/>
      <c r="G953" s="689"/>
      <c r="H953" s="390">
        <f t="shared" si="177"/>
        <v>0</v>
      </c>
      <c r="I953" s="63">
        <f t="shared" si="180"/>
        <v>0</v>
      </c>
      <c r="J953" s="490"/>
      <c r="K953" s="510"/>
      <c r="L953" s="512" t="str">
        <f>IF(AND('1B Tableau financier'!$K$2&lt;&gt;"Pôle",C953&lt;&gt;""),1,"")</f>
        <v/>
      </c>
      <c r="M953" s="517" t="str">
        <f t="shared" si="181"/>
        <v/>
      </c>
      <c r="N953" s="518" t="str">
        <f t="shared" si="182"/>
        <v/>
      </c>
      <c r="O953" s="517" t="str">
        <f t="shared" si="178"/>
        <v/>
      </c>
      <c r="P953" s="63" t="str">
        <f t="shared" si="179"/>
        <v/>
      </c>
      <c r="Q953" s="63"/>
      <c r="R953" s="63"/>
      <c r="S953" s="696"/>
    </row>
    <row r="954" spans="1:19" hidden="1">
      <c r="A954" s="481"/>
      <c r="B954" s="482"/>
      <c r="C954" s="483"/>
      <c r="D954" s="483"/>
      <c r="E954" s="484"/>
      <c r="F954" s="483"/>
      <c r="G954" s="689"/>
      <c r="H954" s="390">
        <f t="shared" si="177"/>
        <v>0</v>
      </c>
      <c r="I954" s="63">
        <f t="shared" si="180"/>
        <v>0</v>
      </c>
      <c r="J954" s="490"/>
      <c r="K954" s="510"/>
      <c r="L954" s="512" t="str">
        <f>IF(AND('1B Tableau financier'!$K$2&lt;&gt;"Pôle",C954&lt;&gt;""),1,"")</f>
        <v/>
      </c>
      <c r="M954" s="517" t="str">
        <f t="shared" si="181"/>
        <v/>
      </c>
      <c r="N954" s="518" t="str">
        <f t="shared" si="182"/>
        <v/>
      </c>
      <c r="O954" s="517" t="str">
        <f t="shared" si="178"/>
        <v/>
      </c>
      <c r="P954" s="63" t="str">
        <f t="shared" si="179"/>
        <v/>
      </c>
      <c r="Q954" s="63"/>
      <c r="R954" s="63"/>
      <c r="S954" s="696"/>
    </row>
    <row r="955" spans="1:19" hidden="1">
      <c r="A955" s="481"/>
      <c r="B955" s="482"/>
      <c r="C955" s="483"/>
      <c r="D955" s="483"/>
      <c r="E955" s="484"/>
      <c r="F955" s="483"/>
      <c r="G955" s="689"/>
      <c r="H955" s="390">
        <f t="shared" si="177"/>
        <v>0</v>
      </c>
      <c r="I955" s="63">
        <f t="shared" si="180"/>
        <v>0</v>
      </c>
      <c r="J955" s="490"/>
      <c r="K955" s="510"/>
      <c r="L955" s="512" t="str">
        <f>IF(AND('1B Tableau financier'!$K$2&lt;&gt;"Pôle",C955&lt;&gt;""),1,"")</f>
        <v/>
      </c>
      <c r="M955" s="517" t="str">
        <f t="shared" si="181"/>
        <v/>
      </c>
      <c r="N955" s="518" t="str">
        <f t="shared" si="182"/>
        <v/>
      </c>
      <c r="O955" s="517" t="str">
        <f t="shared" si="178"/>
        <v/>
      </c>
      <c r="P955" s="63" t="str">
        <f t="shared" si="179"/>
        <v/>
      </c>
      <c r="Q955" s="63"/>
      <c r="R955" s="63"/>
      <c r="S955" s="696"/>
    </row>
    <row r="956" spans="1:19" hidden="1">
      <c r="A956" s="481"/>
      <c r="B956" s="482"/>
      <c r="C956" s="483"/>
      <c r="D956" s="483"/>
      <c r="E956" s="484"/>
      <c r="F956" s="483"/>
      <c r="G956" s="689"/>
      <c r="H956" s="390">
        <f t="shared" si="177"/>
        <v>0</v>
      </c>
      <c r="I956" s="63">
        <f t="shared" si="180"/>
        <v>0</v>
      </c>
      <c r="J956" s="490"/>
      <c r="K956" s="510"/>
      <c r="L956" s="512" t="str">
        <f>IF(AND('1B Tableau financier'!$K$2&lt;&gt;"Pôle",C956&lt;&gt;""),1,"")</f>
        <v/>
      </c>
      <c r="M956" s="517" t="str">
        <f t="shared" si="181"/>
        <v/>
      </c>
      <c r="N956" s="518" t="str">
        <f t="shared" si="182"/>
        <v/>
      </c>
      <c r="O956" s="517" t="str">
        <f t="shared" si="178"/>
        <v/>
      </c>
      <c r="P956" s="63" t="str">
        <f t="shared" si="179"/>
        <v/>
      </c>
      <c r="Q956" s="63"/>
      <c r="R956" s="63"/>
      <c r="S956" s="696"/>
    </row>
    <row r="957" spans="1:19" hidden="1">
      <c r="A957" s="481"/>
      <c r="B957" s="482"/>
      <c r="C957" s="483"/>
      <c r="D957" s="483"/>
      <c r="E957" s="484"/>
      <c r="F957" s="483"/>
      <c r="G957" s="689"/>
      <c r="H957" s="390">
        <f t="shared" si="177"/>
        <v>0</v>
      </c>
      <c r="I957" s="63">
        <f t="shared" si="180"/>
        <v>0</v>
      </c>
      <c r="J957" s="490"/>
      <c r="K957" s="510"/>
      <c r="L957" s="512" t="str">
        <f>IF(AND('1B Tableau financier'!$K$2&lt;&gt;"Pôle",C957&lt;&gt;""),1,"")</f>
        <v/>
      </c>
      <c r="M957" s="517" t="str">
        <f t="shared" si="181"/>
        <v/>
      </c>
      <c r="N957" s="518" t="str">
        <f t="shared" si="182"/>
        <v/>
      </c>
      <c r="O957" s="517" t="str">
        <f t="shared" si="178"/>
        <v/>
      </c>
      <c r="P957" s="63" t="str">
        <f t="shared" si="179"/>
        <v/>
      </c>
      <c r="Q957" s="63"/>
      <c r="R957" s="63"/>
      <c r="S957" s="696"/>
    </row>
    <row r="958" spans="1:19" hidden="1">
      <c r="A958" s="481"/>
      <c r="B958" s="482"/>
      <c r="C958" s="483"/>
      <c r="D958" s="483"/>
      <c r="E958" s="484"/>
      <c r="F958" s="483"/>
      <c r="G958" s="689"/>
      <c r="H958" s="390">
        <f t="shared" si="177"/>
        <v>0</v>
      </c>
      <c r="I958" s="63">
        <f t="shared" si="180"/>
        <v>0</v>
      </c>
      <c r="J958" s="490"/>
      <c r="K958" s="510"/>
      <c r="L958" s="512" t="str">
        <f>IF(AND('1B Tableau financier'!$K$2&lt;&gt;"Pôle",C958&lt;&gt;""),1,"")</f>
        <v/>
      </c>
      <c r="M958" s="517" t="str">
        <f t="shared" si="181"/>
        <v/>
      </c>
      <c r="N958" s="518" t="str">
        <f t="shared" si="182"/>
        <v/>
      </c>
      <c r="O958" s="517" t="str">
        <f t="shared" si="178"/>
        <v/>
      </c>
      <c r="P958" s="63" t="str">
        <f t="shared" si="179"/>
        <v/>
      </c>
      <c r="Q958" s="63"/>
      <c r="R958" s="63"/>
      <c r="S958" s="696"/>
    </row>
    <row r="959" spans="1:19" hidden="1">
      <c r="A959" s="481"/>
      <c r="B959" s="482"/>
      <c r="C959" s="483"/>
      <c r="D959" s="483"/>
      <c r="E959" s="484"/>
      <c r="F959" s="483"/>
      <c r="G959" s="689"/>
      <c r="H959" s="390">
        <f t="shared" si="177"/>
        <v>0</v>
      </c>
      <c r="I959" s="63">
        <f t="shared" si="180"/>
        <v>0</v>
      </c>
      <c r="J959" s="490"/>
      <c r="K959" s="510"/>
      <c r="L959" s="512" t="str">
        <f>IF(AND('1B Tableau financier'!$K$2&lt;&gt;"Pôle",C959&lt;&gt;""),1,"")</f>
        <v/>
      </c>
      <c r="M959" s="517" t="str">
        <f t="shared" si="181"/>
        <v/>
      </c>
      <c r="N959" s="518" t="str">
        <f t="shared" si="182"/>
        <v/>
      </c>
      <c r="O959" s="517" t="str">
        <f t="shared" si="178"/>
        <v/>
      </c>
      <c r="P959" s="63" t="str">
        <f t="shared" si="179"/>
        <v/>
      </c>
      <c r="Q959" s="63"/>
      <c r="R959" s="63"/>
      <c r="S959" s="696"/>
    </row>
    <row r="960" spans="1:19" hidden="1">
      <c r="A960" s="481"/>
      <c r="B960" s="482"/>
      <c r="C960" s="483"/>
      <c r="D960" s="483"/>
      <c r="E960" s="484"/>
      <c r="F960" s="483"/>
      <c r="G960" s="689"/>
      <c r="H960" s="390">
        <f t="shared" si="177"/>
        <v>0</v>
      </c>
      <c r="I960" s="63">
        <f t="shared" si="180"/>
        <v>0</v>
      </c>
      <c r="J960" s="490"/>
      <c r="K960" s="510"/>
      <c r="L960" s="512" t="str">
        <f>IF(AND('1B Tableau financier'!$K$2&lt;&gt;"Pôle",C960&lt;&gt;""),1,"")</f>
        <v/>
      </c>
      <c r="M960" s="517" t="str">
        <f t="shared" si="181"/>
        <v/>
      </c>
      <c r="N960" s="518" t="str">
        <f t="shared" si="182"/>
        <v/>
      </c>
      <c r="O960" s="517" t="str">
        <f t="shared" si="178"/>
        <v/>
      </c>
      <c r="P960" s="63" t="str">
        <f t="shared" si="179"/>
        <v/>
      </c>
      <c r="Q960" s="63"/>
      <c r="R960" s="63"/>
      <c r="S960" s="696"/>
    </row>
    <row r="961" spans="1:19" hidden="1">
      <c r="A961" s="481"/>
      <c r="B961" s="482"/>
      <c r="C961" s="483"/>
      <c r="D961" s="483"/>
      <c r="E961" s="484"/>
      <c r="F961" s="483"/>
      <c r="G961" s="689"/>
      <c r="H961" s="390">
        <f t="shared" si="177"/>
        <v>0</v>
      </c>
      <c r="I961" s="63">
        <f t="shared" si="180"/>
        <v>0</v>
      </c>
      <c r="J961" s="490"/>
      <c r="K961" s="510"/>
      <c r="L961" s="512" t="str">
        <f>IF(AND('1B Tableau financier'!$K$2&lt;&gt;"Pôle",C961&lt;&gt;""),1,"")</f>
        <v/>
      </c>
      <c r="M961" s="517" t="str">
        <f t="shared" si="181"/>
        <v/>
      </c>
      <c r="N961" s="518" t="str">
        <f t="shared" si="182"/>
        <v/>
      </c>
      <c r="O961" s="517" t="str">
        <f t="shared" si="178"/>
        <v/>
      </c>
      <c r="P961" s="63" t="str">
        <f t="shared" si="179"/>
        <v/>
      </c>
      <c r="Q961" s="63"/>
      <c r="R961" s="63"/>
      <c r="S961" s="696"/>
    </row>
    <row r="962" spans="1:19" hidden="1">
      <c r="A962" s="481"/>
      <c r="B962" s="482"/>
      <c r="C962" s="483"/>
      <c r="D962" s="483"/>
      <c r="E962" s="484"/>
      <c r="F962" s="483"/>
      <c r="G962" s="689"/>
      <c r="H962" s="390">
        <f t="shared" si="177"/>
        <v>0</v>
      </c>
      <c r="I962" s="63">
        <f t="shared" si="180"/>
        <v>0</v>
      </c>
      <c r="J962" s="490"/>
      <c r="K962" s="510"/>
      <c r="L962" s="512" t="str">
        <f>IF(AND('1B Tableau financier'!$K$2&lt;&gt;"Pôle",C962&lt;&gt;""),1,"")</f>
        <v/>
      </c>
      <c r="M962" s="517" t="str">
        <f t="shared" si="181"/>
        <v/>
      </c>
      <c r="N962" s="518" t="str">
        <f t="shared" si="182"/>
        <v/>
      </c>
      <c r="O962" s="517" t="str">
        <f t="shared" si="178"/>
        <v/>
      </c>
      <c r="P962" s="63" t="str">
        <f t="shared" si="179"/>
        <v/>
      </c>
      <c r="Q962" s="63"/>
      <c r="R962" s="63"/>
      <c r="S962" s="696"/>
    </row>
    <row r="963" spans="1:19" hidden="1">
      <c r="A963" s="481"/>
      <c r="B963" s="482"/>
      <c r="C963" s="483"/>
      <c r="D963" s="483"/>
      <c r="E963" s="484"/>
      <c r="F963" s="483"/>
      <c r="G963" s="689"/>
      <c r="H963" s="390">
        <f t="shared" si="177"/>
        <v>0</v>
      </c>
      <c r="I963" s="63">
        <f t="shared" si="180"/>
        <v>0</v>
      </c>
      <c r="J963" s="490"/>
      <c r="K963" s="510"/>
      <c r="L963" s="512" t="str">
        <f>IF(AND('1B Tableau financier'!$K$2&lt;&gt;"Pôle",C963&lt;&gt;""),1,"")</f>
        <v/>
      </c>
      <c r="M963" s="517" t="str">
        <f t="shared" si="181"/>
        <v/>
      </c>
      <c r="N963" s="518" t="str">
        <f t="shared" si="182"/>
        <v/>
      </c>
      <c r="O963" s="517" t="str">
        <f t="shared" si="178"/>
        <v/>
      </c>
      <c r="P963" s="63" t="str">
        <f t="shared" si="179"/>
        <v/>
      </c>
      <c r="Q963" s="63"/>
      <c r="R963" s="63"/>
      <c r="S963" s="696"/>
    </row>
    <row r="964" spans="1:19" hidden="1">
      <c r="A964" s="481"/>
      <c r="B964" s="482"/>
      <c r="C964" s="483"/>
      <c r="D964" s="483"/>
      <c r="E964" s="484"/>
      <c r="F964" s="483"/>
      <c r="G964" s="689"/>
      <c r="H964" s="390">
        <f t="shared" si="177"/>
        <v>0</v>
      </c>
      <c r="I964" s="63">
        <f t="shared" si="180"/>
        <v>0</v>
      </c>
      <c r="J964" s="490"/>
      <c r="K964" s="510"/>
      <c r="L964" s="512" t="str">
        <f>IF(AND('1B Tableau financier'!$K$2&lt;&gt;"Pôle",C964&lt;&gt;""),1,"")</f>
        <v/>
      </c>
      <c r="M964" s="517" t="str">
        <f t="shared" si="181"/>
        <v/>
      </c>
      <c r="N964" s="518" t="str">
        <f t="shared" si="182"/>
        <v/>
      </c>
      <c r="O964" s="517" t="str">
        <f t="shared" si="178"/>
        <v/>
      </c>
      <c r="P964" s="63" t="str">
        <f t="shared" si="179"/>
        <v/>
      </c>
      <c r="Q964" s="63"/>
      <c r="R964" s="63"/>
      <c r="S964" s="696"/>
    </row>
    <row r="965" spans="1:19" hidden="1">
      <c r="A965" s="481"/>
      <c r="B965" s="482"/>
      <c r="C965" s="483"/>
      <c r="D965" s="483"/>
      <c r="E965" s="484"/>
      <c r="F965" s="483"/>
      <c r="G965" s="689"/>
      <c r="H965" s="390">
        <f t="shared" si="177"/>
        <v>0</v>
      </c>
      <c r="I965" s="63">
        <f t="shared" si="180"/>
        <v>0</v>
      </c>
      <c r="J965" s="490"/>
      <c r="K965" s="510"/>
      <c r="L965" s="512" t="str">
        <f>IF(AND('1B Tableau financier'!$K$2&lt;&gt;"Pôle",C965&lt;&gt;""),1,"")</f>
        <v/>
      </c>
      <c r="M965" s="517" t="str">
        <f t="shared" si="181"/>
        <v/>
      </c>
      <c r="N965" s="518" t="str">
        <f t="shared" si="182"/>
        <v/>
      </c>
      <c r="O965" s="517" t="str">
        <f t="shared" si="178"/>
        <v/>
      </c>
      <c r="P965" s="63" t="str">
        <f t="shared" si="179"/>
        <v/>
      </c>
      <c r="Q965" s="63"/>
      <c r="R965" s="63"/>
      <c r="S965" s="696"/>
    </row>
    <row r="966" spans="1:19" hidden="1">
      <c r="A966" s="481"/>
      <c r="B966" s="482"/>
      <c r="C966" s="483"/>
      <c r="D966" s="483"/>
      <c r="E966" s="484"/>
      <c r="F966" s="483"/>
      <c r="G966" s="689"/>
      <c r="H966" s="390">
        <f t="shared" si="177"/>
        <v>0</v>
      </c>
      <c r="I966" s="63">
        <f t="shared" si="180"/>
        <v>0</v>
      </c>
      <c r="J966" s="490"/>
      <c r="K966" s="510"/>
      <c r="L966" s="512" t="str">
        <f>IF(AND('1B Tableau financier'!$K$2&lt;&gt;"Pôle",C966&lt;&gt;""),1,"")</f>
        <v/>
      </c>
      <c r="M966" s="517" t="str">
        <f t="shared" si="181"/>
        <v/>
      </c>
      <c r="N966" s="518" t="str">
        <f t="shared" si="182"/>
        <v/>
      </c>
      <c r="O966" s="517" t="str">
        <f t="shared" si="178"/>
        <v/>
      </c>
      <c r="P966" s="63" t="str">
        <f t="shared" si="179"/>
        <v/>
      </c>
      <c r="Q966" s="63"/>
      <c r="R966" s="63"/>
      <c r="S966" s="696"/>
    </row>
    <row r="967" spans="1:19" hidden="1">
      <c r="A967" s="481"/>
      <c r="B967" s="482"/>
      <c r="C967" s="483"/>
      <c r="D967" s="483"/>
      <c r="E967" s="484"/>
      <c r="F967" s="483"/>
      <c r="G967" s="689"/>
      <c r="H967" s="390">
        <f t="shared" si="177"/>
        <v>0</v>
      </c>
      <c r="I967" s="63">
        <f t="shared" si="180"/>
        <v>0</v>
      </c>
      <c r="J967" s="490"/>
      <c r="K967" s="510"/>
      <c r="L967" s="512" t="str">
        <f>IF(AND('1B Tableau financier'!$K$2&lt;&gt;"Pôle",C967&lt;&gt;""),1,"")</f>
        <v/>
      </c>
      <c r="M967" s="517" t="str">
        <f t="shared" si="181"/>
        <v/>
      </c>
      <c r="N967" s="518" t="str">
        <f t="shared" si="182"/>
        <v/>
      </c>
      <c r="O967" s="517" t="str">
        <f t="shared" si="178"/>
        <v/>
      </c>
      <c r="P967" s="63" t="str">
        <f t="shared" si="179"/>
        <v/>
      </c>
      <c r="Q967" s="63"/>
      <c r="R967" s="63"/>
      <c r="S967" s="696"/>
    </row>
    <row r="968" spans="1:19" hidden="1">
      <c r="A968" s="481"/>
      <c r="B968" s="482"/>
      <c r="C968" s="483"/>
      <c r="D968" s="483"/>
      <c r="E968" s="484"/>
      <c r="F968" s="483"/>
      <c r="G968" s="689"/>
      <c r="H968" s="390">
        <f t="shared" si="177"/>
        <v>0</v>
      </c>
      <c r="I968" s="63">
        <f t="shared" si="180"/>
        <v>0</v>
      </c>
      <c r="J968" s="490"/>
      <c r="K968" s="510"/>
      <c r="L968" s="512" t="str">
        <f>IF(AND('1B Tableau financier'!$K$2&lt;&gt;"Pôle",C968&lt;&gt;""),1,"")</f>
        <v/>
      </c>
      <c r="M968" s="517" t="str">
        <f t="shared" si="181"/>
        <v/>
      </c>
      <c r="N968" s="518" t="str">
        <f t="shared" si="182"/>
        <v/>
      </c>
      <c r="O968" s="517" t="str">
        <f t="shared" si="178"/>
        <v/>
      </c>
      <c r="P968" s="63" t="str">
        <f t="shared" si="179"/>
        <v/>
      </c>
      <c r="Q968" s="63"/>
      <c r="R968" s="63"/>
      <c r="S968" s="696"/>
    </row>
    <row r="969" spans="1:19" hidden="1">
      <c r="A969" s="481"/>
      <c r="B969" s="482"/>
      <c r="C969" s="483"/>
      <c r="D969" s="483"/>
      <c r="E969" s="484"/>
      <c r="F969" s="483"/>
      <c r="G969" s="689"/>
      <c r="H969" s="390">
        <f t="shared" si="177"/>
        <v>0</v>
      </c>
      <c r="I969" s="63">
        <f t="shared" si="180"/>
        <v>0</v>
      </c>
      <c r="J969" s="490"/>
      <c r="K969" s="510"/>
      <c r="L969" s="512" t="str">
        <f>IF(AND('1B Tableau financier'!$K$2&lt;&gt;"Pôle",C969&lt;&gt;""),1,"")</f>
        <v/>
      </c>
      <c r="M969" s="517" t="str">
        <f t="shared" si="181"/>
        <v/>
      </c>
      <c r="N969" s="518" t="str">
        <f t="shared" si="182"/>
        <v/>
      </c>
      <c r="O969" s="517" t="str">
        <f t="shared" si="178"/>
        <v/>
      </c>
      <c r="P969" s="63" t="str">
        <f t="shared" si="179"/>
        <v/>
      </c>
      <c r="Q969" s="63"/>
      <c r="R969" s="63"/>
      <c r="S969" s="696"/>
    </row>
    <row r="970" spans="1:19" hidden="1">
      <c r="A970" s="481"/>
      <c r="B970" s="482"/>
      <c r="C970" s="483"/>
      <c r="D970" s="483"/>
      <c r="E970" s="484"/>
      <c r="F970" s="483"/>
      <c r="G970" s="689"/>
      <c r="H970" s="390">
        <f t="shared" si="177"/>
        <v>0</v>
      </c>
      <c r="I970" s="63">
        <f t="shared" si="180"/>
        <v>0</v>
      </c>
      <c r="J970" s="490"/>
      <c r="K970" s="510"/>
      <c r="L970" s="512" t="str">
        <f>IF(AND('1B Tableau financier'!$K$2&lt;&gt;"Pôle",C970&lt;&gt;""),1,"")</f>
        <v/>
      </c>
      <c r="M970" s="517" t="str">
        <f t="shared" si="181"/>
        <v/>
      </c>
      <c r="N970" s="518" t="str">
        <f t="shared" si="182"/>
        <v/>
      </c>
      <c r="O970" s="517" t="str">
        <f t="shared" si="178"/>
        <v/>
      </c>
      <c r="P970" s="63" t="str">
        <f t="shared" si="179"/>
        <v/>
      </c>
      <c r="Q970" s="63"/>
      <c r="R970" s="63"/>
      <c r="S970" s="696"/>
    </row>
    <row r="971" spans="1:19" hidden="1">
      <c r="A971" s="485"/>
      <c r="B971" s="482"/>
      <c r="C971" s="483"/>
      <c r="D971" s="483"/>
      <c r="E971" s="484"/>
      <c r="F971" s="483"/>
      <c r="G971" s="689"/>
      <c r="H971" s="390">
        <f t="shared" si="177"/>
        <v>0</v>
      </c>
      <c r="I971" s="63">
        <f t="shared" si="176"/>
        <v>0</v>
      </c>
      <c r="J971" s="490"/>
      <c r="K971" s="510"/>
      <c r="L971" s="512" t="str">
        <f>IF(AND('1B Tableau financier'!$K$2&lt;&gt;"Pôle",C971&lt;&gt;""),1,"")</f>
        <v/>
      </c>
      <c r="M971" s="517" t="str">
        <f t="shared" si="168"/>
        <v/>
      </c>
      <c r="N971" s="518" t="str">
        <f t="shared" si="169"/>
        <v/>
      </c>
      <c r="O971" s="517" t="str">
        <f t="shared" si="178"/>
        <v/>
      </c>
      <c r="P971" s="63" t="str">
        <f t="shared" si="179"/>
        <v/>
      </c>
      <c r="Q971" s="63"/>
      <c r="R971" s="63"/>
      <c r="S971" s="696"/>
    </row>
    <row r="972" spans="1:19" ht="15.75" thickBot="1">
      <c r="A972" s="486"/>
      <c r="B972" s="487"/>
      <c r="C972" s="488"/>
      <c r="D972" s="488"/>
      <c r="E972" s="489"/>
      <c r="F972" s="488"/>
      <c r="G972" s="690"/>
      <c r="H972" s="391">
        <f t="shared" si="177"/>
        <v>0</v>
      </c>
      <c r="I972" s="64">
        <f>G972*H972</f>
        <v>0</v>
      </c>
      <c r="J972" s="491"/>
      <c r="K972" s="511"/>
      <c r="L972" s="513" t="str">
        <f>IF(AND('1B Tableau financier'!$K$2&lt;&gt;"Pôle",C972&lt;&gt;""),1,"")</f>
        <v/>
      </c>
      <c r="M972" s="519" t="str">
        <f t="shared" si="168"/>
        <v/>
      </c>
      <c r="N972" s="520" t="str">
        <f t="shared" si="169"/>
        <v/>
      </c>
      <c r="O972" s="517" t="str">
        <f t="shared" si="178"/>
        <v/>
      </c>
      <c r="P972" s="63" t="str">
        <f t="shared" si="179"/>
        <v/>
      </c>
      <c r="Q972" s="63"/>
      <c r="R972" s="63"/>
      <c r="S972" s="696"/>
    </row>
    <row r="973" spans="1:19" ht="15.75" thickBot="1">
      <c r="F973" s="474"/>
      <c r="G973" s="709"/>
      <c r="H973" s="709"/>
      <c r="I973" s="709"/>
      <c r="J973" s="710" t="str">
        <f>"Montant total des frais de déplacement pour "&amp;C880</f>
        <v>Montant total des frais de déplacement pour 0</v>
      </c>
      <c r="K973" s="710"/>
      <c r="L973" s="710"/>
      <c r="M973" s="688">
        <f t="shared" ref="M973:R973" si="183">SUM(M882:M972)</f>
        <v>0</v>
      </c>
      <c r="N973" s="688">
        <f t="shared" si="183"/>
        <v>0</v>
      </c>
      <c r="O973" s="688">
        <f t="shared" si="183"/>
        <v>0</v>
      </c>
      <c r="P973" s="688">
        <f t="shared" si="183"/>
        <v>0</v>
      </c>
      <c r="Q973" s="701">
        <f t="shared" si="183"/>
        <v>0</v>
      </c>
      <c r="R973" s="701">
        <f t="shared" si="183"/>
        <v>0</v>
      </c>
      <c r="S973" s="697"/>
    </row>
    <row r="975" spans="1:19" ht="15.75" thickBot="1"/>
    <row r="976" spans="1:19" ht="16.5" thickBot="1">
      <c r="A976" s="444" t="s">
        <v>311</v>
      </c>
      <c r="B976" s="445"/>
      <c r="C976" s="446">
        <f>'1C TSsalarié11'!$B$8</f>
        <v>0</v>
      </c>
      <c r="D976" s="447"/>
      <c r="E976" s="447"/>
      <c r="F976" s="1205" t="s">
        <v>286</v>
      </c>
      <c r="G976" s="1207" t="s">
        <v>287</v>
      </c>
      <c r="H976" s="1208"/>
      <c r="I976" s="1208"/>
      <c r="J976" s="1220"/>
      <c r="K976" s="1218" t="s">
        <v>288</v>
      </c>
      <c r="L976" s="1205" t="s">
        <v>289</v>
      </c>
      <c r="M976" s="1205" t="s">
        <v>290</v>
      </c>
      <c r="N976" s="1205" t="s">
        <v>291</v>
      </c>
      <c r="O976" s="1010" t="s">
        <v>70</v>
      </c>
      <c r="P976" s="1011"/>
      <c r="Q976" s="1011"/>
      <c r="R976" s="1011"/>
      <c r="S976" s="1012"/>
    </row>
    <row r="977" spans="1:19" ht="51.75" thickBot="1">
      <c r="A977" s="448" t="s">
        <v>292</v>
      </c>
      <c r="B977" s="449" t="s">
        <v>302</v>
      </c>
      <c r="C977" s="450" t="s">
        <v>294</v>
      </c>
      <c r="D977" s="450" t="s">
        <v>295</v>
      </c>
      <c r="E977" s="451" t="s">
        <v>296</v>
      </c>
      <c r="F977" s="1206"/>
      <c r="G977" s="452" t="s">
        <v>297</v>
      </c>
      <c r="H977" s="453" t="s">
        <v>298</v>
      </c>
      <c r="I977" s="453" t="s">
        <v>299</v>
      </c>
      <c r="J977" s="452" t="s">
        <v>300</v>
      </c>
      <c r="K977" s="1219"/>
      <c r="L977" s="1206"/>
      <c r="M977" s="1206"/>
      <c r="N977" s="1206"/>
      <c r="O977" s="221" t="s">
        <v>101</v>
      </c>
      <c r="P977" s="686" t="s">
        <v>102</v>
      </c>
      <c r="Q977" s="222" t="s">
        <v>103</v>
      </c>
      <c r="R977" s="222" t="s">
        <v>104</v>
      </c>
      <c r="S977" s="687" t="s">
        <v>73</v>
      </c>
    </row>
    <row r="978" spans="1:19">
      <c r="A978" s="477"/>
      <c r="B978" s="478"/>
      <c r="C978" s="479"/>
      <c r="D978" s="479"/>
      <c r="E978" s="480"/>
      <c r="F978" s="479"/>
      <c r="G978" s="689"/>
      <c r="H978" s="389">
        <f t="shared" ref="H978:H1040" si="184">IF(AND(B978&gt;=$I$8,B978&lt;=$J$8),$K$8,IF(AND(B978&gt;=$I$9,B978&lt;=$J$9),$K$9,IF(AND(B978&gt;=$I$10,B978&lt;=$J$10),$K$10,IF(AND(B978&gt;=$I$11,B978&lt;=$J$11),$K$11,0))))</f>
        <v>0</v>
      </c>
      <c r="I978" s="62">
        <f>G978*H978</f>
        <v>0</v>
      </c>
      <c r="J978" s="490"/>
      <c r="K978" s="514"/>
      <c r="L978" s="512" t="str">
        <f>IF(AND('1B Tableau financier'!$K$2&lt;&gt;"Pôle",C978&lt;&gt;""),1,"")</f>
        <v/>
      </c>
      <c r="M978" s="515" t="str">
        <f>IF(L978=1,I978+J978+K978,"")</f>
        <v/>
      </c>
      <c r="N978" s="516" t="str">
        <f>IF(L978=2,(I978+J978+K978)/2,"")</f>
        <v/>
      </c>
      <c r="O978" s="515" t="str">
        <f>IF(M978="","",M978-Q978)</f>
        <v/>
      </c>
      <c r="P978" s="62" t="str">
        <f>IF(N978="","",N978-R978)</f>
        <v/>
      </c>
      <c r="Q978" s="62"/>
      <c r="R978" s="62"/>
      <c r="S978" s="695"/>
    </row>
    <row r="979" spans="1:19">
      <c r="A979" s="481"/>
      <c r="B979" s="482"/>
      <c r="C979" s="483"/>
      <c r="D979" s="483"/>
      <c r="E979" s="484"/>
      <c r="F979" s="483"/>
      <c r="G979" s="689"/>
      <c r="H979" s="390">
        <f t="shared" si="184"/>
        <v>0</v>
      </c>
      <c r="I979" s="63">
        <f>G979*H979</f>
        <v>0</v>
      </c>
      <c r="J979" s="490"/>
      <c r="K979" s="510"/>
      <c r="L979" s="512" t="str">
        <f>IF(AND('1B Tableau financier'!$K$2&lt;&gt;"Pôle",C979&lt;&gt;""),1,"")</f>
        <v/>
      </c>
      <c r="M979" s="517" t="str">
        <f t="shared" ref="M979:M1068" si="185">IF(L979=1,I979+J979+K979,"")</f>
        <v/>
      </c>
      <c r="N979" s="518" t="str">
        <f t="shared" ref="N979:N1068" si="186">IF(L979=2,(I979+J979+K979)/2,"")</f>
        <v/>
      </c>
      <c r="O979" s="517" t="str">
        <f t="shared" ref="O979:O1042" si="187">IF(M979="","",M979-Q979)</f>
        <v/>
      </c>
      <c r="P979" s="63" t="str">
        <f t="shared" ref="P979:P1042" si="188">IF(N979="","",N979-R979)</f>
        <v/>
      </c>
      <c r="Q979" s="63"/>
      <c r="R979" s="63"/>
      <c r="S979" s="696"/>
    </row>
    <row r="980" spans="1:19">
      <c r="A980" s="481"/>
      <c r="B980" s="482"/>
      <c r="C980" s="483"/>
      <c r="D980" s="483"/>
      <c r="E980" s="484"/>
      <c r="F980" s="483"/>
      <c r="G980" s="689"/>
      <c r="H980" s="390">
        <f t="shared" si="184"/>
        <v>0</v>
      </c>
      <c r="I980" s="63">
        <f t="shared" ref="I980:I1067" si="189">G980*H980</f>
        <v>0</v>
      </c>
      <c r="J980" s="490"/>
      <c r="K980" s="510"/>
      <c r="L980" s="512" t="str">
        <f>IF(AND('1B Tableau financier'!$K$2&lt;&gt;"Pôle",C980&lt;&gt;""),1,"")</f>
        <v/>
      </c>
      <c r="M980" s="517" t="str">
        <f t="shared" si="185"/>
        <v/>
      </c>
      <c r="N980" s="518" t="str">
        <f t="shared" si="186"/>
        <v/>
      </c>
      <c r="O980" s="517" t="str">
        <f t="shared" si="187"/>
        <v/>
      </c>
      <c r="P980" s="63" t="str">
        <f t="shared" si="188"/>
        <v/>
      </c>
      <c r="Q980" s="63"/>
      <c r="R980" s="63"/>
      <c r="S980" s="696"/>
    </row>
    <row r="981" spans="1:19">
      <c r="A981" s="481"/>
      <c r="B981" s="482"/>
      <c r="C981" s="483"/>
      <c r="D981" s="483"/>
      <c r="E981" s="484"/>
      <c r="F981" s="483"/>
      <c r="G981" s="689"/>
      <c r="H981" s="390">
        <f t="shared" si="184"/>
        <v>0</v>
      </c>
      <c r="I981" s="63">
        <f t="shared" si="189"/>
        <v>0</v>
      </c>
      <c r="J981" s="490"/>
      <c r="K981" s="510"/>
      <c r="L981" s="512" t="str">
        <f>IF(AND('1B Tableau financier'!$K$2&lt;&gt;"Pôle",C981&lt;&gt;""),1,"")</f>
        <v/>
      </c>
      <c r="M981" s="517" t="str">
        <f t="shared" si="185"/>
        <v/>
      </c>
      <c r="N981" s="518" t="str">
        <f t="shared" si="186"/>
        <v/>
      </c>
      <c r="O981" s="517" t="str">
        <f t="shared" si="187"/>
        <v/>
      </c>
      <c r="P981" s="63" t="str">
        <f t="shared" si="188"/>
        <v/>
      </c>
      <c r="Q981" s="63"/>
      <c r="R981" s="63"/>
      <c r="S981" s="696"/>
    </row>
    <row r="982" spans="1:19">
      <c r="A982" s="481"/>
      <c r="B982" s="482"/>
      <c r="C982" s="483"/>
      <c r="D982" s="483"/>
      <c r="E982" s="484"/>
      <c r="F982" s="483"/>
      <c r="G982" s="689"/>
      <c r="H982" s="390">
        <f t="shared" si="184"/>
        <v>0</v>
      </c>
      <c r="I982" s="63">
        <f t="shared" si="189"/>
        <v>0</v>
      </c>
      <c r="J982" s="490"/>
      <c r="K982" s="510"/>
      <c r="L982" s="512" t="str">
        <f>IF(AND('1B Tableau financier'!$K$2&lt;&gt;"Pôle",C982&lt;&gt;""),1,"")</f>
        <v/>
      </c>
      <c r="M982" s="517" t="str">
        <f t="shared" si="185"/>
        <v/>
      </c>
      <c r="N982" s="518" t="str">
        <f t="shared" si="186"/>
        <v/>
      </c>
      <c r="O982" s="517" t="str">
        <f t="shared" si="187"/>
        <v/>
      </c>
      <c r="P982" s="63" t="str">
        <f t="shared" si="188"/>
        <v/>
      </c>
      <c r="Q982" s="63"/>
      <c r="R982" s="63"/>
      <c r="S982" s="696"/>
    </row>
    <row r="983" spans="1:19">
      <c r="A983" s="481"/>
      <c r="B983" s="482"/>
      <c r="C983" s="483"/>
      <c r="D983" s="483"/>
      <c r="E983" s="484"/>
      <c r="F983" s="483"/>
      <c r="G983" s="689"/>
      <c r="H983" s="390">
        <f t="shared" si="184"/>
        <v>0</v>
      </c>
      <c r="I983" s="63">
        <f t="shared" si="189"/>
        <v>0</v>
      </c>
      <c r="J983" s="490"/>
      <c r="K983" s="510"/>
      <c r="L983" s="512" t="str">
        <f>IF(AND('1B Tableau financier'!$K$2&lt;&gt;"Pôle",C983&lt;&gt;""),1,"")</f>
        <v/>
      </c>
      <c r="M983" s="517" t="str">
        <f t="shared" si="185"/>
        <v/>
      </c>
      <c r="N983" s="518" t="str">
        <f t="shared" si="186"/>
        <v/>
      </c>
      <c r="O983" s="517" t="str">
        <f t="shared" si="187"/>
        <v/>
      </c>
      <c r="P983" s="63" t="str">
        <f t="shared" si="188"/>
        <v/>
      </c>
      <c r="Q983" s="63"/>
      <c r="R983" s="63"/>
      <c r="S983" s="696"/>
    </row>
    <row r="984" spans="1:19">
      <c r="A984" s="481"/>
      <c r="B984" s="482"/>
      <c r="C984" s="483"/>
      <c r="D984" s="483"/>
      <c r="E984" s="484"/>
      <c r="F984" s="483"/>
      <c r="G984" s="689"/>
      <c r="H984" s="390">
        <f t="shared" si="184"/>
        <v>0</v>
      </c>
      <c r="I984" s="63">
        <f t="shared" si="189"/>
        <v>0</v>
      </c>
      <c r="J984" s="490"/>
      <c r="K984" s="510"/>
      <c r="L984" s="512" t="str">
        <f>IF(AND('1B Tableau financier'!$K$2&lt;&gt;"Pôle",C984&lt;&gt;""),1,"")</f>
        <v/>
      </c>
      <c r="M984" s="517" t="str">
        <f t="shared" si="185"/>
        <v/>
      </c>
      <c r="N984" s="518" t="str">
        <f t="shared" si="186"/>
        <v/>
      </c>
      <c r="O984" s="517" t="str">
        <f t="shared" si="187"/>
        <v/>
      </c>
      <c r="P984" s="63" t="str">
        <f t="shared" si="188"/>
        <v/>
      </c>
      <c r="Q984" s="63"/>
      <c r="R984" s="63"/>
      <c r="S984" s="696"/>
    </row>
    <row r="985" spans="1:19">
      <c r="A985" s="481"/>
      <c r="B985" s="482"/>
      <c r="C985" s="483"/>
      <c r="D985" s="483"/>
      <c r="E985" s="484"/>
      <c r="F985" s="483"/>
      <c r="G985" s="689"/>
      <c r="H985" s="390">
        <f t="shared" si="184"/>
        <v>0</v>
      </c>
      <c r="I985" s="63">
        <f t="shared" si="189"/>
        <v>0</v>
      </c>
      <c r="J985" s="490"/>
      <c r="K985" s="510"/>
      <c r="L985" s="512" t="str">
        <f>IF(AND('1B Tableau financier'!$K$2&lt;&gt;"Pôle",C985&lt;&gt;""),1,"")</f>
        <v/>
      </c>
      <c r="M985" s="517" t="str">
        <f t="shared" si="185"/>
        <v/>
      </c>
      <c r="N985" s="518" t="str">
        <f t="shared" si="186"/>
        <v/>
      </c>
      <c r="O985" s="517" t="str">
        <f t="shared" si="187"/>
        <v/>
      </c>
      <c r="P985" s="63" t="str">
        <f t="shared" si="188"/>
        <v/>
      </c>
      <c r="Q985" s="63"/>
      <c r="R985" s="63"/>
      <c r="S985" s="696"/>
    </row>
    <row r="986" spans="1:19">
      <c r="A986" s="481"/>
      <c r="B986" s="482"/>
      <c r="C986" s="483"/>
      <c r="D986" s="483"/>
      <c r="E986" s="484"/>
      <c r="F986" s="483"/>
      <c r="G986" s="689"/>
      <c r="H986" s="390">
        <f t="shared" si="184"/>
        <v>0</v>
      </c>
      <c r="I986" s="63">
        <f t="shared" si="189"/>
        <v>0</v>
      </c>
      <c r="J986" s="490"/>
      <c r="K986" s="510"/>
      <c r="L986" s="512" t="str">
        <f>IF(AND('1B Tableau financier'!$K$2&lt;&gt;"Pôle",C986&lt;&gt;""),1,"")</f>
        <v/>
      </c>
      <c r="M986" s="517" t="str">
        <f t="shared" si="185"/>
        <v/>
      </c>
      <c r="N986" s="518" t="str">
        <f t="shared" si="186"/>
        <v/>
      </c>
      <c r="O986" s="517" t="str">
        <f t="shared" si="187"/>
        <v/>
      </c>
      <c r="P986" s="63" t="str">
        <f t="shared" si="188"/>
        <v/>
      </c>
      <c r="Q986" s="63"/>
      <c r="R986" s="63"/>
      <c r="S986" s="696"/>
    </row>
    <row r="987" spans="1:19">
      <c r="A987" s="481"/>
      <c r="B987" s="482"/>
      <c r="C987" s="483"/>
      <c r="D987" s="483"/>
      <c r="E987" s="484"/>
      <c r="F987" s="483"/>
      <c r="G987" s="689"/>
      <c r="H987" s="390">
        <f t="shared" si="184"/>
        <v>0</v>
      </c>
      <c r="I987" s="63">
        <f t="shared" si="189"/>
        <v>0</v>
      </c>
      <c r="J987" s="490"/>
      <c r="K987" s="510"/>
      <c r="L987" s="512" t="str">
        <f>IF(AND('1B Tableau financier'!$K$2&lt;&gt;"Pôle",C987&lt;&gt;""),1,"")</f>
        <v/>
      </c>
      <c r="M987" s="517" t="str">
        <f t="shared" si="185"/>
        <v/>
      </c>
      <c r="N987" s="518" t="str">
        <f t="shared" si="186"/>
        <v/>
      </c>
      <c r="O987" s="517" t="str">
        <f t="shared" si="187"/>
        <v/>
      </c>
      <c r="P987" s="63" t="str">
        <f t="shared" si="188"/>
        <v/>
      </c>
      <c r="Q987" s="63"/>
      <c r="R987" s="63"/>
      <c r="S987" s="696"/>
    </row>
    <row r="988" spans="1:19">
      <c r="A988" s="481"/>
      <c r="B988" s="482"/>
      <c r="C988" s="483"/>
      <c r="D988" s="483"/>
      <c r="E988" s="484"/>
      <c r="F988" s="483"/>
      <c r="G988" s="689"/>
      <c r="H988" s="390">
        <f t="shared" si="184"/>
        <v>0</v>
      </c>
      <c r="I988" s="63">
        <f t="shared" si="189"/>
        <v>0</v>
      </c>
      <c r="J988" s="490"/>
      <c r="K988" s="510"/>
      <c r="L988" s="512" t="str">
        <f>IF(AND('1B Tableau financier'!$K$2&lt;&gt;"Pôle",C988&lt;&gt;""),1,"")</f>
        <v/>
      </c>
      <c r="M988" s="517" t="str">
        <f t="shared" si="185"/>
        <v/>
      </c>
      <c r="N988" s="518" t="str">
        <f t="shared" si="186"/>
        <v/>
      </c>
      <c r="O988" s="517" t="str">
        <f t="shared" si="187"/>
        <v/>
      </c>
      <c r="P988" s="63" t="str">
        <f t="shared" si="188"/>
        <v/>
      </c>
      <c r="Q988" s="63"/>
      <c r="R988" s="63"/>
      <c r="S988" s="696"/>
    </row>
    <row r="989" spans="1:19">
      <c r="A989" s="481"/>
      <c r="B989" s="482"/>
      <c r="C989" s="483"/>
      <c r="D989" s="483"/>
      <c r="E989" s="484"/>
      <c r="F989" s="483"/>
      <c r="G989" s="689"/>
      <c r="H989" s="390">
        <f t="shared" ref="H989:H1019" si="190">IF(AND(B989&gt;=$I$8,B989&lt;=$J$8),$K$8,IF(AND(B989&gt;=$I$9,B989&lt;=$J$9),$K$9,IF(AND(B989&gt;=$I$10,B989&lt;=$J$10),$K$10,IF(AND(B989&gt;=$I$11,B989&lt;=$J$11),$K$11,0))))</f>
        <v>0</v>
      </c>
      <c r="I989" s="63">
        <f t="shared" ref="I989:I1019" si="191">G989*H989</f>
        <v>0</v>
      </c>
      <c r="J989" s="490"/>
      <c r="K989" s="510"/>
      <c r="L989" s="512" t="str">
        <f>IF(AND('1B Tableau financier'!$K$2&lt;&gt;"Pôle",C989&lt;&gt;""),1,"")</f>
        <v/>
      </c>
      <c r="M989" s="517" t="str">
        <f t="shared" ref="M989:M1019" si="192">IF(L989=1,I989+J989+K989,"")</f>
        <v/>
      </c>
      <c r="N989" s="518" t="str">
        <f t="shared" ref="N989:N1019" si="193">IF(L989=2,(I989+J989+K989)/2,"")</f>
        <v/>
      </c>
      <c r="O989" s="517" t="str">
        <f t="shared" si="187"/>
        <v/>
      </c>
      <c r="P989" s="63" t="str">
        <f t="shared" si="188"/>
        <v/>
      </c>
      <c r="Q989" s="63"/>
      <c r="R989" s="63"/>
      <c r="S989" s="696"/>
    </row>
    <row r="990" spans="1:19">
      <c r="A990" s="481"/>
      <c r="B990" s="482"/>
      <c r="C990" s="483"/>
      <c r="D990" s="483"/>
      <c r="E990" s="484"/>
      <c r="F990" s="483"/>
      <c r="G990" s="689"/>
      <c r="H990" s="390">
        <f t="shared" si="190"/>
        <v>0</v>
      </c>
      <c r="I990" s="63">
        <f t="shared" si="191"/>
        <v>0</v>
      </c>
      <c r="J990" s="490"/>
      <c r="K990" s="510"/>
      <c r="L990" s="512" t="str">
        <f>IF(AND('1B Tableau financier'!$K$2&lt;&gt;"Pôle",C990&lt;&gt;""),1,"")</f>
        <v/>
      </c>
      <c r="M990" s="517" t="str">
        <f t="shared" si="192"/>
        <v/>
      </c>
      <c r="N990" s="518" t="str">
        <f t="shared" si="193"/>
        <v/>
      </c>
      <c r="O990" s="517" t="str">
        <f t="shared" si="187"/>
        <v/>
      </c>
      <c r="P990" s="63" t="str">
        <f t="shared" si="188"/>
        <v/>
      </c>
      <c r="Q990" s="63"/>
      <c r="R990" s="63"/>
      <c r="S990" s="696"/>
    </row>
    <row r="991" spans="1:19">
      <c r="A991" s="481"/>
      <c r="B991" s="482"/>
      <c r="C991" s="483"/>
      <c r="D991" s="483"/>
      <c r="E991" s="484"/>
      <c r="F991" s="483"/>
      <c r="G991" s="689"/>
      <c r="H991" s="390">
        <f t="shared" si="190"/>
        <v>0</v>
      </c>
      <c r="I991" s="63">
        <f t="shared" si="191"/>
        <v>0</v>
      </c>
      <c r="J991" s="490"/>
      <c r="K991" s="510"/>
      <c r="L991" s="512" t="str">
        <f>IF(AND('1B Tableau financier'!$K$2&lt;&gt;"Pôle",C991&lt;&gt;""),1,"")</f>
        <v/>
      </c>
      <c r="M991" s="517" t="str">
        <f t="shared" si="192"/>
        <v/>
      </c>
      <c r="N991" s="518" t="str">
        <f t="shared" si="193"/>
        <v/>
      </c>
      <c r="O991" s="517" t="str">
        <f t="shared" si="187"/>
        <v/>
      </c>
      <c r="P991" s="63" t="str">
        <f t="shared" si="188"/>
        <v/>
      </c>
      <c r="Q991" s="63"/>
      <c r="R991" s="63"/>
      <c r="S991" s="696"/>
    </row>
    <row r="992" spans="1:19">
      <c r="A992" s="481"/>
      <c r="B992" s="482"/>
      <c r="C992" s="483"/>
      <c r="D992" s="483"/>
      <c r="E992" s="484"/>
      <c r="F992" s="483"/>
      <c r="G992" s="689"/>
      <c r="H992" s="390">
        <f t="shared" si="190"/>
        <v>0</v>
      </c>
      <c r="I992" s="63">
        <f t="shared" si="191"/>
        <v>0</v>
      </c>
      <c r="J992" s="490"/>
      <c r="K992" s="510"/>
      <c r="L992" s="512" t="str">
        <f>IF(AND('1B Tableau financier'!$K$2&lt;&gt;"Pôle",C992&lt;&gt;""),1,"")</f>
        <v/>
      </c>
      <c r="M992" s="517" t="str">
        <f t="shared" si="192"/>
        <v/>
      </c>
      <c r="N992" s="518" t="str">
        <f t="shared" si="193"/>
        <v/>
      </c>
      <c r="O992" s="517" t="str">
        <f t="shared" si="187"/>
        <v/>
      </c>
      <c r="P992" s="63" t="str">
        <f t="shared" si="188"/>
        <v/>
      </c>
      <c r="Q992" s="63"/>
      <c r="R992" s="63"/>
      <c r="S992" s="696"/>
    </row>
    <row r="993" spans="1:19">
      <c r="A993" s="481"/>
      <c r="B993" s="482"/>
      <c r="C993" s="483"/>
      <c r="D993" s="483"/>
      <c r="E993" s="484"/>
      <c r="F993" s="483"/>
      <c r="G993" s="689"/>
      <c r="H993" s="390">
        <f t="shared" si="190"/>
        <v>0</v>
      </c>
      <c r="I993" s="63">
        <f t="shared" si="191"/>
        <v>0</v>
      </c>
      <c r="J993" s="490"/>
      <c r="K993" s="510"/>
      <c r="L993" s="512" t="str">
        <f>IF(AND('1B Tableau financier'!$K$2&lt;&gt;"Pôle",C993&lt;&gt;""),1,"")</f>
        <v/>
      </c>
      <c r="M993" s="517" t="str">
        <f t="shared" si="192"/>
        <v/>
      </c>
      <c r="N993" s="518" t="str">
        <f t="shared" si="193"/>
        <v/>
      </c>
      <c r="O993" s="517" t="str">
        <f t="shared" si="187"/>
        <v/>
      </c>
      <c r="P993" s="63" t="str">
        <f t="shared" si="188"/>
        <v/>
      </c>
      <c r="Q993" s="63"/>
      <c r="R993" s="63"/>
      <c r="S993" s="696"/>
    </row>
    <row r="994" spans="1:19">
      <c r="A994" s="481"/>
      <c r="B994" s="482"/>
      <c r="C994" s="483"/>
      <c r="D994" s="483"/>
      <c r="E994" s="484"/>
      <c r="F994" s="483"/>
      <c r="G994" s="689"/>
      <c r="H994" s="390">
        <f t="shared" si="190"/>
        <v>0</v>
      </c>
      <c r="I994" s="63">
        <f t="shared" si="191"/>
        <v>0</v>
      </c>
      <c r="J994" s="490"/>
      <c r="K994" s="510"/>
      <c r="L994" s="512" t="str">
        <f>IF(AND('1B Tableau financier'!$K$2&lt;&gt;"Pôle",C994&lt;&gt;""),1,"")</f>
        <v/>
      </c>
      <c r="M994" s="517" t="str">
        <f t="shared" si="192"/>
        <v/>
      </c>
      <c r="N994" s="518" t="str">
        <f t="shared" si="193"/>
        <v/>
      </c>
      <c r="O994" s="517" t="str">
        <f t="shared" si="187"/>
        <v/>
      </c>
      <c r="P994" s="63" t="str">
        <f t="shared" si="188"/>
        <v/>
      </c>
      <c r="Q994" s="63"/>
      <c r="R994" s="63"/>
      <c r="S994" s="696"/>
    </row>
    <row r="995" spans="1:19">
      <c r="A995" s="481"/>
      <c r="B995" s="482"/>
      <c r="C995" s="483"/>
      <c r="D995" s="483"/>
      <c r="E995" s="484"/>
      <c r="F995" s="483"/>
      <c r="G995" s="689"/>
      <c r="H995" s="390">
        <f t="shared" si="190"/>
        <v>0</v>
      </c>
      <c r="I995" s="63">
        <f t="shared" si="191"/>
        <v>0</v>
      </c>
      <c r="J995" s="490"/>
      <c r="K995" s="510"/>
      <c r="L995" s="512" t="str">
        <f>IF(AND('1B Tableau financier'!$K$2&lt;&gt;"Pôle",C995&lt;&gt;""),1,"")</f>
        <v/>
      </c>
      <c r="M995" s="517" t="str">
        <f t="shared" si="192"/>
        <v/>
      </c>
      <c r="N995" s="518" t="str">
        <f t="shared" si="193"/>
        <v/>
      </c>
      <c r="O995" s="517" t="str">
        <f t="shared" si="187"/>
        <v/>
      </c>
      <c r="P995" s="63" t="str">
        <f t="shared" si="188"/>
        <v/>
      </c>
      <c r="Q995" s="63"/>
      <c r="R995" s="63"/>
      <c r="S995" s="696"/>
    </row>
    <row r="996" spans="1:19">
      <c r="A996" s="481"/>
      <c r="B996" s="482"/>
      <c r="C996" s="483"/>
      <c r="D996" s="483"/>
      <c r="E996" s="484"/>
      <c r="F996" s="483"/>
      <c r="G996" s="689"/>
      <c r="H996" s="390">
        <f t="shared" si="190"/>
        <v>0</v>
      </c>
      <c r="I996" s="63">
        <f t="shared" si="191"/>
        <v>0</v>
      </c>
      <c r="J996" s="490"/>
      <c r="K996" s="510"/>
      <c r="L996" s="512" t="str">
        <f>IF(AND('1B Tableau financier'!$K$2&lt;&gt;"Pôle",C996&lt;&gt;""),1,"")</f>
        <v/>
      </c>
      <c r="M996" s="517" t="str">
        <f t="shared" si="192"/>
        <v/>
      </c>
      <c r="N996" s="518" t="str">
        <f t="shared" si="193"/>
        <v/>
      </c>
      <c r="O996" s="517" t="str">
        <f t="shared" si="187"/>
        <v/>
      </c>
      <c r="P996" s="63" t="str">
        <f t="shared" si="188"/>
        <v/>
      </c>
      <c r="Q996" s="63"/>
      <c r="R996" s="63"/>
      <c r="S996" s="696"/>
    </row>
    <row r="997" spans="1:19">
      <c r="A997" s="481"/>
      <c r="B997" s="482"/>
      <c r="C997" s="483"/>
      <c r="D997" s="483"/>
      <c r="E997" s="484"/>
      <c r="F997" s="483"/>
      <c r="G997" s="689"/>
      <c r="H997" s="390">
        <f t="shared" si="190"/>
        <v>0</v>
      </c>
      <c r="I997" s="63">
        <f t="shared" si="191"/>
        <v>0</v>
      </c>
      <c r="J997" s="490"/>
      <c r="K997" s="510"/>
      <c r="L997" s="512" t="str">
        <f>IF(AND('1B Tableau financier'!$K$2&lt;&gt;"Pôle",C997&lt;&gt;""),1,"")</f>
        <v/>
      </c>
      <c r="M997" s="517" t="str">
        <f t="shared" si="192"/>
        <v/>
      </c>
      <c r="N997" s="518" t="str">
        <f t="shared" si="193"/>
        <v/>
      </c>
      <c r="O997" s="517" t="str">
        <f t="shared" si="187"/>
        <v/>
      </c>
      <c r="P997" s="63" t="str">
        <f t="shared" si="188"/>
        <v/>
      </c>
      <c r="Q997" s="63"/>
      <c r="R997" s="63"/>
      <c r="S997" s="696"/>
    </row>
    <row r="998" spans="1:19">
      <c r="A998" s="481"/>
      <c r="B998" s="482"/>
      <c r="C998" s="483"/>
      <c r="D998" s="483"/>
      <c r="E998" s="484"/>
      <c r="F998" s="483"/>
      <c r="G998" s="689"/>
      <c r="H998" s="390">
        <f t="shared" si="190"/>
        <v>0</v>
      </c>
      <c r="I998" s="63">
        <f t="shared" si="191"/>
        <v>0</v>
      </c>
      <c r="J998" s="490"/>
      <c r="K998" s="510"/>
      <c r="L998" s="512" t="str">
        <f>IF(AND('1B Tableau financier'!$K$2&lt;&gt;"Pôle",C998&lt;&gt;""),1,"")</f>
        <v/>
      </c>
      <c r="M998" s="517" t="str">
        <f t="shared" si="192"/>
        <v/>
      </c>
      <c r="N998" s="518" t="str">
        <f t="shared" si="193"/>
        <v/>
      </c>
      <c r="O998" s="517" t="str">
        <f t="shared" si="187"/>
        <v/>
      </c>
      <c r="P998" s="63" t="str">
        <f t="shared" si="188"/>
        <v/>
      </c>
      <c r="Q998" s="63"/>
      <c r="R998" s="63"/>
      <c r="S998" s="696"/>
    </row>
    <row r="999" spans="1:19">
      <c r="A999" s="481"/>
      <c r="B999" s="482"/>
      <c r="C999" s="483"/>
      <c r="D999" s="483"/>
      <c r="E999" s="484"/>
      <c r="F999" s="483"/>
      <c r="G999" s="689"/>
      <c r="H999" s="390">
        <f t="shared" si="190"/>
        <v>0</v>
      </c>
      <c r="I999" s="63">
        <f t="shared" si="191"/>
        <v>0</v>
      </c>
      <c r="J999" s="490"/>
      <c r="K999" s="510"/>
      <c r="L999" s="512" t="str">
        <f>IF(AND('1B Tableau financier'!$K$2&lt;&gt;"Pôle",C999&lt;&gt;""),1,"")</f>
        <v/>
      </c>
      <c r="M999" s="517" t="str">
        <f t="shared" si="192"/>
        <v/>
      </c>
      <c r="N999" s="518" t="str">
        <f t="shared" si="193"/>
        <v/>
      </c>
      <c r="O999" s="517" t="str">
        <f t="shared" si="187"/>
        <v/>
      </c>
      <c r="P999" s="63" t="str">
        <f t="shared" si="188"/>
        <v/>
      </c>
      <c r="Q999" s="63"/>
      <c r="R999" s="63"/>
      <c r="S999" s="696"/>
    </row>
    <row r="1000" spans="1:19">
      <c r="A1000" s="481"/>
      <c r="B1000" s="482"/>
      <c r="C1000" s="483"/>
      <c r="D1000" s="483"/>
      <c r="E1000" s="484"/>
      <c r="F1000" s="483"/>
      <c r="G1000" s="689"/>
      <c r="H1000" s="390">
        <f t="shared" si="190"/>
        <v>0</v>
      </c>
      <c r="I1000" s="63">
        <f t="shared" si="191"/>
        <v>0</v>
      </c>
      <c r="J1000" s="490"/>
      <c r="K1000" s="510"/>
      <c r="L1000" s="512" t="str">
        <f>IF(AND('1B Tableau financier'!$K$2&lt;&gt;"Pôle",C1000&lt;&gt;""),1,"")</f>
        <v/>
      </c>
      <c r="M1000" s="517" t="str">
        <f t="shared" si="192"/>
        <v/>
      </c>
      <c r="N1000" s="518" t="str">
        <f t="shared" si="193"/>
        <v/>
      </c>
      <c r="O1000" s="517" t="str">
        <f t="shared" si="187"/>
        <v/>
      </c>
      <c r="P1000" s="63" t="str">
        <f t="shared" si="188"/>
        <v/>
      </c>
      <c r="Q1000" s="63"/>
      <c r="R1000" s="63"/>
      <c r="S1000" s="696"/>
    </row>
    <row r="1001" spans="1:19">
      <c r="A1001" s="481"/>
      <c r="B1001" s="482"/>
      <c r="C1001" s="483"/>
      <c r="D1001" s="483"/>
      <c r="E1001" s="484"/>
      <c r="F1001" s="483"/>
      <c r="G1001" s="689"/>
      <c r="H1001" s="390">
        <f t="shared" si="190"/>
        <v>0</v>
      </c>
      <c r="I1001" s="63">
        <f t="shared" si="191"/>
        <v>0</v>
      </c>
      <c r="J1001" s="490"/>
      <c r="K1001" s="510"/>
      <c r="L1001" s="512" t="str">
        <f>IF(AND('1B Tableau financier'!$K$2&lt;&gt;"Pôle",C1001&lt;&gt;""),1,"")</f>
        <v/>
      </c>
      <c r="M1001" s="517" t="str">
        <f t="shared" si="192"/>
        <v/>
      </c>
      <c r="N1001" s="518" t="str">
        <f t="shared" si="193"/>
        <v/>
      </c>
      <c r="O1001" s="517" t="str">
        <f t="shared" si="187"/>
        <v/>
      </c>
      <c r="P1001" s="63" t="str">
        <f t="shared" si="188"/>
        <v/>
      </c>
      <c r="Q1001" s="63"/>
      <c r="R1001" s="63"/>
      <c r="S1001" s="696"/>
    </row>
    <row r="1002" spans="1:19">
      <c r="A1002" s="481"/>
      <c r="B1002" s="482"/>
      <c r="C1002" s="483"/>
      <c r="D1002" s="483"/>
      <c r="E1002" s="484"/>
      <c r="F1002" s="483"/>
      <c r="G1002" s="689"/>
      <c r="H1002" s="390">
        <f t="shared" si="190"/>
        <v>0</v>
      </c>
      <c r="I1002" s="63">
        <f t="shared" si="191"/>
        <v>0</v>
      </c>
      <c r="J1002" s="490"/>
      <c r="K1002" s="510"/>
      <c r="L1002" s="512" t="str">
        <f>IF(AND('1B Tableau financier'!$K$2&lt;&gt;"Pôle",C1002&lt;&gt;""),1,"")</f>
        <v/>
      </c>
      <c r="M1002" s="517" t="str">
        <f t="shared" si="192"/>
        <v/>
      </c>
      <c r="N1002" s="518" t="str">
        <f t="shared" si="193"/>
        <v/>
      </c>
      <c r="O1002" s="517" t="str">
        <f t="shared" si="187"/>
        <v/>
      </c>
      <c r="P1002" s="63" t="str">
        <f t="shared" si="188"/>
        <v/>
      </c>
      <c r="Q1002" s="63"/>
      <c r="R1002" s="63"/>
      <c r="S1002" s="696"/>
    </row>
    <row r="1003" spans="1:19">
      <c r="A1003" s="481"/>
      <c r="B1003" s="482"/>
      <c r="C1003" s="483"/>
      <c r="D1003" s="483"/>
      <c r="E1003" s="484"/>
      <c r="F1003" s="483"/>
      <c r="G1003" s="689"/>
      <c r="H1003" s="390">
        <f t="shared" si="190"/>
        <v>0</v>
      </c>
      <c r="I1003" s="63">
        <f t="shared" si="191"/>
        <v>0</v>
      </c>
      <c r="J1003" s="490"/>
      <c r="K1003" s="510"/>
      <c r="L1003" s="512" t="str">
        <f>IF(AND('1B Tableau financier'!$K$2&lt;&gt;"Pôle",C1003&lt;&gt;""),1,"")</f>
        <v/>
      </c>
      <c r="M1003" s="517" t="str">
        <f t="shared" si="192"/>
        <v/>
      </c>
      <c r="N1003" s="518" t="str">
        <f t="shared" si="193"/>
        <v/>
      </c>
      <c r="O1003" s="517" t="str">
        <f t="shared" si="187"/>
        <v/>
      </c>
      <c r="P1003" s="63" t="str">
        <f t="shared" si="188"/>
        <v/>
      </c>
      <c r="Q1003" s="63"/>
      <c r="R1003" s="63"/>
      <c r="S1003" s="696"/>
    </row>
    <row r="1004" spans="1:19">
      <c r="A1004" s="481"/>
      <c r="B1004" s="482"/>
      <c r="C1004" s="483"/>
      <c r="D1004" s="483"/>
      <c r="E1004" s="484"/>
      <c r="F1004" s="483"/>
      <c r="G1004" s="689"/>
      <c r="H1004" s="390">
        <f t="shared" si="190"/>
        <v>0</v>
      </c>
      <c r="I1004" s="63">
        <f t="shared" si="191"/>
        <v>0</v>
      </c>
      <c r="J1004" s="490"/>
      <c r="K1004" s="510"/>
      <c r="L1004" s="512" t="str">
        <f>IF(AND('1B Tableau financier'!$K$2&lt;&gt;"Pôle",C1004&lt;&gt;""),1,"")</f>
        <v/>
      </c>
      <c r="M1004" s="517" t="str">
        <f t="shared" si="192"/>
        <v/>
      </c>
      <c r="N1004" s="518" t="str">
        <f t="shared" si="193"/>
        <v/>
      </c>
      <c r="O1004" s="517" t="str">
        <f t="shared" si="187"/>
        <v/>
      </c>
      <c r="P1004" s="63" t="str">
        <f t="shared" si="188"/>
        <v/>
      </c>
      <c r="Q1004" s="63"/>
      <c r="R1004" s="63"/>
      <c r="S1004" s="696"/>
    </row>
    <row r="1005" spans="1:19">
      <c r="A1005" s="481"/>
      <c r="B1005" s="482"/>
      <c r="C1005" s="483"/>
      <c r="D1005" s="483"/>
      <c r="E1005" s="484"/>
      <c r="F1005" s="483"/>
      <c r="G1005" s="689"/>
      <c r="H1005" s="390">
        <f t="shared" si="190"/>
        <v>0</v>
      </c>
      <c r="I1005" s="63">
        <f t="shared" si="191"/>
        <v>0</v>
      </c>
      <c r="J1005" s="490"/>
      <c r="K1005" s="510"/>
      <c r="L1005" s="512" t="str">
        <f>IF(AND('1B Tableau financier'!$K$2&lt;&gt;"Pôle",C1005&lt;&gt;""),1,"")</f>
        <v/>
      </c>
      <c r="M1005" s="517" t="str">
        <f t="shared" si="192"/>
        <v/>
      </c>
      <c r="N1005" s="518" t="str">
        <f t="shared" si="193"/>
        <v/>
      </c>
      <c r="O1005" s="517" t="str">
        <f t="shared" si="187"/>
        <v/>
      </c>
      <c r="P1005" s="63" t="str">
        <f t="shared" si="188"/>
        <v/>
      </c>
      <c r="Q1005" s="63"/>
      <c r="R1005" s="63"/>
      <c r="S1005" s="696"/>
    </row>
    <row r="1006" spans="1:19">
      <c r="A1006" s="481"/>
      <c r="B1006" s="482"/>
      <c r="C1006" s="483"/>
      <c r="D1006" s="483"/>
      <c r="E1006" s="484"/>
      <c r="F1006" s="483"/>
      <c r="G1006" s="689"/>
      <c r="H1006" s="390">
        <f t="shared" si="190"/>
        <v>0</v>
      </c>
      <c r="I1006" s="63">
        <f t="shared" si="191"/>
        <v>0</v>
      </c>
      <c r="J1006" s="490"/>
      <c r="K1006" s="510"/>
      <c r="L1006" s="512" t="str">
        <f>IF(AND('1B Tableau financier'!$K$2&lt;&gt;"Pôle",C1006&lt;&gt;""),1,"")</f>
        <v/>
      </c>
      <c r="M1006" s="517" t="str">
        <f t="shared" si="192"/>
        <v/>
      </c>
      <c r="N1006" s="518" t="str">
        <f t="shared" si="193"/>
        <v/>
      </c>
      <c r="O1006" s="517" t="str">
        <f t="shared" si="187"/>
        <v/>
      </c>
      <c r="P1006" s="63" t="str">
        <f t="shared" si="188"/>
        <v/>
      </c>
      <c r="Q1006" s="63"/>
      <c r="R1006" s="63"/>
      <c r="S1006" s="696"/>
    </row>
    <row r="1007" spans="1:19">
      <c r="A1007" s="481"/>
      <c r="B1007" s="482"/>
      <c r="C1007" s="483"/>
      <c r="D1007" s="483"/>
      <c r="E1007" s="484"/>
      <c r="F1007" s="483"/>
      <c r="G1007" s="689"/>
      <c r="H1007" s="390">
        <f t="shared" si="190"/>
        <v>0</v>
      </c>
      <c r="I1007" s="63">
        <f t="shared" si="191"/>
        <v>0</v>
      </c>
      <c r="J1007" s="490"/>
      <c r="K1007" s="510"/>
      <c r="L1007" s="512" t="str">
        <f>IF(AND('1B Tableau financier'!$K$2&lt;&gt;"Pôle",C1007&lt;&gt;""),1,"")</f>
        <v/>
      </c>
      <c r="M1007" s="517" t="str">
        <f t="shared" si="192"/>
        <v/>
      </c>
      <c r="N1007" s="518" t="str">
        <f t="shared" si="193"/>
        <v/>
      </c>
      <c r="O1007" s="517" t="str">
        <f t="shared" si="187"/>
        <v/>
      </c>
      <c r="P1007" s="63" t="str">
        <f t="shared" si="188"/>
        <v/>
      </c>
      <c r="Q1007" s="63"/>
      <c r="R1007" s="63"/>
      <c r="S1007" s="696"/>
    </row>
    <row r="1008" spans="1:19" hidden="1">
      <c r="A1008" s="481"/>
      <c r="B1008" s="482"/>
      <c r="C1008" s="483"/>
      <c r="D1008" s="483"/>
      <c r="E1008" s="484"/>
      <c r="F1008" s="483"/>
      <c r="G1008" s="689"/>
      <c r="H1008" s="390">
        <f t="shared" si="190"/>
        <v>0</v>
      </c>
      <c r="I1008" s="63">
        <f t="shared" si="191"/>
        <v>0</v>
      </c>
      <c r="J1008" s="490"/>
      <c r="K1008" s="510"/>
      <c r="L1008" s="512" t="str">
        <f>IF(AND('1B Tableau financier'!$K$2&lt;&gt;"Pôle",C1008&lt;&gt;""),1,"")</f>
        <v/>
      </c>
      <c r="M1008" s="517" t="str">
        <f t="shared" si="192"/>
        <v/>
      </c>
      <c r="N1008" s="518" t="str">
        <f t="shared" si="193"/>
        <v/>
      </c>
      <c r="O1008" s="517" t="str">
        <f t="shared" si="187"/>
        <v/>
      </c>
      <c r="P1008" s="63" t="str">
        <f t="shared" si="188"/>
        <v/>
      </c>
      <c r="Q1008" s="63"/>
      <c r="R1008" s="63"/>
      <c r="S1008" s="696"/>
    </row>
    <row r="1009" spans="1:19" hidden="1">
      <c r="A1009" s="481"/>
      <c r="B1009" s="482"/>
      <c r="C1009" s="483"/>
      <c r="D1009" s="483"/>
      <c r="E1009" s="484"/>
      <c r="F1009" s="483"/>
      <c r="G1009" s="689"/>
      <c r="H1009" s="390">
        <f t="shared" si="190"/>
        <v>0</v>
      </c>
      <c r="I1009" s="63">
        <f t="shared" si="191"/>
        <v>0</v>
      </c>
      <c r="J1009" s="490"/>
      <c r="K1009" s="510"/>
      <c r="L1009" s="512" t="str">
        <f>IF(AND('1B Tableau financier'!$K$2&lt;&gt;"Pôle",C1009&lt;&gt;""),1,"")</f>
        <v/>
      </c>
      <c r="M1009" s="517" t="str">
        <f t="shared" si="192"/>
        <v/>
      </c>
      <c r="N1009" s="518" t="str">
        <f t="shared" si="193"/>
        <v/>
      </c>
      <c r="O1009" s="517" t="str">
        <f t="shared" si="187"/>
        <v/>
      </c>
      <c r="P1009" s="63" t="str">
        <f t="shared" si="188"/>
        <v/>
      </c>
      <c r="Q1009" s="63"/>
      <c r="R1009" s="63"/>
      <c r="S1009" s="696"/>
    </row>
    <row r="1010" spans="1:19" hidden="1">
      <c r="A1010" s="481"/>
      <c r="B1010" s="482"/>
      <c r="C1010" s="483"/>
      <c r="D1010" s="483"/>
      <c r="E1010" s="484"/>
      <c r="F1010" s="483"/>
      <c r="G1010" s="689"/>
      <c r="H1010" s="390">
        <f t="shared" si="190"/>
        <v>0</v>
      </c>
      <c r="I1010" s="63">
        <f t="shared" si="191"/>
        <v>0</v>
      </c>
      <c r="J1010" s="490"/>
      <c r="K1010" s="510"/>
      <c r="L1010" s="512" t="str">
        <f>IF(AND('1B Tableau financier'!$K$2&lt;&gt;"Pôle",C1010&lt;&gt;""),1,"")</f>
        <v/>
      </c>
      <c r="M1010" s="517" t="str">
        <f t="shared" si="192"/>
        <v/>
      </c>
      <c r="N1010" s="518" t="str">
        <f t="shared" si="193"/>
        <v/>
      </c>
      <c r="O1010" s="517" t="str">
        <f t="shared" si="187"/>
        <v/>
      </c>
      <c r="P1010" s="63" t="str">
        <f t="shared" si="188"/>
        <v/>
      </c>
      <c r="Q1010" s="63"/>
      <c r="R1010" s="63"/>
      <c r="S1010" s="696"/>
    </row>
    <row r="1011" spans="1:19" hidden="1">
      <c r="A1011" s="481"/>
      <c r="B1011" s="482"/>
      <c r="C1011" s="483"/>
      <c r="D1011" s="483"/>
      <c r="E1011" s="484"/>
      <c r="F1011" s="483"/>
      <c r="G1011" s="689"/>
      <c r="H1011" s="390">
        <f t="shared" si="190"/>
        <v>0</v>
      </c>
      <c r="I1011" s="63">
        <f t="shared" si="191"/>
        <v>0</v>
      </c>
      <c r="J1011" s="490"/>
      <c r="K1011" s="510"/>
      <c r="L1011" s="512" t="str">
        <f>IF(AND('1B Tableau financier'!$K$2&lt;&gt;"Pôle",C1011&lt;&gt;""),1,"")</f>
        <v/>
      </c>
      <c r="M1011" s="517" t="str">
        <f t="shared" si="192"/>
        <v/>
      </c>
      <c r="N1011" s="518" t="str">
        <f t="shared" si="193"/>
        <v/>
      </c>
      <c r="O1011" s="517" t="str">
        <f t="shared" si="187"/>
        <v/>
      </c>
      <c r="P1011" s="63" t="str">
        <f t="shared" si="188"/>
        <v/>
      </c>
      <c r="Q1011" s="63"/>
      <c r="R1011" s="63"/>
      <c r="S1011" s="696"/>
    </row>
    <row r="1012" spans="1:19" hidden="1">
      <c r="A1012" s="481"/>
      <c r="B1012" s="482"/>
      <c r="C1012" s="483"/>
      <c r="D1012" s="483"/>
      <c r="E1012" s="484"/>
      <c r="F1012" s="483"/>
      <c r="G1012" s="689"/>
      <c r="H1012" s="390">
        <f t="shared" si="190"/>
        <v>0</v>
      </c>
      <c r="I1012" s="63">
        <f t="shared" si="191"/>
        <v>0</v>
      </c>
      <c r="J1012" s="490"/>
      <c r="K1012" s="510"/>
      <c r="L1012" s="512" t="str">
        <f>IF(AND('1B Tableau financier'!$K$2&lt;&gt;"Pôle",C1012&lt;&gt;""),1,"")</f>
        <v/>
      </c>
      <c r="M1012" s="517" t="str">
        <f t="shared" si="192"/>
        <v/>
      </c>
      <c r="N1012" s="518" t="str">
        <f t="shared" si="193"/>
        <v/>
      </c>
      <c r="O1012" s="517" t="str">
        <f t="shared" si="187"/>
        <v/>
      </c>
      <c r="P1012" s="63" t="str">
        <f t="shared" si="188"/>
        <v/>
      </c>
      <c r="Q1012" s="63"/>
      <c r="R1012" s="63"/>
      <c r="S1012" s="696"/>
    </row>
    <row r="1013" spans="1:19" hidden="1">
      <c r="A1013" s="481"/>
      <c r="B1013" s="482"/>
      <c r="C1013" s="483"/>
      <c r="D1013" s="483"/>
      <c r="E1013" s="484"/>
      <c r="F1013" s="483"/>
      <c r="G1013" s="689"/>
      <c r="H1013" s="390">
        <f t="shared" si="190"/>
        <v>0</v>
      </c>
      <c r="I1013" s="63">
        <f t="shared" si="191"/>
        <v>0</v>
      </c>
      <c r="J1013" s="490"/>
      <c r="K1013" s="510"/>
      <c r="L1013" s="512" t="str">
        <f>IF(AND('1B Tableau financier'!$K$2&lt;&gt;"Pôle",C1013&lt;&gt;""),1,"")</f>
        <v/>
      </c>
      <c r="M1013" s="517" t="str">
        <f t="shared" si="192"/>
        <v/>
      </c>
      <c r="N1013" s="518" t="str">
        <f t="shared" si="193"/>
        <v/>
      </c>
      <c r="O1013" s="517" t="str">
        <f t="shared" si="187"/>
        <v/>
      </c>
      <c r="P1013" s="63" t="str">
        <f t="shared" si="188"/>
        <v/>
      </c>
      <c r="Q1013" s="63"/>
      <c r="R1013" s="63"/>
      <c r="S1013" s="696"/>
    </row>
    <row r="1014" spans="1:19" hidden="1">
      <c r="A1014" s="481"/>
      <c r="B1014" s="482"/>
      <c r="C1014" s="483"/>
      <c r="D1014" s="483"/>
      <c r="E1014" s="484"/>
      <c r="F1014" s="483"/>
      <c r="G1014" s="689"/>
      <c r="H1014" s="390">
        <f t="shared" si="190"/>
        <v>0</v>
      </c>
      <c r="I1014" s="63">
        <f t="shared" si="191"/>
        <v>0</v>
      </c>
      <c r="J1014" s="490"/>
      <c r="K1014" s="510"/>
      <c r="L1014" s="512" t="str">
        <f>IF(AND('1B Tableau financier'!$K$2&lt;&gt;"Pôle",C1014&lt;&gt;""),1,"")</f>
        <v/>
      </c>
      <c r="M1014" s="517" t="str">
        <f t="shared" si="192"/>
        <v/>
      </c>
      <c r="N1014" s="518" t="str">
        <f t="shared" si="193"/>
        <v/>
      </c>
      <c r="O1014" s="517" t="str">
        <f t="shared" si="187"/>
        <v/>
      </c>
      <c r="P1014" s="63" t="str">
        <f t="shared" si="188"/>
        <v/>
      </c>
      <c r="Q1014" s="63"/>
      <c r="R1014" s="63"/>
      <c r="S1014" s="696"/>
    </row>
    <row r="1015" spans="1:19" hidden="1">
      <c r="A1015" s="485"/>
      <c r="B1015" s="482"/>
      <c r="C1015" s="483"/>
      <c r="D1015" s="483"/>
      <c r="E1015" s="484"/>
      <c r="F1015" s="483"/>
      <c r="G1015" s="689"/>
      <c r="H1015" s="390">
        <f t="shared" si="190"/>
        <v>0</v>
      </c>
      <c r="I1015" s="63">
        <f t="shared" si="191"/>
        <v>0</v>
      </c>
      <c r="J1015" s="490"/>
      <c r="K1015" s="510"/>
      <c r="L1015" s="512" t="str">
        <f>IF(AND('1B Tableau financier'!$K$2&lt;&gt;"Pôle",C1015&lt;&gt;""),1,"")</f>
        <v/>
      </c>
      <c r="M1015" s="517" t="str">
        <f t="shared" si="192"/>
        <v/>
      </c>
      <c r="N1015" s="518" t="str">
        <f t="shared" si="193"/>
        <v/>
      </c>
      <c r="O1015" s="517" t="str">
        <f t="shared" si="187"/>
        <v/>
      </c>
      <c r="P1015" s="63" t="str">
        <f t="shared" si="188"/>
        <v/>
      </c>
      <c r="Q1015" s="63"/>
      <c r="R1015" s="63"/>
      <c r="S1015" s="696"/>
    </row>
    <row r="1016" spans="1:19" hidden="1">
      <c r="A1016" s="481"/>
      <c r="B1016" s="482"/>
      <c r="C1016" s="483"/>
      <c r="D1016" s="483"/>
      <c r="E1016" s="484"/>
      <c r="F1016" s="483"/>
      <c r="G1016" s="689"/>
      <c r="H1016" s="390">
        <f t="shared" si="190"/>
        <v>0</v>
      </c>
      <c r="I1016" s="63">
        <f t="shared" si="191"/>
        <v>0</v>
      </c>
      <c r="J1016" s="490"/>
      <c r="K1016" s="510"/>
      <c r="L1016" s="512" t="str">
        <f>IF(AND('1B Tableau financier'!$K$2&lt;&gt;"Pôle",C1016&lt;&gt;""),1,"")</f>
        <v/>
      </c>
      <c r="M1016" s="517" t="str">
        <f t="shared" si="192"/>
        <v/>
      </c>
      <c r="N1016" s="518" t="str">
        <f t="shared" si="193"/>
        <v/>
      </c>
      <c r="O1016" s="517" t="str">
        <f t="shared" si="187"/>
        <v/>
      </c>
      <c r="P1016" s="63" t="str">
        <f t="shared" si="188"/>
        <v/>
      </c>
      <c r="Q1016" s="63"/>
      <c r="R1016" s="63"/>
      <c r="S1016" s="696"/>
    </row>
    <row r="1017" spans="1:19" hidden="1">
      <c r="A1017" s="481"/>
      <c r="B1017" s="482"/>
      <c r="C1017" s="483"/>
      <c r="D1017" s="483"/>
      <c r="E1017" s="484"/>
      <c r="F1017" s="483"/>
      <c r="G1017" s="689"/>
      <c r="H1017" s="390">
        <f t="shared" si="190"/>
        <v>0</v>
      </c>
      <c r="I1017" s="63">
        <f t="shared" si="191"/>
        <v>0</v>
      </c>
      <c r="J1017" s="490"/>
      <c r="K1017" s="510"/>
      <c r="L1017" s="512" t="str">
        <f>IF(AND('1B Tableau financier'!$K$2&lt;&gt;"Pôle",C1017&lt;&gt;""),1,"")</f>
        <v/>
      </c>
      <c r="M1017" s="517" t="str">
        <f t="shared" si="192"/>
        <v/>
      </c>
      <c r="N1017" s="518" t="str">
        <f t="shared" si="193"/>
        <v/>
      </c>
      <c r="O1017" s="517" t="str">
        <f t="shared" si="187"/>
        <v/>
      </c>
      <c r="P1017" s="63" t="str">
        <f t="shared" si="188"/>
        <v/>
      </c>
      <c r="Q1017" s="63"/>
      <c r="R1017" s="63"/>
      <c r="S1017" s="696"/>
    </row>
    <row r="1018" spans="1:19" hidden="1">
      <c r="A1018" s="481"/>
      <c r="B1018" s="482"/>
      <c r="C1018" s="483"/>
      <c r="D1018" s="483"/>
      <c r="E1018" s="484"/>
      <c r="F1018" s="483"/>
      <c r="G1018" s="689"/>
      <c r="H1018" s="390">
        <f t="shared" si="190"/>
        <v>0</v>
      </c>
      <c r="I1018" s="63">
        <f t="shared" si="191"/>
        <v>0</v>
      </c>
      <c r="J1018" s="490"/>
      <c r="K1018" s="510"/>
      <c r="L1018" s="512" t="str">
        <f>IF(AND('1B Tableau financier'!$K$2&lt;&gt;"Pôle",C1018&lt;&gt;""),1,"")</f>
        <v/>
      </c>
      <c r="M1018" s="517" t="str">
        <f t="shared" si="192"/>
        <v/>
      </c>
      <c r="N1018" s="518" t="str">
        <f t="shared" si="193"/>
        <v/>
      </c>
      <c r="O1018" s="517" t="str">
        <f t="shared" si="187"/>
        <v/>
      </c>
      <c r="P1018" s="63" t="str">
        <f t="shared" si="188"/>
        <v/>
      </c>
      <c r="Q1018" s="63"/>
      <c r="R1018" s="63"/>
      <c r="S1018" s="696"/>
    </row>
    <row r="1019" spans="1:19" hidden="1">
      <c r="A1019" s="481"/>
      <c r="B1019" s="482"/>
      <c r="C1019" s="483"/>
      <c r="D1019" s="483"/>
      <c r="E1019" s="484"/>
      <c r="F1019" s="483"/>
      <c r="G1019" s="689"/>
      <c r="H1019" s="390">
        <f t="shared" si="190"/>
        <v>0</v>
      </c>
      <c r="I1019" s="63">
        <f t="shared" si="191"/>
        <v>0</v>
      </c>
      <c r="J1019" s="490"/>
      <c r="K1019" s="510"/>
      <c r="L1019" s="512" t="str">
        <f>IF(AND('1B Tableau financier'!$K$2&lt;&gt;"Pôle",C1019&lt;&gt;""),1,"")</f>
        <v/>
      </c>
      <c r="M1019" s="517" t="str">
        <f t="shared" si="192"/>
        <v/>
      </c>
      <c r="N1019" s="518" t="str">
        <f t="shared" si="193"/>
        <v/>
      </c>
      <c r="O1019" s="517" t="str">
        <f t="shared" si="187"/>
        <v/>
      </c>
      <c r="P1019" s="63" t="str">
        <f t="shared" si="188"/>
        <v/>
      </c>
      <c r="Q1019" s="63"/>
      <c r="R1019" s="63"/>
      <c r="S1019" s="696"/>
    </row>
    <row r="1020" spans="1:19" hidden="1">
      <c r="A1020" s="481"/>
      <c r="B1020" s="482"/>
      <c r="C1020" s="483"/>
      <c r="D1020" s="483"/>
      <c r="E1020" s="484"/>
      <c r="F1020" s="483"/>
      <c r="G1020" s="689"/>
      <c r="H1020" s="390">
        <f t="shared" si="184"/>
        <v>0</v>
      </c>
      <c r="I1020" s="63">
        <f t="shared" si="189"/>
        <v>0</v>
      </c>
      <c r="J1020" s="490"/>
      <c r="K1020" s="510"/>
      <c r="L1020" s="512" t="str">
        <f>IF(AND('1B Tableau financier'!$K$2&lt;&gt;"Pôle",C1020&lt;&gt;""),1,"")</f>
        <v/>
      </c>
      <c r="M1020" s="517" t="str">
        <f t="shared" si="185"/>
        <v/>
      </c>
      <c r="N1020" s="518" t="str">
        <f t="shared" si="186"/>
        <v/>
      </c>
      <c r="O1020" s="517" t="str">
        <f t="shared" si="187"/>
        <v/>
      </c>
      <c r="P1020" s="63" t="str">
        <f t="shared" si="188"/>
        <v/>
      </c>
      <c r="Q1020" s="63"/>
      <c r="R1020" s="63"/>
      <c r="S1020" s="696"/>
    </row>
    <row r="1021" spans="1:19" hidden="1">
      <c r="A1021" s="481"/>
      <c r="B1021" s="482"/>
      <c r="C1021" s="483"/>
      <c r="D1021" s="483"/>
      <c r="E1021" s="484"/>
      <c r="F1021" s="483"/>
      <c r="G1021" s="689"/>
      <c r="H1021" s="390">
        <f t="shared" si="184"/>
        <v>0</v>
      </c>
      <c r="I1021" s="63">
        <f t="shared" si="189"/>
        <v>0</v>
      </c>
      <c r="J1021" s="490"/>
      <c r="K1021" s="510"/>
      <c r="L1021" s="512" t="str">
        <f>IF(AND('1B Tableau financier'!$K$2&lt;&gt;"Pôle",C1021&lt;&gt;""),1,"")</f>
        <v/>
      </c>
      <c r="M1021" s="517" t="str">
        <f t="shared" si="185"/>
        <v/>
      </c>
      <c r="N1021" s="518" t="str">
        <f t="shared" si="186"/>
        <v/>
      </c>
      <c r="O1021" s="517" t="str">
        <f t="shared" si="187"/>
        <v/>
      </c>
      <c r="P1021" s="63" t="str">
        <f t="shared" si="188"/>
        <v/>
      </c>
      <c r="Q1021" s="63"/>
      <c r="R1021" s="63"/>
      <c r="S1021" s="696"/>
    </row>
    <row r="1022" spans="1:19" hidden="1">
      <c r="A1022" s="481"/>
      <c r="B1022" s="482"/>
      <c r="C1022" s="483"/>
      <c r="D1022" s="483"/>
      <c r="E1022" s="484"/>
      <c r="F1022" s="483"/>
      <c r="G1022" s="689"/>
      <c r="H1022" s="390">
        <f t="shared" si="184"/>
        <v>0</v>
      </c>
      <c r="I1022" s="63">
        <f t="shared" si="189"/>
        <v>0</v>
      </c>
      <c r="J1022" s="490"/>
      <c r="K1022" s="510"/>
      <c r="L1022" s="512" t="str">
        <f>IF(AND('1B Tableau financier'!$K$2&lt;&gt;"Pôle",C1022&lt;&gt;""),1,"")</f>
        <v/>
      </c>
      <c r="M1022" s="517" t="str">
        <f t="shared" si="185"/>
        <v/>
      </c>
      <c r="N1022" s="518" t="str">
        <f t="shared" si="186"/>
        <v/>
      </c>
      <c r="O1022" s="517" t="str">
        <f t="shared" si="187"/>
        <v/>
      </c>
      <c r="P1022" s="63" t="str">
        <f t="shared" si="188"/>
        <v/>
      </c>
      <c r="Q1022" s="63"/>
      <c r="R1022" s="63"/>
      <c r="S1022" s="696"/>
    </row>
    <row r="1023" spans="1:19" hidden="1">
      <c r="A1023" s="481"/>
      <c r="B1023" s="482"/>
      <c r="C1023" s="483"/>
      <c r="D1023" s="483"/>
      <c r="E1023" s="484"/>
      <c r="F1023" s="483"/>
      <c r="G1023" s="689"/>
      <c r="H1023" s="390">
        <f t="shared" si="184"/>
        <v>0</v>
      </c>
      <c r="I1023" s="63">
        <f t="shared" si="189"/>
        <v>0</v>
      </c>
      <c r="J1023" s="490"/>
      <c r="K1023" s="510"/>
      <c r="L1023" s="512" t="str">
        <f>IF(AND('1B Tableau financier'!$K$2&lt;&gt;"Pôle",C1023&lt;&gt;""),1,"")</f>
        <v/>
      </c>
      <c r="M1023" s="517" t="str">
        <f t="shared" si="185"/>
        <v/>
      </c>
      <c r="N1023" s="518" t="str">
        <f t="shared" si="186"/>
        <v/>
      </c>
      <c r="O1023" s="517" t="str">
        <f t="shared" si="187"/>
        <v/>
      </c>
      <c r="P1023" s="63" t="str">
        <f t="shared" si="188"/>
        <v/>
      </c>
      <c r="Q1023" s="63"/>
      <c r="R1023" s="63"/>
      <c r="S1023" s="696"/>
    </row>
    <row r="1024" spans="1:19" hidden="1">
      <c r="A1024" s="481"/>
      <c r="B1024" s="482"/>
      <c r="C1024" s="483"/>
      <c r="D1024" s="483"/>
      <c r="E1024" s="484"/>
      <c r="F1024" s="483"/>
      <c r="G1024" s="689"/>
      <c r="H1024" s="390">
        <f t="shared" si="184"/>
        <v>0</v>
      </c>
      <c r="I1024" s="63">
        <f t="shared" si="189"/>
        <v>0</v>
      </c>
      <c r="J1024" s="490"/>
      <c r="K1024" s="510"/>
      <c r="L1024" s="512" t="str">
        <f>IF(AND('1B Tableau financier'!$K$2&lt;&gt;"Pôle",C1024&lt;&gt;""),1,"")</f>
        <v/>
      </c>
      <c r="M1024" s="517" t="str">
        <f t="shared" si="185"/>
        <v/>
      </c>
      <c r="N1024" s="518" t="str">
        <f t="shared" si="186"/>
        <v/>
      </c>
      <c r="O1024" s="517" t="str">
        <f t="shared" si="187"/>
        <v/>
      </c>
      <c r="P1024" s="63" t="str">
        <f t="shared" si="188"/>
        <v/>
      </c>
      <c r="Q1024" s="63"/>
      <c r="R1024" s="63"/>
      <c r="S1024" s="696"/>
    </row>
    <row r="1025" spans="1:19" hidden="1">
      <c r="A1025" s="481"/>
      <c r="B1025" s="482"/>
      <c r="C1025" s="483"/>
      <c r="D1025" s="483"/>
      <c r="E1025" s="484"/>
      <c r="F1025" s="483"/>
      <c r="G1025" s="689"/>
      <c r="H1025" s="390">
        <f t="shared" si="184"/>
        <v>0</v>
      </c>
      <c r="I1025" s="63">
        <f t="shared" si="189"/>
        <v>0</v>
      </c>
      <c r="J1025" s="490"/>
      <c r="K1025" s="510"/>
      <c r="L1025" s="512" t="str">
        <f>IF(AND('1B Tableau financier'!$K$2&lt;&gt;"Pôle",C1025&lt;&gt;""),1,"")</f>
        <v/>
      </c>
      <c r="M1025" s="517" t="str">
        <f t="shared" si="185"/>
        <v/>
      </c>
      <c r="N1025" s="518" t="str">
        <f t="shared" si="186"/>
        <v/>
      </c>
      <c r="O1025" s="517" t="str">
        <f t="shared" si="187"/>
        <v/>
      </c>
      <c r="P1025" s="63" t="str">
        <f t="shared" si="188"/>
        <v/>
      </c>
      <c r="Q1025" s="63"/>
      <c r="R1025" s="63"/>
      <c r="S1025" s="696"/>
    </row>
    <row r="1026" spans="1:19" hidden="1">
      <c r="A1026" s="481"/>
      <c r="B1026" s="482"/>
      <c r="C1026" s="483"/>
      <c r="D1026" s="483"/>
      <c r="E1026" s="484"/>
      <c r="F1026" s="483"/>
      <c r="G1026" s="689"/>
      <c r="H1026" s="390">
        <f t="shared" si="184"/>
        <v>0</v>
      </c>
      <c r="I1026" s="63">
        <f t="shared" si="189"/>
        <v>0</v>
      </c>
      <c r="J1026" s="490"/>
      <c r="K1026" s="510"/>
      <c r="L1026" s="512" t="str">
        <f>IF(AND('1B Tableau financier'!$K$2&lt;&gt;"Pôle",C1026&lt;&gt;""),1,"")</f>
        <v/>
      </c>
      <c r="M1026" s="517" t="str">
        <f t="shared" si="185"/>
        <v/>
      </c>
      <c r="N1026" s="518" t="str">
        <f t="shared" si="186"/>
        <v/>
      </c>
      <c r="O1026" s="517" t="str">
        <f t="shared" si="187"/>
        <v/>
      </c>
      <c r="P1026" s="63" t="str">
        <f t="shared" si="188"/>
        <v/>
      </c>
      <c r="Q1026" s="63"/>
      <c r="R1026" s="63"/>
      <c r="S1026" s="696"/>
    </row>
    <row r="1027" spans="1:19" hidden="1">
      <c r="A1027" s="481"/>
      <c r="B1027" s="482"/>
      <c r="C1027" s="483"/>
      <c r="D1027" s="483"/>
      <c r="E1027" s="484"/>
      <c r="F1027" s="483"/>
      <c r="G1027" s="689"/>
      <c r="H1027" s="390">
        <f t="shared" si="184"/>
        <v>0</v>
      </c>
      <c r="I1027" s="63">
        <f t="shared" ref="I1027:I1046" si="194">G1027*H1027</f>
        <v>0</v>
      </c>
      <c r="J1027" s="490"/>
      <c r="K1027" s="510"/>
      <c r="L1027" s="512" t="str">
        <f>IF(AND('1B Tableau financier'!$K$2&lt;&gt;"Pôle",C1027&lt;&gt;""),1,"")</f>
        <v/>
      </c>
      <c r="M1027" s="517" t="str">
        <f t="shared" ref="M1027:M1046" si="195">IF(L1027=1,I1027+J1027+K1027,"")</f>
        <v/>
      </c>
      <c r="N1027" s="518" t="str">
        <f t="shared" ref="N1027:N1046" si="196">IF(L1027=2,(I1027+J1027+K1027)/2,"")</f>
        <v/>
      </c>
      <c r="O1027" s="517" t="str">
        <f t="shared" si="187"/>
        <v/>
      </c>
      <c r="P1027" s="63" t="str">
        <f t="shared" si="188"/>
        <v/>
      </c>
      <c r="Q1027" s="63"/>
      <c r="R1027" s="63"/>
      <c r="S1027" s="696"/>
    </row>
    <row r="1028" spans="1:19" hidden="1">
      <c r="A1028" s="481"/>
      <c r="B1028" s="482"/>
      <c r="C1028" s="483"/>
      <c r="D1028" s="483"/>
      <c r="E1028" s="484"/>
      <c r="F1028" s="483"/>
      <c r="G1028" s="689"/>
      <c r="H1028" s="390">
        <f t="shared" si="184"/>
        <v>0</v>
      </c>
      <c r="I1028" s="63">
        <f t="shared" si="194"/>
        <v>0</v>
      </c>
      <c r="J1028" s="490"/>
      <c r="K1028" s="510"/>
      <c r="L1028" s="512" t="str">
        <f>IF(AND('1B Tableau financier'!$K$2&lt;&gt;"Pôle",C1028&lt;&gt;""),1,"")</f>
        <v/>
      </c>
      <c r="M1028" s="517" t="str">
        <f t="shared" si="195"/>
        <v/>
      </c>
      <c r="N1028" s="518" t="str">
        <f t="shared" si="196"/>
        <v/>
      </c>
      <c r="O1028" s="517" t="str">
        <f t="shared" si="187"/>
        <v/>
      </c>
      <c r="P1028" s="63" t="str">
        <f t="shared" si="188"/>
        <v/>
      </c>
      <c r="Q1028" s="63"/>
      <c r="R1028" s="63"/>
      <c r="S1028" s="696"/>
    </row>
    <row r="1029" spans="1:19" hidden="1">
      <c r="A1029" s="481"/>
      <c r="B1029" s="482"/>
      <c r="C1029" s="483"/>
      <c r="D1029" s="483"/>
      <c r="E1029" s="484"/>
      <c r="F1029" s="483"/>
      <c r="G1029" s="689"/>
      <c r="H1029" s="390">
        <f t="shared" si="184"/>
        <v>0</v>
      </c>
      <c r="I1029" s="63">
        <f t="shared" si="194"/>
        <v>0</v>
      </c>
      <c r="J1029" s="490"/>
      <c r="K1029" s="510"/>
      <c r="L1029" s="512" t="str">
        <f>IF(AND('1B Tableau financier'!$K$2&lt;&gt;"Pôle",C1029&lt;&gt;""),1,"")</f>
        <v/>
      </c>
      <c r="M1029" s="517" t="str">
        <f t="shared" si="195"/>
        <v/>
      </c>
      <c r="N1029" s="518" t="str">
        <f t="shared" si="196"/>
        <v/>
      </c>
      <c r="O1029" s="517" t="str">
        <f t="shared" si="187"/>
        <v/>
      </c>
      <c r="P1029" s="63" t="str">
        <f t="shared" si="188"/>
        <v/>
      </c>
      <c r="Q1029" s="63"/>
      <c r="R1029" s="63"/>
      <c r="S1029" s="696"/>
    </row>
    <row r="1030" spans="1:19" hidden="1">
      <c r="A1030" s="481"/>
      <c r="B1030" s="482"/>
      <c r="C1030" s="483"/>
      <c r="D1030" s="483"/>
      <c r="E1030" s="484"/>
      <c r="F1030" s="483"/>
      <c r="G1030" s="689"/>
      <c r="H1030" s="390">
        <f t="shared" si="184"/>
        <v>0</v>
      </c>
      <c r="I1030" s="63">
        <f t="shared" si="194"/>
        <v>0</v>
      </c>
      <c r="J1030" s="490"/>
      <c r="K1030" s="510"/>
      <c r="L1030" s="512" t="str">
        <f>IF(AND('1B Tableau financier'!$K$2&lt;&gt;"Pôle",C1030&lt;&gt;""),1,"")</f>
        <v/>
      </c>
      <c r="M1030" s="517" t="str">
        <f t="shared" si="195"/>
        <v/>
      </c>
      <c r="N1030" s="518" t="str">
        <f t="shared" si="196"/>
        <v/>
      </c>
      <c r="O1030" s="517" t="str">
        <f t="shared" si="187"/>
        <v/>
      </c>
      <c r="P1030" s="63" t="str">
        <f t="shared" si="188"/>
        <v/>
      </c>
      <c r="Q1030" s="63"/>
      <c r="R1030" s="63"/>
      <c r="S1030" s="696"/>
    </row>
    <row r="1031" spans="1:19" hidden="1">
      <c r="A1031" s="481"/>
      <c r="B1031" s="482"/>
      <c r="C1031" s="483"/>
      <c r="D1031" s="483"/>
      <c r="E1031" s="484"/>
      <c r="F1031" s="483"/>
      <c r="G1031" s="689"/>
      <c r="H1031" s="390">
        <f t="shared" si="184"/>
        <v>0</v>
      </c>
      <c r="I1031" s="63">
        <f t="shared" si="194"/>
        <v>0</v>
      </c>
      <c r="J1031" s="490"/>
      <c r="K1031" s="510"/>
      <c r="L1031" s="512" t="str">
        <f>IF(AND('1B Tableau financier'!$K$2&lt;&gt;"Pôle",C1031&lt;&gt;""),1,"")</f>
        <v/>
      </c>
      <c r="M1031" s="517" t="str">
        <f t="shared" si="195"/>
        <v/>
      </c>
      <c r="N1031" s="518" t="str">
        <f t="shared" si="196"/>
        <v/>
      </c>
      <c r="O1031" s="517" t="str">
        <f t="shared" si="187"/>
        <v/>
      </c>
      <c r="P1031" s="63" t="str">
        <f t="shared" si="188"/>
        <v/>
      </c>
      <c r="Q1031" s="63"/>
      <c r="R1031" s="63"/>
      <c r="S1031" s="696"/>
    </row>
    <row r="1032" spans="1:19" hidden="1">
      <c r="A1032" s="481"/>
      <c r="B1032" s="482"/>
      <c r="C1032" s="483"/>
      <c r="D1032" s="483"/>
      <c r="E1032" s="484"/>
      <c r="F1032" s="483"/>
      <c r="G1032" s="689"/>
      <c r="H1032" s="390">
        <f t="shared" si="184"/>
        <v>0</v>
      </c>
      <c r="I1032" s="63">
        <f t="shared" si="194"/>
        <v>0</v>
      </c>
      <c r="J1032" s="490"/>
      <c r="K1032" s="510"/>
      <c r="L1032" s="512" t="str">
        <f>IF(AND('1B Tableau financier'!$K$2&lt;&gt;"Pôle",C1032&lt;&gt;""),1,"")</f>
        <v/>
      </c>
      <c r="M1032" s="517" t="str">
        <f t="shared" si="195"/>
        <v/>
      </c>
      <c r="N1032" s="518" t="str">
        <f t="shared" si="196"/>
        <v/>
      </c>
      <c r="O1032" s="517" t="str">
        <f t="shared" si="187"/>
        <v/>
      </c>
      <c r="P1032" s="63" t="str">
        <f t="shared" si="188"/>
        <v/>
      </c>
      <c r="Q1032" s="63"/>
      <c r="R1032" s="63"/>
      <c r="S1032" s="696"/>
    </row>
    <row r="1033" spans="1:19" hidden="1">
      <c r="A1033" s="481"/>
      <c r="B1033" s="482"/>
      <c r="C1033" s="483"/>
      <c r="D1033" s="483"/>
      <c r="E1033" s="484"/>
      <c r="F1033" s="483"/>
      <c r="G1033" s="689"/>
      <c r="H1033" s="390">
        <f t="shared" si="184"/>
        <v>0</v>
      </c>
      <c r="I1033" s="63">
        <f t="shared" si="194"/>
        <v>0</v>
      </c>
      <c r="J1033" s="490"/>
      <c r="K1033" s="510"/>
      <c r="L1033" s="512" t="str">
        <f>IF(AND('1B Tableau financier'!$K$2&lt;&gt;"Pôle",C1033&lt;&gt;""),1,"")</f>
        <v/>
      </c>
      <c r="M1033" s="517" t="str">
        <f t="shared" si="195"/>
        <v/>
      </c>
      <c r="N1033" s="518" t="str">
        <f t="shared" si="196"/>
        <v/>
      </c>
      <c r="O1033" s="517" t="str">
        <f t="shared" si="187"/>
        <v/>
      </c>
      <c r="P1033" s="63" t="str">
        <f t="shared" si="188"/>
        <v/>
      </c>
      <c r="Q1033" s="63"/>
      <c r="R1033" s="63"/>
      <c r="S1033" s="696"/>
    </row>
    <row r="1034" spans="1:19" hidden="1">
      <c r="A1034" s="481"/>
      <c r="B1034" s="482"/>
      <c r="C1034" s="483"/>
      <c r="D1034" s="483"/>
      <c r="E1034" s="484"/>
      <c r="F1034" s="483"/>
      <c r="G1034" s="689"/>
      <c r="H1034" s="390">
        <f t="shared" si="184"/>
        <v>0</v>
      </c>
      <c r="I1034" s="63">
        <f t="shared" si="194"/>
        <v>0</v>
      </c>
      <c r="J1034" s="490"/>
      <c r="K1034" s="510"/>
      <c r="L1034" s="512" t="str">
        <f>IF(AND('1B Tableau financier'!$K$2&lt;&gt;"Pôle",C1034&lt;&gt;""),1,"")</f>
        <v/>
      </c>
      <c r="M1034" s="517" t="str">
        <f t="shared" si="195"/>
        <v/>
      </c>
      <c r="N1034" s="518" t="str">
        <f t="shared" si="196"/>
        <v/>
      </c>
      <c r="O1034" s="517" t="str">
        <f t="shared" si="187"/>
        <v/>
      </c>
      <c r="P1034" s="63" t="str">
        <f t="shared" si="188"/>
        <v/>
      </c>
      <c r="Q1034" s="63"/>
      <c r="R1034" s="63"/>
      <c r="S1034" s="696"/>
    </row>
    <row r="1035" spans="1:19" hidden="1">
      <c r="A1035" s="481"/>
      <c r="B1035" s="482"/>
      <c r="C1035" s="483"/>
      <c r="D1035" s="483"/>
      <c r="E1035" s="484"/>
      <c r="F1035" s="483"/>
      <c r="G1035" s="689"/>
      <c r="H1035" s="390">
        <f t="shared" si="184"/>
        <v>0</v>
      </c>
      <c r="I1035" s="63">
        <f t="shared" si="194"/>
        <v>0</v>
      </c>
      <c r="J1035" s="490"/>
      <c r="K1035" s="510"/>
      <c r="L1035" s="512" t="str">
        <f>IF(AND('1B Tableau financier'!$K$2&lt;&gt;"Pôle",C1035&lt;&gt;""),1,"")</f>
        <v/>
      </c>
      <c r="M1035" s="517" t="str">
        <f t="shared" si="195"/>
        <v/>
      </c>
      <c r="N1035" s="518" t="str">
        <f t="shared" si="196"/>
        <v/>
      </c>
      <c r="O1035" s="517" t="str">
        <f t="shared" si="187"/>
        <v/>
      </c>
      <c r="P1035" s="63" t="str">
        <f t="shared" si="188"/>
        <v/>
      </c>
      <c r="Q1035" s="63"/>
      <c r="R1035" s="63"/>
      <c r="S1035" s="696"/>
    </row>
    <row r="1036" spans="1:19" hidden="1">
      <c r="A1036" s="481"/>
      <c r="B1036" s="482"/>
      <c r="C1036" s="483"/>
      <c r="D1036" s="483"/>
      <c r="E1036" s="484"/>
      <c r="F1036" s="483"/>
      <c r="G1036" s="689"/>
      <c r="H1036" s="390">
        <f t="shared" si="184"/>
        <v>0</v>
      </c>
      <c r="I1036" s="63">
        <f t="shared" si="194"/>
        <v>0</v>
      </c>
      <c r="J1036" s="490"/>
      <c r="K1036" s="510"/>
      <c r="L1036" s="512" t="str">
        <f>IF(AND('1B Tableau financier'!$K$2&lt;&gt;"Pôle",C1036&lt;&gt;""),1,"")</f>
        <v/>
      </c>
      <c r="M1036" s="517" t="str">
        <f t="shared" si="195"/>
        <v/>
      </c>
      <c r="N1036" s="518" t="str">
        <f t="shared" si="196"/>
        <v/>
      </c>
      <c r="O1036" s="517" t="str">
        <f t="shared" si="187"/>
        <v/>
      </c>
      <c r="P1036" s="63" t="str">
        <f t="shared" si="188"/>
        <v/>
      </c>
      <c r="Q1036" s="63"/>
      <c r="R1036" s="63"/>
      <c r="S1036" s="696"/>
    </row>
    <row r="1037" spans="1:19" hidden="1">
      <c r="A1037" s="481"/>
      <c r="B1037" s="482"/>
      <c r="C1037" s="483"/>
      <c r="D1037" s="483"/>
      <c r="E1037" s="484"/>
      <c r="F1037" s="483"/>
      <c r="G1037" s="689"/>
      <c r="H1037" s="390">
        <f t="shared" si="184"/>
        <v>0</v>
      </c>
      <c r="I1037" s="63">
        <f t="shared" si="194"/>
        <v>0</v>
      </c>
      <c r="J1037" s="490"/>
      <c r="K1037" s="510"/>
      <c r="L1037" s="512" t="str">
        <f>IF(AND('1B Tableau financier'!$K$2&lt;&gt;"Pôle",C1037&lt;&gt;""),1,"")</f>
        <v/>
      </c>
      <c r="M1037" s="517" t="str">
        <f t="shared" si="195"/>
        <v/>
      </c>
      <c r="N1037" s="518" t="str">
        <f t="shared" si="196"/>
        <v/>
      </c>
      <c r="O1037" s="517" t="str">
        <f t="shared" si="187"/>
        <v/>
      </c>
      <c r="P1037" s="63" t="str">
        <f t="shared" si="188"/>
        <v/>
      </c>
      <c r="Q1037" s="63"/>
      <c r="R1037" s="63"/>
      <c r="S1037" s="696"/>
    </row>
    <row r="1038" spans="1:19" hidden="1">
      <c r="A1038" s="481"/>
      <c r="B1038" s="482"/>
      <c r="C1038" s="483"/>
      <c r="D1038" s="483"/>
      <c r="E1038" s="484"/>
      <c r="F1038" s="483"/>
      <c r="G1038" s="689"/>
      <c r="H1038" s="390">
        <f t="shared" si="184"/>
        <v>0</v>
      </c>
      <c r="I1038" s="63">
        <f t="shared" si="194"/>
        <v>0</v>
      </c>
      <c r="J1038" s="490"/>
      <c r="K1038" s="510"/>
      <c r="L1038" s="512" t="str">
        <f>IF(AND('1B Tableau financier'!$K$2&lt;&gt;"Pôle",C1038&lt;&gt;""),1,"")</f>
        <v/>
      </c>
      <c r="M1038" s="517" t="str">
        <f t="shared" si="195"/>
        <v/>
      </c>
      <c r="N1038" s="518" t="str">
        <f t="shared" si="196"/>
        <v/>
      </c>
      <c r="O1038" s="517" t="str">
        <f t="shared" si="187"/>
        <v/>
      </c>
      <c r="P1038" s="63" t="str">
        <f t="shared" si="188"/>
        <v/>
      </c>
      <c r="Q1038" s="63"/>
      <c r="R1038" s="63"/>
      <c r="S1038" s="696"/>
    </row>
    <row r="1039" spans="1:19" hidden="1">
      <c r="A1039" s="481"/>
      <c r="B1039" s="482"/>
      <c r="C1039" s="483"/>
      <c r="D1039" s="483"/>
      <c r="E1039" s="484"/>
      <c r="F1039" s="483"/>
      <c r="G1039" s="689"/>
      <c r="H1039" s="390">
        <f t="shared" si="184"/>
        <v>0</v>
      </c>
      <c r="I1039" s="63">
        <f t="shared" si="194"/>
        <v>0</v>
      </c>
      <c r="J1039" s="490"/>
      <c r="K1039" s="510"/>
      <c r="L1039" s="512" t="str">
        <f>IF(AND('1B Tableau financier'!$K$2&lt;&gt;"Pôle",C1039&lt;&gt;""),1,"")</f>
        <v/>
      </c>
      <c r="M1039" s="517" t="str">
        <f t="shared" si="195"/>
        <v/>
      </c>
      <c r="N1039" s="518" t="str">
        <f t="shared" si="196"/>
        <v/>
      </c>
      <c r="O1039" s="517" t="str">
        <f t="shared" si="187"/>
        <v/>
      </c>
      <c r="P1039" s="63" t="str">
        <f t="shared" si="188"/>
        <v/>
      </c>
      <c r="Q1039" s="63"/>
      <c r="R1039" s="63"/>
      <c r="S1039" s="696"/>
    </row>
    <row r="1040" spans="1:19" hidden="1">
      <c r="A1040" s="481"/>
      <c r="B1040" s="482"/>
      <c r="C1040" s="483"/>
      <c r="D1040" s="483"/>
      <c r="E1040" s="484"/>
      <c r="F1040" s="483"/>
      <c r="G1040" s="689"/>
      <c r="H1040" s="390">
        <f t="shared" si="184"/>
        <v>0</v>
      </c>
      <c r="I1040" s="63">
        <f t="shared" si="194"/>
        <v>0</v>
      </c>
      <c r="J1040" s="490"/>
      <c r="K1040" s="510"/>
      <c r="L1040" s="512" t="str">
        <f>IF(AND('1B Tableau financier'!$K$2&lt;&gt;"Pôle",C1040&lt;&gt;""),1,"")</f>
        <v/>
      </c>
      <c r="M1040" s="517" t="str">
        <f t="shared" si="195"/>
        <v/>
      </c>
      <c r="N1040" s="518" t="str">
        <f t="shared" si="196"/>
        <v/>
      </c>
      <c r="O1040" s="517" t="str">
        <f t="shared" si="187"/>
        <v/>
      </c>
      <c r="P1040" s="63" t="str">
        <f t="shared" si="188"/>
        <v/>
      </c>
      <c r="Q1040" s="63"/>
      <c r="R1040" s="63"/>
      <c r="S1040" s="696"/>
    </row>
    <row r="1041" spans="1:19" hidden="1">
      <c r="A1041" s="481"/>
      <c r="B1041" s="482"/>
      <c r="C1041" s="483"/>
      <c r="D1041" s="483"/>
      <c r="E1041" s="484"/>
      <c r="F1041" s="483"/>
      <c r="G1041" s="689"/>
      <c r="H1041" s="390">
        <f t="shared" ref="H1041:H1068" si="197">IF(AND(B1041&gt;=$I$8,B1041&lt;=$J$8),$K$8,IF(AND(B1041&gt;=$I$9,B1041&lt;=$J$9),$K$9,IF(AND(B1041&gt;=$I$10,B1041&lt;=$J$10),$K$10,IF(AND(B1041&gt;=$I$11,B1041&lt;=$J$11),$K$11,0))))</f>
        <v>0</v>
      </c>
      <c r="I1041" s="63">
        <f t="shared" si="194"/>
        <v>0</v>
      </c>
      <c r="J1041" s="490"/>
      <c r="K1041" s="510"/>
      <c r="L1041" s="512" t="str">
        <f>IF(AND('1B Tableau financier'!$K$2&lt;&gt;"Pôle",C1041&lt;&gt;""),1,"")</f>
        <v/>
      </c>
      <c r="M1041" s="517" t="str">
        <f t="shared" si="195"/>
        <v/>
      </c>
      <c r="N1041" s="518" t="str">
        <f t="shared" si="196"/>
        <v/>
      </c>
      <c r="O1041" s="517" t="str">
        <f t="shared" si="187"/>
        <v/>
      </c>
      <c r="P1041" s="63" t="str">
        <f t="shared" si="188"/>
        <v/>
      </c>
      <c r="Q1041" s="63"/>
      <c r="R1041" s="63"/>
      <c r="S1041" s="696"/>
    </row>
    <row r="1042" spans="1:19" hidden="1">
      <c r="A1042" s="481"/>
      <c r="B1042" s="482"/>
      <c r="C1042" s="483"/>
      <c r="D1042" s="483"/>
      <c r="E1042" s="484"/>
      <c r="F1042" s="483"/>
      <c r="G1042" s="689"/>
      <c r="H1042" s="390">
        <f t="shared" si="197"/>
        <v>0</v>
      </c>
      <c r="I1042" s="63">
        <f t="shared" si="194"/>
        <v>0</v>
      </c>
      <c r="J1042" s="490"/>
      <c r="K1042" s="510"/>
      <c r="L1042" s="512" t="str">
        <f>IF(AND('1B Tableau financier'!$K$2&lt;&gt;"Pôle",C1042&lt;&gt;""),1,"")</f>
        <v/>
      </c>
      <c r="M1042" s="517" t="str">
        <f t="shared" si="195"/>
        <v/>
      </c>
      <c r="N1042" s="518" t="str">
        <f t="shared" si="196"/>
        <v/>
      </c>
      <c r="O1042" s="517" t="str">
        <f t="shared" si="187"/>
        <v/>
      </c>
      <c r="P1042" s="63" t="str">
        <f t="shared" si="188"/>
        <v/>
      </c>
      <c r="Q1042" s="63"/>
      <c r="R1042" s="63"/>
      <c r="S1042" s="696"/>
    </row>
    <row r="1043" spans="1:19" hidden="1">
      <c r="A1043" s="481"/>
      <c r="B1043" s="482"/>
      <c r="C1043" s="483"/>
      <c r="D1043" s="483"/>
      <c r="E1043" s="484"/>
      <c r="F1043" s="483"/>
      <c r="G1043" s="689"/>
      <c r="H1043" s="390">
        <f t="shared" si="197"/>
        <v>0</v>
      </c>
      <c r="I1043" s="63">
        <f t="shared" si="194"/>
        <v>0</v>
      </c>
      <c r="J1043" s="490"/>
      <c r="K1043" s="510"/>
      <c r="L1043" s="512" t="str">
        <f>IF(AND('1B Tableau financier'!$K$2&lt;&gt;"Pôle",C1043&lt;&gt;""),1,"")</f>
        <v/>
      </c>
      <c r="M1043" s="517" t="str">
        <f t="shared" si="195"/>
        <v/>
      </c>
      <c r="N1043" s="518" t="str">
        <f t="shared" si="196"/>
        <v/>
      </c>
      <c r="O1043" s="517" t="str">
        <f t="shared" ref="O1043:O1068" si="198">IF(M1043="","",M1043-Q1043)</f>
        <v/>
      </c>
      <c r="P1043" s="63" t="str">
        <f t="shared" ref="P1043:P1068" si="199">IF(N1043="","",N1043-R1043)</f>
        <v/>
      </c>
      <c r="Q1043" s="63"/>
      <c r="R1043" s="63"/>
      <c r="S1043" s="696"/>
    </row>
    <row r="1044" spans="1:19" hidden="1">
      <c r="A1044" s="481"/>
      <c r="B1044" s="482"/>
      <c r="C1044" s="483"/>
      <c r="D1044" s="483"/>
      <c r="E1044" s="484"/>
      <c r="F1044" s="483"/>
      <c r="G1044" s="689"/>
      <c r="H1044" s="390">
        <f t="shared" si="197"/>
        <v>0</v>
      </c>
      <c r="I1044" s="63">
        <f t="shared" si="194"/>
        <v>0</v>
      </c>
      <c r="J1044" s="490"/>
      <c r="K1044" s="510"/>
      <c r="L1044" s="512" t="str">
        <f>IF(AND('1B Tableau financier'!$K$2&lt;&gt;"Pôle",C1044&lt;&gt;""),1,"")</f>
        <v/>
      </c>
      <c r="M1044" s="517" t="str">
        <f t="shared" si="195"/>
        <v/>
      </c>
      <c r="N1044" s="518" t="str">
        <f t="shared" si="196"/>
        <v/>
      </c>
      <c r="O1044" s="517" t="str">
        <f t="shared" si="198"/>
        <v/>
      </c>
      <c r="P1044" s="63" t="str">
        <f t="shared" si="199"/>
        <v/>
      </c>
      <c r="Q1044" s="63"/>
      <c r="R1044" s="63"/>
      <c r="S1044" s="696"/>
    </row>
    <row r="1045" spans="1:19" hidden="1">
      <c r="A1045" s="481"/>
      <c r="B1045" s="482"/>
      <c r="C1045" s="483"/>
      <c r="D1045" s="483"/>
      <c r="E1045" s="484"/>
      <c r="F1045" s="483"/>
      <c r="G1045" s="689"/>
      <c r="H1045" s="390">
        <f t="shared" si="197"/>
        <v>0</v>
      </c>
      <c r="I1045" s="63">
        <f t="shared" si="194"/>
        <v>0</v>
      </c>
      <c r="J1045" s="490"/>
      <c r="K1045" s="510"/>
      <c r="L1045" s="512" t="str">
        <f>IF(AND('1B Tableau financier'!$K$2&lt;&gt;"Pôle",C1045&lt;&gt;""),1,"")</f>
        <v/>
      </c>
      <c r="M1045" s="517" t="str">
        <f t="shared" si="195"/>
        <v/>
      </c>
      <c r="N1045" s="518" t="str">
        <f t="shared" si="196"/>
        <v/>
      </c>
      <c r="O1045" s="517" t="str">
        <f t="shared" si="198"/>
        <v/>
      </c>
      <c r="P1045" s="63" t="str">
        <f t="shared" si="199"/>
        <v/>
      </c>
      <c r="Q1045" s="63"/>
      <c r="R1045" s="63"/>
      <c r="S1045" s="696"/>
    </row>
    <row r="1046" spans="1:19" hidden="1">
      <c r="A1046" s="485"/>
      <c r="B1046" s="482"/>
      <c r="C1046" s="483"/>
      <c r="D1046" s="483"/>
      <c r="E1046" s="484"/>
      <c r="F1046" s="483"/>
      <c r="G1046" s="689"/>
      <c r="H1046" s="390">
        <f t="shared" si="197"/>
        <v>0</v>
      </c>
      <c r="I1046" s="63">
        <f t="shared" si="194"/>
        <v>0</v>
      </c>
      <c r="J1046" s="490"/>
      <c r="K1046" s="510"/>
      <c r="L1046" s="512" t="str">
        <f>IF(AND('1B Tableau financier'!$K$2&lt;&gt;"Pôle",C1046&lt;&gt;""),1,"")</f>
        <v/>
      </c>
      <c r="M1046" s="517" t="str">
        <f t="shared" si="195"/>
        <v/>
      </c>
      <c r="N1046" s="518" t="str">
        <f t="shared" si="196"/>
        <v/>
      </c>
      <c r="O1046" s="517" t="str">
        <f t="shared" si="198"/>
        <v/>
      </c>
      <c r="P1046" s="63" t="str">
        <f t="shared" si="199"/>
        <v/>
      </c>
      <c r="Q1046" s="63"/>
      <c r="R1046" s="63"/>
      <c r="S1046" s="696"/>
    </row>
    <row r="1047" spans="1:19" hidden="1">
      <c r="A1047" s="481"/>
      <c r="B1047" s="482"/>
      <c r="C1047" s="483"/>
      <c r="D1047" s="483"/>
      <c r="E1047" s="484"/>
      <c r="F1047" s="483"/>
      <c r="G1047" s="689"/>
      <c r="H1047" s="390">
        <f t="shared" si="197"/>
        <v>0</v>
      </c>
      <c r="I1047" s="63">
        <f t="shared" si="189"/>
        <v>0</v>
      </c>
      <c r="J1047" s="490"/>
      <c r="K1047" s="510"/>
      <c r="L1047" s="512" t="str">
        <f>IF(AND('1B Tableau financier'!$K$2&lt;&gt;"Pôle",C1047&lt;&gt;""),1,"")</f>
        <v/>
      </c>
      <c r="M1047" s="517" t="str">
        <f t="shared" si="185"/>
        <v/>
      </c>
      <c r="N1047" s="518" t="str">
        <f t="shared" si="186"/>
        <v/>
      </c>
      <c r="O1047" s="517" t="str">
        <f t="shared" si="198"/>
        <v/>
      </c>
      <c r="P1047" s="63" t="str">
        <f t="shared" si="199"/>
        <v/>
      </c>
      <c r="Q1047" s="63"/>
      <c r="R1047" s="63"/>
      <c r="S1047" s="696"/>
    </row>
    <row r="1048" spans="1:19" hidden="1">
      <c r="A1048" s="481"/>
      <c r="B1048" s="482"/>
      <c r="C1048" s="483"/>
      <c r="D1048" s="483"/>
      <c r="E1048" s="484"/>
      <c r="F1048" s="483"/>
      <c r="G1048" s="689"/>
      <c r="H1048" s="390">
        <f t="shared" si="197"/>
        <v>0</v>
      </c>
      <c r="I1048" s="63">
        <f t="shared" si="189"/>
        <v>0</v>
      </c>
      <c r="J1048" s="490"/>
      <c r="K1048" s="510"/>
      <c r="L1048" s="512" t="str">
        <f>IF(AND('1B Tableau financier'!$K$2&lt;&gt;"Pôle",C1048&lt;&gt;""),1,"")</f>
        <v/>
      </c>
      <c r="M1048" s="517" t="str">
        <f t="shared" si="185"/>
        <v/>
      </c>
      <c r="N1048" s="518" t="str">
        <f t="shared" si="186"/>
        <v/>
      </c>
      <c r="O1048" s="517" t="str">
        <f t="shared" si="198"/>
        <v/>
      </c>
      <c r="P1048" s="63" t="str">
        <f t="shared" si="199"/>
        <v/>
      </c>
      <c r="Q1048" s="63"/>
      <c r="R1048" s="63"/>
      <c r="S1048" s="696"/>
    </row>
    <row r="1049" spans="1:19" hidden="1">
      <c r="A1049" s="481"/>
      <c r="B1049" s="482"/>
      <c r="C1049" s="483"/>
      <c r="D1049" s="483"/>
      <c r="E1049" s="484"/>
      <c r="F1049" s="483"/>
      <c r="G1049" s="689"/>
      <c r="H1049" s="390">
        <f t="shared" si="197"/>
        <v>0</v>
      </c>
      <c r="I1049" s="63">
        <f t="shared" si="189"/>
        <v>0</v>
      </c>
      <c r="J1049" s="490"/>
      <c r="K1049" s="510"/>
      <c r="L1049" s="512" t="str">
        <f>IF(AND('1B Tableau financier'!$K$2&lt;&gt;"Pôle",C1049&lt;&gt;""),1,"")</f>
        <v/>
      </c>
      <c r="M1049" s="517" t="str">
        <f t="shared" si="185"/>
        <v/>
      </c>
      <c r="N1049" s="518" t="str">
        <f t="shared" si="186"/>
        <v/>
      </c>
      <c r="O1049" s="517" t="str">
        <f t="shared" si="198"/>
        <v/>
      </c>
      <c r="P1049" s="63" t="str">
        <f t="shared" si="199"/>
        <v/>
      </c>
      <c r="Q1049" s="63"/>
      <c r="R1049" s="63"/>
      <c r="S1049" s="696"/>
    </row>
    <row r="1050" spans="1:19" hidden="1">
      <c r="A1050" s="481"/>
      <c r="B1050" s="482"/>
      <c r="C1050" s="483"/>
      <c r="D1050" s="483"/>
      <c r="E1050" s="484"/>
      <c r="F1050" s="483"/>
      <c r="G1050" s="689"/>
      <c r="H1050" s="390">
        <f t="shared" si="197"/>
        <v>0</v>
      </c>
      <c r="I1050" s="63">
        <f t="shared" si="189"/>
        <v>0</v>
      </c>
      <c r="J1050" s="490"/>
      <c r="K1050" s="510"/>
      <c r="L1050" s="512" t="str">
        <f>IF(AND('1B Tableau financier'!$K$2&lt;&gt;"Pôle",C1050&lt;&gt;""),1,"")</f>
        <v/>
      </c>
      <c r="M1050" s="517" t="str">
        <f t="shared" si="185"/>
        <v/>
      </c>
      <c r="N1050" s="518" t="str">
        <f t="shared" si="186"/>
        <v/>
      </c>
      <c r="O1050" s="517" t="str">
        <f t="shared" si="198"/>
        <v/>
      </c>
      <c r="P1050" s="63" t="str">
        <f t="shared" si="199"/>
        <v/>
      </c>
      <c r="Q1050" s="63"/>
      <c r="R1050" s="63"/>
      <c r="S1050" s="696"/>
    </row>
    <row r="1051" spans="1:19" hidden="1">
      <c r="A1051" s="481"/>
      <c r="B1051" s="482"/>
      <c r="C1051" s="483"/>
      <c r="D1051" s="483"/>
      <c r="E1051" s="484"/>
      <c r="F1051" s="483"/>
      <c r="G1051" s="689"/>
      <c r="H1051" s="390">
        <f t="shared" si="197"/>
        <v>0</v>
      </c>
      <c r="I1051" s="63">
        <f t="shared" si="189"/>
        <v>0</v>
      </c>
      <c r="J1051" s="490"/>
      <c r="K1051" s="510"/>
      <c r="L1051" s="512" t="str">
        <f>IF(AND('1B Tableau financier'!$K$2&lt;&gt;"Pôle",C1051&lt;&gt;""),1,"")</f>
        <v/>
      </c>
      <c r="M1051" s="517" t="str">
        <f t="shared" si="185"/>
        <v/>
      </c>
      <c r="N1051" s="518" t="str">
        <f t="shared" si="186"/>
        <v/>
      </c>
      <c r="O1051" s="517" t="str">
        <f t="shared" si="198"/>
        <v/>
      </c>
      <c r="P1051" s="63" t="str">
        <f t="shared" si="199"/>
        <v/>
      </c>
      <c r="Q1051" s="63"/>
      <c r="R1051" s="63"/>
      <c r="S1051" s="696"/>
    </row>
    <row r="1052" spans="1:19" hidden="1">
      <c r="A1052" s="481"/>
      <c r="B1052" s="482"/>
      <c r="C1052" s="483"/>
      <c r="D1052" s="483"/>
      <c r="E1052" s="484"/>
      <c r="F1052" s="483"/>
      <c r="G1052" s="689"/>
      <c r="H1052" s="390">
        <f t="shared" si="197"/>
        <v>0</v>
      </c>
      <c r="I1052" s="63">
        <f t="shared" si="189"/>
        <v>0</v>
      </c>
      <c r="J1052" s="490"/>
      <c r="K1052" s="510"/>
      <c r="L1052" s="512" t="str">
        <f>IF(AND('1B Tableau financier'!$K$2&lt;&gt;"Pôle",C1052&lt;&gt;""),1,"")</f>
        <v/>
      </c>
      <c r="M1052" s="517" t="str">
        <f t="shared" si="185"/>
        <v/>
      </c>
      <c r="N1052" s="518" t="str">
        <f t="shared" si="186"/>
        <v/>
      </c>
      <c r="O1052" s="517" t="str">
        <f t="shared" si="198"/>
        <v/>
      </c>
      <c r="P1052" s="63" t="str">
        <f t="shared" si="199"/>
        <v/>
      </c>
      <c r="Q1052" s="63"/>
      <c r="R1052" s="63"/>
      <c r="S1052" s="696"/>
    </row>
    <row r="1053" spans="1:19" hidden="1">
      <c r="A1053" s="481"/>
      <c r="B1053" s="482"/>
      <c r="C1053" s="483"/>
      <c r="D1053" s="483"/>
      <c r="E1053" s="484"/>
      <c r="F1053" s="483"/>
      <c r="G1053" s="689"/>
      <c r="H1053" s="390">
        <f t="shared" si="197"/>
        <v>0</v>
      </c>
      <c r="I1053" s="63">
        <f t="shared" si="189"/>
        <v>0</v>
      </c>
      <c r="J1053" s="490"/>
      <c r="K1053" s="510"/>
      <c r="L1053" s="512" t="str">
        <f>IF(AND('1B Tableau financier'!$K$2&lt;&gt;"Pôle",C1053&lt;&gt;""),1,"")</f>
        <v/>
      </c>
      <c r="M1053" s="517" t="str">
        <f t="shared" si="185"/>
        <v/>
      </c>
      <c r="N1053" s="518" t="str">
        <f t="shared" si="186"/>
        <v/>
      </c>
      <c r="O1053" s="517" t="str">
        <f t="shared" si="198"/>
        <v/>
      </c>
      <c r="P1053" s="63" t="str">
        <f t="shared" si="199"/>
        <v/>
      </c>
      <c r="Q1053" s="63"/>
      <c r="R1053" s="63"/>
      <c r="S1053" s="696"/>
    </row>
    <row r="1054" spans="1:19" hidden="1">
      <c r="A1054" s="481"/>
      <c r="B1054" s="482"/>
      <c r="C1054" s="483"/>
      <c r="D1054" s="483"/>
      <c r="E1054" s="484"/>
      <c r="F1054" s="483"/>
      <c r="G1054" s="689"/>
      <c r="H1054" s="390">
        <f t="shared" si="197"/>
        <v>0</v>
      </c>
      <c r="I1054" s="63">
        <f t="shared" si="189"/>
        <v>0</v>
      </c>
      <c r="J1054" s="490"/>
      <c r="K1054" s="510"/>
      <c r="L1054" s="512" t="str">
        <f>IF(AND('1B Tableau financier'!$K$2&lt;&gt;"Pôle",C1054&lt;&gt;""),1,"")</f>
        <v/>
      </c>
      <c r="M1054" s="517" t="str">
        <f t="shared" si="185"/>
        <v/>
      </c>
      <c r="N1054" s="518" t="str">
        <f t="shared" si="186"/>
        <v/>
      </c>
      <c r="O1054" s="517" t="str">
        <f t="shared" si="198"/>
        <v/>
      </c>
      <c r="P1054" s="63" t="str">
        <f t="shared" si="199"/>
        <v/>
      </c>
      <c r="Q1054" s="63"/>
      <c r="R1054" s="63"/>
      <c r="S1054" s="696"/>
    </row>
    <row r="1055" spans="1:19" hidden="1">
      <c r="A1055" s="481"/>
      <c r="B1055" s="482"/>
      <c r="C1055" s="483"/>
      <c r="D1055" s="483"/>
      <c r="E1055" s="484"/>
      <c r="F1055" s="483"/>
      <c r="G1055" s="689"/>
      <c r="H1055" s="390">
        <f t="shared" si="197"/>
        <v>0</v>
      </c>
      <c r="I1055" s="63">
        <f t="shared" si="189"/>
        <v>0</v>
      </c>
      <c r="J1055" s="490"/>
      <c r="K1055" s="510"/>
      <c r="L1055" s="512" t="str">
        <f>IF(AND('1B Tableau financier'!$K$2&lt;&gt;"Pôle",C1055&lt;&gt;""),1,"")</f>
        <v/>
      </c>
      <c r="M1055" s="517" t="str">
        <f t="shared" si="185"/>
        <v/>
      </c>
      <c r="N1055" s="518" t="str">
        <f t="shared" si="186"/>
        <v/>
      </c>
      <c r="O1055" s="517" t="str">
        <f t="shared" si="198"/>
        <v/>
      </c>
      <c r="P1055" s="63" t="str">
        <f t="shared" si="199"/>
        <v/>
      </c>
      <c r="Q1055" s="63"/>
      <c r="R1055" s="63"/>
      <c r="S1055" s="696"/>
    </row>
    <row r="1056" spans="1:19" hidden="1">
      <c r="A1056" s="481"/>
      <c r="B1056" s="482"/>
      <c r="C1056" s="483"/>
      <c r="D1056" s="483"/>
      <c r="E1056" s="484"/>
      <c r="F1056" s="483"/>
      <c r="G1056" s="689"/>
      <c r="H1056" s="390">
        <f t="shared" si="197"/>
        <v>0</v>
      </c>
      <c r="I1056" s="63">
        <f t="shared" si="189"/>
        <v>0</v>
      </c>
      <c r="J1056" s="490"/>
      <c r="K1056" s="510"/>
      <c r="L1056" s="512" t="str">
        <f>IF(AND('1B Tableau financier'!$K$2&lt;&gt;"Pôle",C1056&lt;&gt;""),1,"")</f>
        <v/>
      </c>
      <c r="M1056" s="517" t="str">
        <f t="shared" si="185"/>
        <v/>
      </c>
      <c r="N1056" s="518" t="str">
        <f t="shared" si="186"/>
        <v/>
      </c>
      <c r="O1056" s="517" t="str">
        <f t="shared" si="198"/>
        <v/>
      </c>
      <c r="P1056" s="63" t="str">
        <f t="shared" si="199"/>
        <v/>
      </c>
      <c r="Q1056" s="63"/>
      <c r="R1056" s="63"/>
      <c r="S1056" s="696"/>
    </row>
    <row r="1057" spans="1:19" hidden="1">
      <c r="A1057" s="481"/>
      <c r="B1057" s="482"/>
      <c r="C1057" s="483"/>
      <c r="D1057" s="483"/>
      <c r="E1057" s="484"/>
      <c r="F1057" s="483"/>
      <c r="G1057" s="689"/>
      <c r="H1057" s="390">
        <f t="shared" si="197"/>
        <v>0</v>
      </c>
      <c r="I1057" s="63">
        <f t="shared" si="189"/>
        <v>0</v>
      </c>
      <c r="J1057" s="490"/>
      <c r="K1057" s="510"/>
      <c r="L1057" s="512" t="str">
        <f>IF(AND('1B Tableau financier'!$K$2&lt;&gt;"Pôle",C1057&lt;&gt;""),1,"")</f>
        <v/>
      </c>
      <c r="M1057" s="517" t="str">
        <f t="shared" si="185"/>
        <v/>
      </c>
      <c r="N1057" s="518" t="str">
        <f t="shared" si="186"/>
        <v/>
      </c>
      <c r="O1057" s="517" t="str">
        <f t="shared" si="198"/>
        <v/>
      </c>
      <c r="P1057" s="63" t="str">
        <f t="shared" si="199"/>
        <v/>
      </c>
      <c r="Q1057" s="63"/>
      <c r="R1057" s="63"/>
      <c r="S1057" s="696"/>
    </row>
    <row r="1058" spans="1:19" hidden="1">
      <c r="A1058" s="481"/>
      <c r="B1058" s="482"/>
      <c r="C1058" s="483"/>
      <c r="D1058" s="483"/>
      <c r="E1058" s="484"/>
      <c r="F1058" s="483"/>
      <c r="G1058" s="689"/>
      <c r="H1058" s="390">
        <f t="shared" si="197"/>
        <v>0</v>
      </c>
      <c r="I1058" s="63">
        <f t="shared" si="189"/>
        <v>0</v>
      </c>
      <c r="J1058" s="490"/>
      <c r="K1058" s="510"/>
      <c r="L1058" s="512" t="str">
        <f>IF(AND('1B Tableau financier'!$K$2&lt;&gt;"Pôle",C1058&lt;&gt;""),1,"")</f>
        <v/>
      </c>
      <c r="M1058" s="517" t="str">
        <f t="shared" si="185"/>
        <v/>
      </c>
      <c r="N1058" s="518" t="str">
        <f t="shared" si="186"/>
        <v/>
      </c>
      <c r="O1058" s="517" t="str">
        <f t="shared" si="198"/>
        <v/>
      </c>
      <c r="P1058" s="63" t="str">
        <f t="shared" si="199"/>
        <v/>
      </c>
      <c r="Q1058" s="63"/>
      <c r="R1058" s="63"/>
      <c r="S1058" s="696"/>
    </row>
    <row r="1059" spans="1:19" hidden="1">
      <c r="A1059" s="481"/>
      <c r="B1059" s="482"/>
      <c r="C1059" s="483"/>
      <c r="D1059" s="483"/>
      <c r="E1059" s="484"/>
      <c r="F1059" s="483"/>
      <c r="G1059" s="689"/>
      <c r="H1059" s="390">
        <f t="shared" si="197"/>
        <v>0</v>
      </c>
      <c r="I1059" s="63">
        <f t="shared" si="189"/>
        <v>0</v>
      </c>
      <c r="J1059" s="490"/>
      <c r="K1059" s="510"/>
      <c r="L1059" s="512" t="str">
        <f>IF(AND('1B Tableau financier'!$K$2&lt;&gt;"Pôle",C1059&lt;&gt;""),1,"")</f>
        <v/>
      </c>
      <c r="M1059" s="517" t="str">
        <f t="shared" si="185"/>
        <v/>
      </c>
      <c r="N1059" s="518" t="str">
        <f t="shared" si="186"/>
        <v/>
      </c>
      <c r="O1059" s="517" t="str">
        <f t="shared" si="198"/>
        <v/>
      </c>
      <c r="P1059" s="63" t="str">
        <f t="shared" si="199"/>
        <v/>
      </c>
      <c r="Q1059" s="63"/>
      <c r="R1059" s="63"/>
      <c r="S1059" s="696"/>
    </row>
    <row r="1060" spans="1:19" hidden="1">
      <c r="A1060" s="481"/>
      <c r="B1060" s="482"/>
      <c r="C1060" s="483"/>
      <c r="D1060" s="483"/>
      <c r="E1060" s="484"/>
      <c r="F1060" s="483"/>
      <c r="G1060" s="689"/>
      <c r="H1060" s="390">
        <f t="shared" si="197"/>
        <v>0</v>
      </c>
      <c r="I1060" s="63">
        <f t="shared" si="189"/>
        <v>0</v>
      </c>
      <c r="J1060" s="490"/>
      <c r="K1060" s="510"/>
      <c r="L1060" s="512" t="str">
        <f>IF(AND('1B Tableau financier'!$K$2&lt;&gt;"Pôle",C1060&lt;&gt;""),1,"")</f>
        <v/>
      </c>
      <c r="M1060" s="517" t="str">
        <f t="shared" si="185"/>
        <v/>
      </c>
      <c r="N1060" s="518" t="str">
        <f t="shared" si="186"/>
        <v/>
      </c>
      <c r="O1060" s="517" t="str">
        <f t="shared" si="198"/>
        <v/>
      </c>
      <c r="P1060" s="63" t="str">
        <f t="shared" si="199"/>
        <v/>
      </c>
      <c r="Q1060" s="63"/>
      <c r="R1060" s="63"/>
      <c r="S1060" s="696"/>
    </row>
    <row r="1061" spans="1:19" hidden="1">
      <c r="A1061" s="481"/>
      <c r="B1061" s="482"/>
      <c r="C1061" s="483"/>
      <c r="D1061" s="483"/>
      <c r="E1061" s="484"/>
      <c r="F1061" s="483"/>
      <c r="G1061" s="689"/>
      <c r="H1061" s="390">
        <f t="shared" si="197"/>
        <v>0</v>
      </c>
      <c r="I1061" s="63">
        <f t="shared" si="189"/>
        <v>0</v>
      </c>
      <c r="J1061" s="490"/>
      <c r="K1061" s="510"/>
      <c r="L1061" s="512" t="str">
        <f>IF(AND('1B Tableau financier'!$K$2&lt;&gt;"Pôle",C1061&lt;&gt;""),1,"")</f>
        <v/>
      </c>
      <c r="M1061" s="517" t="str">
        <f t="shared" si="185"/>
        <v/>
      </c>
      <c r="N1061" s="518" t="str">
        <f t="shared" si="186"/>
        <v/>
      </c>
      <c r="O1061" s="517" t="str">
        <f t="shared" si="198"/>
        <v/>
      </c>
      <c r="P1061" s="63" t="str">
        <f t="shared" si="199"/>
        <v/>
      </c>
      <c r="Q1061" s="63"/>
      <c r="R1061" s="63"/>
      <c r="S1061" s="696"/>
    </row>
    <row r="1062" spans="1:19" hidden="1">
      <c r="A1062" s="481"/>
      <c r="B1062" s="482"/>
      <c r="C1062" s="483"/>
      <c r="D1062" s="483"/>
      <c r="E1062" s="484"/>
      <c r="F1062" s="483"/>
      <c r="G1062" s="689"/>
      <c r="H1062" s="390">
        <f t="shared" si="197"/>
        <v>0</v>
      </c>
      <c r="I1062" s="63">
        <f t="shared" si="189"/>
        <v>0</v>
      </c>
      <c r="J1062" s="490"/>
      <c r="K1062" s="510"/>
      <c r="L1062" s="512" t="str">
        <f>IF(AND('1B Tableau financier'!$K$2&lt;&gt;"Pôle",C1062&lt;&gt;""),1,"")</f>
        <v/>
      </c>
      <c r="M1062" s="517" t="str">
        <f t="shared" si="185"/>
        <v/>
      </c>
      <c r="N1062" s="518" t="str">
        <f t="shared" si="186"/>
        <v/>
      </c>
      <c r="O1062" s="517" t="str">
        <f t="shared" si="198"/>
        <v/>
      </c>
      <c r="P1062" s="63" t="str">
        <f t="shared" si="199"/>
        <v/>
      </c>
      <c r="Q1062" s="63"/>
      <c r="R1062" s="63"/>
      <c r="S1062" s="696"/>
    </row>
    <row r="1063" spans="1:19" hidden="1">
      <c r="A1063" s="481"/>
      <c r="B1063" s="482"/>
      <c r="C1063" s="483"/>
      <c r="D1063" s="483"/>
      <c r="E1063" s="484"/>
      <c r="F1063" s="483"/>
      <c r="G1063" s="689"/>
      <c r="H1063" s="390">
        <f t="shared" si="197"/>
        <v>0</v>
      </c>
      <c r="I1063" s="63">
        <f t="shared" si="189"/>
        <v>0</v>
      </c>
      <c r="J1063" s="490"/>
      <c r="K1063" s="510"/>
      <c r="L1063" s="512" t="str">
        <f>IF(AND('1B Tableau financier'!$K$2&lt;&gt;"Pôle",C1063&lt;&gt;""),1,"")</f>
        <v/>
      </c>
      <c r="M1063" s="517" t="str">
        <f t="shared" si="185"/>
        <v/>
      </c>
      <c r="N1063" s="518" t="str">
        <f t="shared" si="186"/>
        <v/>
      </c>
      <c r="O1063" s="517" t="str">
        <f t="shared" si="198"/>
        <v/>
      </c>
      <c r="P1063" s="63" t="str">
        <f t="shared" si="199"/>
        <v/>
      </c>
      <c r="Q1063" s="63"/>
      <c r="R1063" s="63"/>
      <c r="S1063" s="696"/>
    </row>
    <row r="1064" spans="1:19" hidden="1">
      <c r="A1064" s="481"/>
      <c r="B1064" s="482"/>
      <c r="C1064" s="483"/>
      <c r="D1064" s="483"/>
      <c r="E1064" s="484"/>
      <c r="F1064" s="483"/>
      <c r="G1064" s="689"/>
      <c r="H1064" s="390">
        <f t="shared" si="197"/>
        <v>0</v>
      </c>
      <c r="I1064" s="63">
        <f t="shared" si="189"/>
        <v>0</v>
      </c>
      <c r="J1064" s="490"/>
      <c r="K1064" s="510"/>
      <c r="L1064" s="512" t="str">
        <f>IF(AND('1B Tableau financier'!$K$2&lt;&gt;"Pôle",C1064&lt;&gt;""),1,"")</f>
        <v/>
      </c>
      <c r="M1064" s="517" t="str">
        <f t="shared" si="185"/>
        <v/>
      </c>
      <c r="N1064" s="518" t="str">
        <f t="shared" si="186"/>
        <v/>
      </c>
      <c r="O1064" s="517" t="str">
        <f t="shared" si="198"/>
        <v/>
      </c>
      <c r="P1064" s="63" t="str">
        <f t="shared" si="199"/>
        <v/>
      </c>
      <c r="Q1064" s="63"/>
      <c r="R1064" s="63"/>
      <c r="S1064" s="696"/>
    </row>
    <row r="1065" spans="1:19" hidden="1">
      <c r="A1065" s="481"/>
      <c r="B1065" s="482"/>
      <c r="C1065" s="483"/>
      <c r="D1065" s="483"/>
      <c r="E1065" s="484"/>
      <c r="F1065" s="483"/>
      <c r="G1065" s="689"/>
      <c r="H1065" s="390">
        <f t="shared" si="197"/>
        <v>0</v>
      </c>
      <c r="I1065" s="63">
        <f t="shared" si="189"/>
        <v>0</v>
      </c>
      <c r="J1065" s="490"/>
      <c r="K1065" s="510"/>
      <c r="L1065" s="512" t="str">
        <f>IF(AND('1B Tableau financier'!$K$2&lt;&gt;"Pôle",C1065&lt;&gt;""),1,"")</f>
        <v/>
      </c>
      <c r="M1065" s="517" t="str">
        <f t="shared" si="185"/>
        <v/>
      </c>
      <c r="N1065" s="518" t="str">
        <f t="shared" si="186"/>
        <v/>
      </c>
      <c r="O1065" s="517" t="str">
        <f t="shared" si="198"/>
        <v/>
      </c>
      <c r="P1065" s="63" t="str">
        <f t="shared" si="199"/>
        <v/>
      </c>
      <c r="Q1065" s="63"/>
      <c r="R1065" s="63"/>
      <c r="S1065" s="696"/>
    </row>
    <row r="1066" spans="1:19" hidden="1">
      <c r="A1066" s="481"/>
      <c r="B1066" s="482"/>
      <c r="C1066" s="483"/>
      <c r="D1066" s="483"/>
      <c r="E1066" s="484"/>
      <c r="F1066" s="483"/>
      <c r="G1066" s="689"/>
      <c r="H1066" s="390">
        <f t="shared" si="197"/>
        <v>0</v>
      </c>
      <c r="I1066" s="63">
        <f t="shared" si="189"/>
        <v>0</v>
      </c>
      <c r="J1066" s="490"/>
      <c r="K1066" s="510"/>
      <c r="L1066" s="512" t="str">
        <f>IF(AND('1B Tableau financier'!$K$2&lt;&gt;"Pôle",C1066&lt;&gt;""),1,"")</f>
        <v/>
      </c>
      <c r="M1066" s="517" t="str">
        <f t="shared" si="185"/>
        <v/>
      </c>
      <c r="N1066" s="518" t="str">
        <f t="shared" si="186"/>
        <v/>
      </c>
      <c r="O1066" s="517" t="str">
        <f t="shared" si="198"/>
        <v/>
      </c>
      <c r="P1066" s="63" t="str">
        <f t="shared" si="199"/>
        <v/>
      </c>
      <c r="Q1066" s="63"/>
      <c r="R1066" s="63"/>
      <c r="S1066" s="696"/>
    </row>
    <row r="1067" spans="1:19" hidden="1">
      <c r="A1067" s="485"/>
      <c r="B1067" s="482"/>
      <c r="C1067" s="483"/>
      <c r="D1067" s="483"/>
      <c r="E1067" s="484"/>
      <c r="F1067" s="483"/>
      <c r="G1067" s="689"/>
      <c r="H1067" s="390">
        <f t="shared" si="197"/>
        <v>0</v>
      </c>
      <c r="I1067" s="63">
        <f t="shared" si="189"/>
        <v>0</v>
      </c>
      <c r="J1067" s="490"/>
      <c r="K1067" s="510"/>
      <c r="L1067" s="512" t="str">
        <f>IF(AND('1B Tableau financier'!$K$2&lt;&gt;"Pôle",C1067&lt;&gt;""),1,"")</f>
        <v/>
      </c>
      <c r="M1067" s="517" t="str">
        <f t="shared" si="185"/>
        <v/>
      </c>
      <c r="N1067" s="518" t="str">
        <f t="shared" si="186"/>
        <v/>
      </c>
      <c r="O1067" s="517" t="str">
        <f t="shared" si="198"/>
        <v/>
      </c>
      <c r="P1067" s="63" t="str">
        <f t="shared" si="199"/>
        <v/>
      </c>
      <c r="Q1067" s="63"/>
      <c r="R1067" s="63"/>
      <c r="S1067" s="696"/>
    </row>
    <row r="1068" spans="1:19" ht="15.75" thickBot="1">
      <c r="A1068" s="486"/>
      <c r="B1068" s="487"/>
      <c r="C1068" s="488"/>
      <c r="D1068" s="488"/>
      <c r="E1068" s="489"/>
      <c r="F1068" s="488"/>
      <c r="G1068" s="690"/>
      <c r="H1068" s="391">
        <f t="shared" si="197"/>
        <v>0</v>
      </c>
      <c r="I1068" s="64">
        <f>G1068*H1068</f>
        <v>0</v>
      </c>
      <c r="J1068" s="491"/>
      <c r="K1068" s="511"/>
      <c r="L1068" s="513" t="str">
        <f>IF(AND('1B Tableau financier'!$K$2&lt;&gt;"Pôle",C1068&lt;&gt;""),1,"")</f>
        <v/>
      </c>
      <c r="M1068" s="519" t="str">
        <f t="shared" si="185"/>
        <v/>
      </c>
      <c r="N1068" s="520" t="str">
        <f t="shared" si="186"/>
        <v/>
      </c>
      <c r="O1068" s="517" t="str">
        <f t="shared" si="198"/>
        <v/>
      </c>
      <c r="P1068" s="63" t="str">
        <f t="shared" si="199"/>
        <v/>
      </c>
      <c r="Q1068" s="63"/>
      <c r="R1068" s="63"/>
      <c r="S1068" s="696"/>
    </row>
    <row r="1069" spans="1:19" ht="15.75" thickBot="1">
      <c r="F1069" s="474"/>
      <c r="G1069" s="709"/>
      <c r="H1069" s="709"/>
      <c r="I1069" s="709"/>
      <c r="J1069" s="710" t="str">
        <f>"Montant total des frais de déplacement pour "&amp;C976</f>
        <v>Montant total des frais de déplacement pour 0</v>
      </c>
      <c r="K1069" s="710"/>
      <c r="L1069" s="710"/>
      <c r="M1069" s="688">
        <f t="shared" ref="M1069:R1069" si="200">SUM(M978:M1068)</f>
        <v>0</v>
      </c>
      <c r="N1069" s="688">
        <f t="shared" si="200"/>
        <v>0</v>
      </c>
      <c r="O1069" s="688">
        <f t="shared" si="200"/>
        <v>0</v>
      </c>
      <c r="P1069" s="688">
        <f t="shared" si="200"/>
        <v>0</v>
      </c>
      <c r="Q1069" s="701">
        <f t="shared" si="200"/>
        <v>0</v>
      </c>
      <c r="R1069" s="701">
        <f t="shared" si="200"/>
        <v>0</v>
      </c>
      <c r="S1069" s="697"/>
    </row>
    <row r="1071" spans="1:19" ht="15.75" thickBot="1"/>
    <row r="1072" spans="1:19" ht="16.5" thickBot="1">
      <c r="A1072" s="444" t="s">
        <v>312</v>
      </c>
      <c r="B1072" s="445"/>
      <c r="C1072" s="446">
        <f>'1C TSsalarié12'!$B$8</f>
        <v>0</v>
      </c>
      <c r="D1072" s="447"/>
      <c r="E1072" s="447"/>
      <c r="F1072" s="1205" t="s">
        <v>286</v>
      </c>
      <c r="G1072" s="1207" t="s">
        <v>287</v>
      </c>
      <c r="H1072" s="1208"/>
      <c r="I1072" s="1208"/>
      <c r="J1072" s="1220"/>
      <c r="K1072" s="1218" t="s">
        <v>288</v>
      </c>
      <c r="L1072" s="1205" t="s">
        <v>289</v>
      </c>
      <c r="M1072" s="1205" t="s">
        <v>290</v>
      </c>
      <c r="N1072" s="1205" t="s">
        <v>291</v>
      </c>
      <c r="O1072" s="1010" t="s">
        <v>70</v>
      </c>
      <c r="P1072" s="1011"/>
      <c r="Q1072" s="1011"/>
      <c r="R1072" s="1011"/>
      <c r="S1072" s="1012"/>
    </row>
    <row r="1073" spans="1:19" ht="51.75" thickBot="1">
      <c r="A1073" s="448" t="s">
        <v>292</v>
      </c>
      <c r="B1073" s="449" t="s">
        <v>302</v>
      </c>
      <c r="C1073" s="450" t="s">
        <v>294</v>
      </c>
      <c r="D1073" s="450" t="s">
        <v>295</v>
      </c>
      <c r="E1073" s="451" t="s">
        <v>296</v>
      </c>
      <c r="F1073" s="1206"/>
      <c r="G1073" s="452" t="s">
        <v>297</v>
      </c>
      <c r="H1073" s="453" t="s">
        <v>298</v>
      </c>
      <c r="I1073" s="453" t="s">
        <v>299</v>
      </c>
      <c r="J1073" s="452" t="s">
        <v>300</v>
      </c>
      <c r="K1073" s="1219"/>
      <c r="L1073" s="1206"/>
      <c r="M1073" s="1206"/>
      <c r="N1073" s="1206"/>
      <c r="O1073" s="221" t="s">
        <v>101</v>
      </c>
      <c r="P1073" s="686" t="s">
        <v>102</v>
      </c>
      <c r="Q1073" s="222" t="s">
        <v>103</v>
      </c>
      <c r="R1073" s="222" t="s">
        <v>104</v>
      </c>
      <c r="S1073" s="687" t="s">
        <v>73</v>
      </c>
    </row>
    <row r="1074" spans="1:19">
      <c r="A1074" s="477"/>
      <c r="B1074" s="478"/>
      <c r="C1074" s="479"/>
      <c r="D1074" s="479"/>
      <c r="E1074" s="480"/>
      <c r="F1074" s="479"/>
      <c r="G1074" s="689"/>
      <c r="H1074" s="389">
        <f t="shared" ref="H1074:H1105" si="201">IF(AND(B1074&gt;=$I$8,B1074&lt;=$J$8),$K$8,IF(AND(B1074&gt;=$I$9,B1074&lt;=$J$9),$K$9,IF(AND(B1074&gt;=$I$10,B1074&lt;=$J$10),$K$10,IF(AND(B1074&gt;=$I$11,B1074&lt;=$J$11),$K$11,0))))</f>
        <v>0</v>
      </c>
      <c r="I1074" s="62">
        <f>G1074*H1074</f>
        <v>0</v>
      </c>
      <c r="J1074" s="490"/>
      <c r="K1074" s="514"/>
      <c r="L1074" s="512" t="str">
        <f>IF(AND('1B Tableau financier'!$K$2&lt;&gt;"Pôle",C1074&lt;&gt;""),1,"")</f>
        <v/>
      </c>
      <c r="M1074" s="515" t="str">
        <f>IF(L1074=1,I1074+J1074+K1074,"")</f>
        <v/>
      </c>
      <c r="N1074" s="516" t="str">
        <f>IF(L1074=2,(I1074+J1074+K1074)/2,"")</f>
        <v/>
      </c>
      <c r="O1074" s="515" t="str">
        <f>IF(M1074="","",M1074-Q1074)</f>
        <v/>
      </c>
      <c r="P1074" s="62" t="str">
        <f>IF(N1074="","",N1074-R1074)</f>
        <v/>
      </c>
      <c r="Q1074" s="62"/>
      <c r="R1074" s="62"/>
      <c r="S1074" s="695"/>
    </row>
    <row r="1075" spans="1:19">
      <c r="A1075" s="481"/>
      <c r="B1075" s="482"/>
      <c r="C1075" s="483"/>
      <c r="D1075" s="483"/>
      <c r="E1075" s="484"/>
      <c r="F1075" s="483"/>
      <c r="G1075" s="689"/>
      <c r="H1075" s="390">
        <f t="shared" si="201"/>
        <v>0</v>
      </c>
      <c r="I1075" s="63">
        <f>G1075*H1075</f>
        <v>0</v>
      </c>
      <c r="J1075" s="490"/>
      <c r="K1075" s="510"/>
      <c r="L1075" s="512" t="str">
        <f>IF(AND('1B Tableau financier'!$K$2&lt;&gt;"Pôle",C1075&lt;&gt;""),1,"")</f>
        <v/>
      </c>
      <c r="M1075" s="517" t="str">
        <f t="shared" ref="M1075:M1164" si="202">IF(L1075=1,I1075+J1075+K1075,"")</f>
        <v/>
      </c>
      <c r="N1075" s="518" t="str">
        <f t="shared" ref="N1075:N1164" si="203">IF(L1075=2,(I1075+J1075+K1075)/2,"")</f>
        <v/>
      </c>
      <c r="O1075" s="517" t="str">
        <f t="shared" ref="O1075:O1138" si="204">IF(M1075="","",M1075-Q1075)</f>
        <v/>
      </c>
      <c r="P1075" s="63" t="str">
        <f t="shared" ref="P1075:P1138" si="205">IF(N1075="","",N1075-R1075)</f>
        <v/>
      </c>
      <c r="Q1075" s="63"/>
      <c r="R1075" s="63"/>
      <c r="S1075" s="696"/>
    </row>
    <row r="1076" spans="1:19">
      <c r="A1076" s="481"/>
      <c r="B1076" s="482"/>
      <c r="C1076" s="483"/>
      <c r="D1076" s="483"/>
      <c r="E1076" s="484"/>
      <c r="F1076" s="483"/>
      <c r="G1076" s="689"/>
      <c r="H1076" s="390">
        <f t="shared" si="201"/>
        <v>0</v>
      </c>
      <c r="I1076" s="63">
        <f t="shared" ref="I1076:I1163" si="206">G1076*H1076</f>
        <v>0</v>
      </c>
      <c r="J1076" s="490"/>
      <c r="K1076" s="510"/>
      <c r="L1076" s="512" t="str">
        <f>IF(AND('1B Tableau financier'!$K$2&lt;&gt;"Pôle",C1076&lt;&gt;""),1,"")</f>
        <v/>
      </c>
      <c r="M1076" s="517" t="str">
        <f t="shared" si="202"/>
        <v/>
      </c>
      <c r="N1076" s="518" t="str">
        <f t="shared" si="203"/>
        <v/>
      </c>
      <c r="O1076" s="517" t="str">
        <f t="shared" si="204"/>
        <v/>
      </c>
      <c r="P1076" s="63" t="str">
        <f t="shared" si="205"/>
        <v/>
      </c>
      <c r="Q1076" s="63"/>
      <c r="R1076" s="63"/>
      <c r="S1076" s="696"/>
    </row>
    <row r="1077" spans="1:19">
      <c r="A1077" s="481"/>
      <c r="B1077" s="482"/>
      <c r="C1077" s="483"/>
      <c r="D1077" s="483"/>
      <c r="E1077" s="484"/>
      <c r="F1077" s="483"/>
      <c r="G1077" s="689"/>
      <c r="H1077" s="390">
        <f t="shared" si="201"/>
        <v>0</v>
      </c>
      <c r="I1077" s="63">
        <f t="shared" si="206"/>
        <v>0</v>
      </c>
      <c r="J1077" s="490"/>
      <c r="K1077" s="510"/>
      <c r="L1077" s="512" t="str">
        <f>IF(AND('1B Tableau financier'!$K$2&lt;&gt;"Pôle",C1077&lt;&gt;""),1,"")</f>
        <v/>
      </c>
      <c r="M1077" s="517" t="str">
        <f t="shared" si="202"/>
        <v/>
      </c>
      <c r="N1077" s="518" t="str">
        <f t="shared" si="203"/>
        <v/>
      </c>
      <c r="O1077" s="517" t="str">
        <f t="shared" si="204"/>
        <v/>
      </c>
      <c r="P1077" s="63" t="str">
        <f t="shared" si="205"/>
        <v/>
      </c>
      <c r="Q1077" s="63"/>
      <c r="R1077" s="63"/>
      <c r="S1077" s="696"/>
    </row>
    <row r="1078" spans="1:19">
      <c r="A1078" s="481"/>
      <c r="B1078" s="482"/>
      <c r="C1078" s="483"/>
      <c r="D1078" s="483"/>
      <c r="E1078" s="484"/>
      <c r="F1078" s="483"/>
      <c r="G1078" s="689"/>
      <c r="H1078" s="390">
        <f t="shared" si="201"/>
        <v>0</v>
      </c>
      <c r="I1078" s="63">
        <f t="shared" si="206"/>
        <v>0</v>
      </c>
      <c r="J1078" s="490"/>
      <c r="K1078" s="510"/>
      <c r="L1078" s="512" t="str">
        <f>IF(AND('1B Tableau financier'!$K$2&lt;&gt;"Pôle",C1078&lt;&gt;""),1,"")</f>
        <v/>
      </c>
      <c r="M1078" s="517" t="str">
        <f t="shared" si="202"/>
        <v/>
      </c>
      <c r="N1078" s="518" t="str">
        <f t="shared" si="203"/>
        <v/>
      </c>
      <c r="O1078" s="517" t="str">
        <f t="shared" si="204"/>
        <v/>
      </c>
      <c r="P1078" s="63" t="str">
        <f t="shared" si="205"/>
        <v/>
      </c>
      <c r="Q1078" s="63"/>
      <c r="R1078" s="63"/>
      <c r="S1078" s="696"/>
    </row>
    <row r="1079" spans="1:19">
      <c r="A1079" s="481"/>
      <c r="B1079" s="482"/>
      <c r="C1079" s="483"/>
      <c r="D1079" s="483"/>
      <c r="E1079" s="484"/>
      <c r="F1079" s="483"/>
      <c r="G1079" s="689"/>
      <c r="H1079" s="390">
        <f t="shared" si="201"/>
        <v>0</v>
      </c>
      <c r="I1079" s="63">
        <f t="shared" si="206"/>
        <v>0</v>
      </c>
      <c r="J1079" s="490"/>
      <c r="K1079" s="510"/>
      <c r="L1079" s="512" t="str">
        <f>IF(AND('1B Tableau financier'!$K$2&lt;&gt;"Pôle",C1079&lt;&gt;""),1,"")</f>
        <v/>
      </c>
      <c r="M1079" s="517" t="str">
        <f t="shared" si="202"/>
        <v/>
      </c>
      <c r="N1079" s="518" t="str">
        <f t="shared" si="203"/>
        <v/>
      </c>
      <c r="O1079" s="517" t="str">
        <f t="shared" si="204"/>
        <v/>
      </c>
      <c r="P1079" s="63" t="str">
        <f t="shared" si="205"/>
        <v/>
      </c>
      <c r="Q1079" s="63"/>
      <c r="R1079" s="63"/>
      <c r="S1079" s="696"/>
    </row>
    <row r="1080" spans="1:19">
      <c r="A1080" s="481"/>
      <c r="B1080" s="482"/>
      <c r="C1080" s="483"/>
      <c r="D1080" s="483"/>
      <c r="E1080" s="484"/>
      <c r="F1080" s="483"/>
      <c r="G1080" s="689"/>
      <c r="H1080" s="390">
        <f t="shared" si="201"/>
        <v>0</v>
      </c>
      <c r="I1080" s="63">
        <f t="shared" si="206"/>
        <v>0</v>
      </c>
      <c r="J1080" s="490"/>
      <c r="K1080" s="510"/>
      <c r="L1080" s="512" t="str">
        <f>IF(AND('1B Tableau financier'!$K$2&lt;&gt;"Pôle",C1080&lt;&gt;""),1,"")</f>
        <v/>
      </c>
      <c r="M1080" s="517" t="str">
        <f t="shared" si="202"/>
        <v/>
      </c>
      <c r="N1080" s="518" t="str">
        <f t="shared" si="203"/>
        <v/>
      </c>
      <c r="O1080" s="517" t="str">
        <f t="shared" si="204"/>
        <v/>
      </c>
      <c r="P1080" s="63" t="str">
        <f t="shared" si="205"/>
        <v/>
      </c>
      <c r="Q1080" s="63"/>
      <c r="R1080" s="63"/>
      <c r="S1080" s="696"/>
    </row>
    <row r="1081" spans="1:19">
      <c r="A1081" s="481"/>
      <c r="B1081" s="482"/>
      <c r="C1081" s="483"/>
      <c r="D1081" s="483"/>
      <c r="E1081" s="484"/>
      <c r="F1081" s="483"/>
      <c r="G1081" s="689"/>
      <c r="H1081" s="390">
        <f t="shared" si="201"/>
        <v>0</v>
      </c>
      <c r="I1081" s="63">
        <f t="shared" si="206"/>
        <v>0</v>
      </c>
      <c r="J1081" s="490"/>
      <c r="K1081" s="510"/>
      <c r="L1081" s="512" t="str">
        <f>IF(AND('1B Tableau financier'!$K$2&lt;&gt;"Pôle",C1081&lt;&gt;""),1,"")</f>
        <v/>
      </c>
      <c r="M1081" s="517" t="str">
        <f t="shared" si="202"/>
        <v/>
      </c>
      <c r="N1081" s="518" t="str">
        <f t="shared" si="203"/>
        <v/>
      </c>
      <c r="O1081" s="517" t="str">
        <f t="shared" si="204"/>
        <v/>
      </c>
      <c r="P1081" s="63" t="str">
        <f t="shared" si="205"/>
        <v/>
      </c>
      <c r="Q1081" s="63"/>
      <c r="R1081" s="63"/>
      <c r="S1081" s="696"/>
    </row>
    <row r="1082" spans="1:19">
      <c r="A1082" s="481"/>
      <c r="B1082" s="482"/>
      <c r="C1082" s="483"/>
      <c r="D1082" s="483"/>
      <c r="E1082" s="484"/>
      <c r="F1082" s="483"/>
      <c r="G1082" s="689"/>
      <c r="H1082" s="390">
        <f t="shared" si="201"/>
        <v>0</v>
      </c>
      <c r="I1082" s="63">
        <f t="shared" si="206"/>
        <v>0</v>
      </c>
      <c r="J1082" s="490"/>
      <c r="K1082" s="510"/>
      <c r="L1082" s="512" t="str">
        <f>IF(AND('1B Tableau financier'!$K$2&lt;&gt;"Pôle",C1082&lt;&gt;""),1,"")</f>
        <v/>
      </c>
      <c r="M1082" s="517" t="str">
        <f t="shared" si="202"/>
        <v/>
      </c>
      <c r="N1082" s="518" t="str">
        <f t="shared" si="203"/>
        <v/>
      </c>
      <c r="O1082" s="517" t="str">
        <f t="shared" si="204"/>
        <v/>
      </c>
      <c r="P1082" s="63" t="str">
        <f t="shared" si="205"/>
        <v/>
      </c>
      <c r="Q1082" s="63"/>
      <c r="R1082" s="63"/>
      <c r="S1082" s="696"/>
    </row>
    <row r="1083" spans="1:19">
      <c r="A1083" s="481"/>
      <c r="B1083" s="482"/>
      <c r="C1083" s="483"/>
      <c r="D1083" s="483"/>
      <c r="E1083" s="484"/>
      <c r="F1083" s="483"/>
      <c r="G1083" s="689"/>
      <c r="H1083" s="390">
        <f t="shared" si="201"/>
        <v>0</v>
      </c>
      <c r="I1083" s="63">
        <f t="shared" si="206"/>
        <v>0</v>
      </c>
      <c r="J1083" s="490"/>
      <c r="K1083" s="510"/>
      <c r="L1083" s="512" t="str">
        <f>IF(AND('1B Tableau financier'!$K$2&lt;&gt;"Pôle",C1083&lt;&gt;""),1,"")</f>
        <v/>
      </c>
      <c r="M1083" s="517" t="str">
        <f t="shared" si="202"/>
        <v/>
      </c>
      <c r="N1083" s="518" t="str">
        <f t="shared" si="203"/>
        <v/>
      </c>
      <c r="O1083" s="517" t="str">
        <f t="shared" si="204"/>
        <v/>
      </c>
      <c r="P1083" s="63" t="str">
        <f t="shared" si="205"/>
        <v/>
      </c>
      <c r="Q1083" s="63"/>
      <c r="R1083" s="63"/>
      <c r="S1083" s="696"/>
    </row>
    <row r="1084" spans="1:19">
      <c r="A1084" s="481"/>
      <c r="B1084" s="482"/>
      <c r="C1084" s="483"/>
      <c r="D1084" s="483"/>
      <c r="E1084" s="484"/>
      <c r="F1084" s="483"/>
      <c r="G1084" s="689"/>
      <c r="H1084" s="390">
        <f t="shared" si="201"/>
        <v>0</v>
      </c>
      <c r="I1084" s="63">
        <f t="shared" si="206"/>
        <v>0</v>
      </c>
      <c r="J1084" s="490"/>
      <c r="K1084" s="510"/>
      <c r="L1084" s="512" t="str">
        <f>IF(AND('1B Tableau financier'!$K$2&lt;&gt;"Pôle",C1084&lt;&gt;""),1,"")</f>
        <v/>
      </c>
      <c r="M1084" s="517" t="str">
        <f t="shared" si="202"/>
        <v/>
      </c>
      <c r="N1084" s="518" t="str">
        <f t="shared" si="203"/>
        <v/>
      </c>
      <c r="O1084" s="517" t="str">
        <f t="shared" si="204"/>
        <v/>
      </c>
      <c r="P1084" s="63" t="str">
        <f t="shared" si="205"/>
        <v/>
      </c>
      <c r="Q1084" s="63"/>
      <c r="R1084" s="63"/>
      <c r="S1084" s="696"/>
    </row>
    <row r="1085" spans="1:19">
      <c r="A1085" s="481"/>
      <c r="B1085" s="482"/>
      <c r="C1085" s="483"/>
      <c r="D1085" s="483"/>
      <c r="E1085" s="484"/>
      <c r="F1085" s="483"/>
      <c r="G1085" s="689"/>
      <c r="H1085" s="390">
        <f t="shared" si="201"/>
        <v>0</v>
      </c>
      <c r="I1085" s="63">
        <f t="shared" si="206"/>
        <v>0</v>
      </c>
      <c r="J1085" s="490"/>
      <c r="K1085" s="510"/>
      <c r="L1085" s="512" t="str">
        <f>IF(AND('1B Tableau financier'!$K$2&lt;&gt;"Pôle",C1085&lt;&gt;""),1,"")</f>
        <v/>
      </c>
      <c r="M1085" s="517" t="str">
        <f t="shared" si="202"/>
        <v/>
      </c>
      <c r="N1085" s="518" t="str">
        <f t="shared" si="203"/>
        <v/>
      </c>
      <c r="O1085" s="517" t="str">
        <f t="shared" si="204"/>
        <v/>
      </c>
      <c r="P1085" s="63" t="str">
        <f t="shared" si="205"/>
        <v/>
      </c>
      <c r="Q1085" s="63"/>
      <c r="R1085" s="63"/>
      <c r="S1085" s="696"/>
    </row>
    <row r="1086" spans="1:19">
      <c r="A1086" s="481"/>
      <c r="B1086" s="482"/>
      <c r="C1086" s="483"/>
      <c r="D1086" s="483"/>
      <c r="E1086" s="484"/>
      <c r="F1086" s="483"/>
      <c r="G1086" s="689"/>
      <c r="H1086" s="390">
        <f t="shared" si="201"/>
        <v>0</v>
      </c>
      <c r="I1086" s="63">
        <f t="shared" si="206"/>
        <v>0</v>
      </c>
      <c r="J1086" s="490"/>
      <c r="K1086" s="510"/>
      <c r="L1086" s="512" t="str">
        <f>IF(AND('1B Tableau financier'!$K$2&lt;&gt;"Pôle",C1086&lt;&gt;""),1,"")</f>
        <v/>
      </c>
      <c r="M1086" s="517" t="str">
        <f t="shared" si="202"/>
        <v/>
      </c>
      <c r="N1086" s="518" t="str">
        <f t="shared" si="203"/>
        <v/>
      </c>
      <c r="O1086" s="517" t="str">
        <f t="shared" si="204"/>
        <v/>
      </c>
      <c r="P1086" s="63" t="str">
        <f t="shared" si="205"/>
        <v/>
      </c>
      <c r="Q1086" s="63"/>
      <c r="R1086" s="63"/>
      <c r="S1086" s="696"/>
    </row>
    <row r="1087" spans="1:19">
      <c r="A1087" s="481"/>
      <c r="B1087" s="482"/>
      <c r="C1087" s="483"/>
      <c r="D1087" s="483"/>
      <c r="E1087" s="484"/>
      <c r="F1087" s="483"/>
      <c r="G1087" s="689"/>
      <c r="H1087" s="390">
        <f t="shared" si="201"/>
        <v>0</v>
      </c>
      <c r="I1087" s="63">
        <f t="shared" si="206"/>
        <v>0</v>
      </c>
      <c r="J1087" s="490"/>
      <c r="K1087" s="510"/>
      <c r="L1087" s="512" t="str">
        <f>IF(AND('1B Tableau financier'!$K$2&lt;&gt;"Pôle",C1087&lt;&gt;""),1,"")</f>
        <v/>
      </c>
      <c r="M1087" s="517" t="str">
        <f t="shared" si="202"/>
        <v/>
      </c>
      <c r="N1087" s="518" t="str">
        <f t="shared" si="203"/>
        <v/>
      </c>
      <c r="O1087" s="517" t="str">
        <f t="shared" si="204"/>
        <v/>
      </c>
      <c r="P1087" s="63" t="str">
        <f t="shared" si="205"/>
        <v/>
      </c>
      <c r="Q1087" s="63"/>
      <c r="R1087" s="63"/>
      <c r="S1087" s="696"/>
    </row>
    <row r="1088" spans="1:19">
      <c r="A1088" s="481"/>
      <c r="B1088" s="482"/>
      <c r="C1088" s="483"/>
      <c r="D1088" s="483"/>
      <c r="E1088" s="484"/>
      <c r="F1088" s="483"/>
      <c r="G1088" s="689"/>
      <c r="H1088" s="390">
        <f t="shared" si="201"/>
        <v>0</v>
      </c>
      <c r="I1088" s="63">
        <f t="shared" si="206"/>
        <v>0</v>
      </c>
      <c r="J1088" s="490"/>
      <c r="K1088" s="510"/>
      <c r="L1088" s="512" t="str">
        <f>IF(AND('1B Tableau financier'!$K$2&lt;&gt;"Pôle",C1088&lt;&gt;""),1,"")</f>
        <v/>
      </c>
      <c r="M1088" s="517" t="str">
        <f t="shared" si="202"/>
        <v/>
      </c>
      <c r="N1088" s="518" t="str">
        <f t="shared" si="203"/>
        <v/>
      </c>
      <c r="O1088" s="517" t="str">
        <f t="shared" si="204"/>
        <v/>
      </c>
      <c r="P1088" s="63" t="str">
        <f t="shared" si="205"/>
        <v/>
      </c>
      <c r="Q1088" s="63"/>
      <c r="R1088" s="63"/>
      <c r="S1088" s="696"/>
    </row>
    <row r="1089" spans="1:19">
      <c r="A1089" s="481"/>
      <c r="B1089" s="482"/>
      <c r="C1089" s="483"/>
      <c r="D1089" s="483"/>
      <c r="E1089" s="484"/>
      <c r="F1089" s="483"/>
      <c r="G1089" s="689"/>
      <c r="H1089" s="390">
        <f t="shared" si="201"/>
        <v>0</v>
      </c>
      <c r="I1089" s="63">
        <f t="shared" si="206"/>
        <v>0</v>
      </c>
      <c r="J1089" s="490"/>
      <c r="K1089" s="510"/>
      <c r="L1089" s="512" t="str">
        <f>IF(AND('1B Tableau financier'!$K$2&lt;&gt;"Pôle",C1089&lt;&gt;""),1,"")</f>
        <v/>
      </c>
      <c r="M1089" s="517" t="str">
        <f t="shared" si="202"/>
        <v/>
      </c>
      <c r="N1089" s="518" t="str">
        <f t="shared" si="203"/>
        <v/>
      </c>
      <c r="O1089" s="517" t="str">
        <f t="shared" si="204"/>
        <v/>
      </c>
      <c r="P1089" s="63" t="str">
        <f t="shared" si="205"/>
        <v/>
      </c>
      <c r="Q1089" s="63"/>
      <c r="R1089" s="63"/>
      <c r="S1089" s="696"/>
    </row>
    <row r="1090" spans="1:19">
      <c r="A1090" s="481"/>
      <c r="B1090" s="482"/>
      <c r="C1090" s="483"/>
      <c r="D1090" s="483"/>
      <c r="E1090" s="484"/>
      <c r="F1090" s="483"/>
      <c r="G1090" s="689"/>
      <c r="H1090" s="390">
        <f t="shared" si="201"/>
        <v>0</v>
      </c>
      <c r="I1090" s="63">
        <f t="shared" si="206"/>
        <v>0</v>
      </c>
      <c r="J1090" s="490"/>
      <c r="K1090" s="510"/>
      <c r="L1090" s="512" t="str">
        <f>IF(AND('1B Tableau financier'!$K$2&lt;&gt;"Pôle",C1090&lt;&gt;""),1,"")</f>
        <v/>
      </c>
      <c r="M1090" s="517" t="str">
        <f t="shared" si="202"/>
        <v/>
      </c>
      <c r="N1090" s="518" t="str">
        <f t="shared" si="203"/>
        <v/>
      </c>
      <c r="O1090" s="517" t="str">
        <f t="shared" si="204"/>
        <v/>
      </c>
      <c r="P1090" s="63" t="str">
        <f t="shared" si="205"/>
        <v/>
      </c>
      <c r="Q1090" s="63"/>
      <c r="R1090" s="63"/>
      <c r="S1090" s="696"/>
    </row>
    <row r="1091" spans="1:19">
      <c r="A1091" s="481"/>
      <c r="B1091" s="482"/>
      <c r="C1091" s="483"/>
      <c r="D1091" s="483"/>
      <c r="E1091" s="484"/>
      <c r="F1091" s="483"/>
      <c r="G1091" s="689"/>
      <c r="H1091" s="390">
        <f t="shared" si="201"/>
        <v>0</v>
      </c>
      <c r="I1091" s="63">
        <f t="shared" si="206"/>
        <v>0</v>
      </c>
      <c r="J1091" s="490"/>
      <c r="K1091" s="510"/>
      <c r="L1091" s="512" t="str">
        <f>IF(AND('1B Tableau financier'!$K$2&lt;&gt;"Pôle",C1091&lt;&gt;""),1,"")</f>
        <v/>
      </c>
      <c r="M1091" s="517" t="str">
        <f t="shared" si="202"/>
        <v/>
      </c>
      <c r="N1091" s="518" t="str">
        <f t="shared" si="203"/>
        <v/>
      </c>
      <c r="O1091" s="517" t="str">
        <f t="shared" si="204"/>
        <v/>
      </c>
      <c r="P1091" s="63" t="str">
        <f t="shared" si="205"/>
        <v/>
      </c>
      <c r="Q1091" s="63"/>
      <c r="R1091" s="63"/>
      <c r="S1091" s="696"/>
    </row>
    <row r="1092" spans="1:19">
      <c r="A1092" s="481"/>
      <c r="B1092" s="482"/>
      <c r="C1092" s="483"/>
      <c r="D1092" s="483"/>
      <c r="E1092" s="484"/>
      <c r="F1092" s="483"/>
      <c r="G1092" s="689"/>
      <c r="H1092" s="390">
        <f t="shared" si="201"/>
        <v>0</v>
      </c>
      <c r="I1092" s="63">
        <f t="shared" si="206"/>
        <v>0</v>
      </c>
      <c r="J1092" s="490"/>
      <c r="K1092" s="510"/>
      <c r="L1092" s="512" t="str">
        <f>IF(AND('1B Tableau financier'!$K$2&lt;&gt;"Pôle",C1092&lt;&gt;""),1,"")</f>
        <v/>
      </c>
      <c r="M1092" s="517" t="str">
        <f t="shared" si="202"/>
        <v/>
      </c>
      <c r="N1092" s="518" t="str">
        <f t="shared" si="203"/>
        <v/>
      </c>
      <c r="O1092" s="517" t="str">
        <f t="shared" si="204"/>
        <v/>
      </c>
      <c r="P1092" s="63" t="str">
        <f t="shared" si="205"/>
        <v/>
      </c>
      <c r="Q1092" s="63"/>
      <c r="R1092" s="63"/>
      <c r="S1092" s="696"/>
    </row>
    <row r="1093" spans="1:19">
      <c r="A1093" s="481"/>
      <c r="B1093" s="482"/>
      <c r="C1093" s="483"/>
      <c r="D1093" s="483"/>
      <c r="E1093" s="484"/>
      <c r="F1093" s="483"/>
      <c r="G1093" s="689"/>
      <c r="H1093" s="390">
        <f t="shared" si="201"/>
        <v>0</v>
      </c>
      <c r="I1093" s="63">
        <f t="shared" si="206"/>
        <v>0</v>
      </c>
      <c r="J1093" s="490"/>
      <c r="K1093" s="510"/>
      <c r="L1093" s="512" t="str">
        <f>IF(AND('1B Tableau financier'!$K$2&lt;&gt;"Pôle",C1093&lt;&gt;""),1,"")</f>
        <v/>
      </c>
      <c r="M1093" s="517" t="str">
        <f t="shared" si="202"/>
        <v/>
      </c>
      <c r="N1093" s="518" t="str">
        <f t="shared" si="203"/>
        <v/>
      </c>
      <c r="O1093" s="517" t="str">
        <f t="shared" si="204"/>
        <v/>
      </c>
      <c r="P1093" s="63" t="str">
        <f t="shared" si="205"/>
        <v/>
      </c>
      <c r="Q1093" s="63"/>
      <c r="R1093" s="63"/>
      <c r="S1093" s="696"/>
    </row>
    <row r="1094" spans="1:19">
      <c r="A1094" s="481"/>
      <c r="B1094" s="482"/>
      <c r="C1094" s="483"/>
      <c r="D1094" s="483"/>
      <c r="E1094" s="484"/>
      <c r="F1094" s="483"/>
      <c r="G1094" s="689"/>
      <c r="H1094" s="390">
        <f t="shared" si="201"/>
        <v>0</v>
      </c>
      <c r="I1094" s="63">
        <f t="shared" si="206"/>
        <v>0</v>
      </c>
      <c r="J1094" s="490"/>
      <c r="K1094" s="510"/>
      <c r="L1094" s="512" t="str">
        <f>IF(AND('1B Tableau financier'!$K$2&lt;&gt;"Pôle",C1094&lt;&gt;""),1,"")</f>
        <v/>
      </c>
      <c r="M1094" s="517" t="str">
        <f t="shared" si="202"/>
        <v/>
      </c>
      <c r="N1094" s="518" t="str">
        <f t="shared" si="203"/>
        <v/>
      </c>
      <c r="O1094" s="517" t="str">
        <f t="shared" si="204"/>
        <v/>
      </c>
      <c r="P1094" s="63" t="str">
        <f t="shared" si="205"/>
        <v/>
      </c>
      <c r="Q1094" s="63"/>
      <c r="R1094" s="63"/>
      <c r="S1094" s="696"/>
    </row>
    <row r="1095" spans="1:19">
      <c r="A1095" s="481"/>
      <c r="B1095" s="482"/>
      <c r="C1095" s="483"/>
      <c r="D1095" s="483"/>
      <c r="E1095" s="484"/>
      <c r="F1095" s="483"/>
      <c r="G1095" s="689"/>
      <c r="H1095" s="390">
        <f t="shared" si="201"/>
        <v>0</v>
      </c>
      <c r="I1095" s="63">
        <f t="shared" si="206"/>
        <v>0</v>
      </c>
      <c r="J1095" s="490"/>
      <c r="K1095" s="510"/>
      <c r="L1095" s="512" t="str">
        <f>IF(AND('1B Tableau financier'!$K$2&lt;&gt;"Pôle",C1095&lt;&gt;""),1,"")</f>
        <v/>
      </c>
      <c r="M1095" s="517" t="str">
        <f t="shared" si="202"/>
        <v/>
      </c>
      <c r="N1095" s="518" t="str">
        <f t="shared" si="203"/>
        <v/>
      </c>
      <c r="O1095" s="517" t="str">
        <f t="shared" si="204"/>
        <v/>
      </c>
      <c r="P1095" s="63" t="str">
        <f t="shared" si="205"/>
        <v/>
      </c>
      <c r="Q1095" s="63"/>
      <c r="R1095" s="63"/>
      <c r="S1095" s="696"/>
    </row>
    <row r="1096" spans="1:19">
      <c r="A1096" s="481"/>
      <c r="B1096" s="482"/>
      <c r="C1096" s="483"/>
      <c r="D1096" s="483"/>
      <c r="E1096" s="484"/>
      <c r="F1096" s="483"/>
      <c r="G1096" s="689"/>
      <c r="H1096" s="390">
        <f t="shared" si="201"/>
        <v>0</v>
      </c>
      <c r="I1096" s="63">
        <f t="shared" si="206"/>
        <v>0</v>
      </c>
      <c r="J1096" s="490"/>
      <c r="K1096" s="510"/>
      <c r="L1096" s="512" t="str">
        <f>IF(AND('1B Tableau financier'!$K$2&lt;&gt;"Pôle",C1096&lt;&gt;""),1,"")</f>
        <v/>
      </c>
      <c r="M1096" s="517" t="str">
        <f t="shared" si="202"/>
        <v/>
      </c>
      <c r="N1096" s="518" t="str">
        <f t="shared" si="203"/>
        <v/>
      </c>
      <c r="O1096" s="517" t="str">
        <f t="shared" si="204"/>
        <v/>
      </c>
      <c r="P1096" s="63" t="str">
        <f t="shared" si="205"/>
        <v/>
      </c>
      <c r="Q1096" s="63"/>
      <c r="R1096" s="63"/>
      <c r="S1096" s="696"/>
    </row>
    <row r="1097" spans="1:19">
      <c r="A1097" s="481"/>
      <c r="B1097" s="482"/>
      <c r="C1097" s="483"/>
      <c r="D1097" s="483"/>
      <c r="E1097" s="484"/>
      <c r="F1097" s="483"/>
      <c r="G1097" s="689"/>
      <c r="H1097" s="390">
        <f t="shared" si="201"/>
        <v>0</v>
      </c>
      <c r="I1097" s="63">
        <f t="shared" si="206"/>
        <v>0</v>
      </c>
      <c r="J1097" s="490"/>
      <c r="K1097" s="510"/>
      <c r="L1097" s="512" t="str">
        <f>IF(AND('1B Tableau financier'!$K$2&lt;&gt;"Pôle",C1097&lt;&gt;""),1,"")</f>
        <v/>
      </c>
      <c r="M1097" s="517" t="str">
        <f t="shared" si="202"/>
        <v/>
      </c>
      <c r="N1097" s="518" t="str">
        <f t="shared" si="203"/>
        <v/>
      </c>
      <c r="O1097" s="517" t="str">
        <f t="shared" si="204"/>
        <v/>
      </c>
      <c r="P1097" s="63" t="str">
        <f t="shared" si="205"/>
        <v/>
      </c>
      <c r="Q1097" s="63"/>
      <c r="R1097" s="63"/>
      <c r="S1097" s="696"/>
    </row>
    <row r="1098" spans="1:19">
      <c r="A1098" s="481"/>
      <c r="B1098" s="482"/>
      <c r="C1098" s="483"/>
      <c r="D1098" s="483"/>
      <c r="E1098" s="484"/>
      <c r="F1098" s="483"/>
      <c r="G1098" s="689"/>
      <c r="H1098" s="390">
        <f t="shared" si="201"/>
        <v>0</v>
      </c>
      <c r="I1098" s="63">
        <f t="shared" si="206"/>
        <v>0</v>
      </c>
      <c r="J1098" s="490"/>
      <c r="K1098" s="510"/>
      <c r="L1098" s="512" t="str">
        <f>IF(AND('1B Tableau financier'!$K$2&lt;&gt;"Pôle",C1098&lt;&gt;""),1,"")</f>
        <v/>
      </c>
      <c r="M1098" s="517" t="str">
        <f t="shared" si="202"/>
        <v/>
      </c>
      <c r="N1098" s="518" t="str">
        <f t="shared" si="203"/>
        <v/>
      </c>
      <c r="O1098" s="517" t="str">
        <f t="shared" si="204"/>
        <v/>
      </c>
      <c r="P1098" s="63" t="str">
        <f t="shared" si="205"/>
        <v/>
      </c>
      <c r="Q1098" s="63"/>
      <c r="R1098" s="63"/>
      <c r="S1098" s="696"/>
    </row>
    <row r="1099" spans="1:19">
      <c r="A1099" s="481"/>
      <c r="B1099" s="482"/>
      <c r="C1099" s="483"/>
      <c r="D1099" s="483"/>
      <c r="E1099" s="484"/>
      <c r="F1099" s="483"/>
      <c r="G1099" s="689"/>
      <c r="H1099" s="390">
        <f t="shared" si="201"/>
        <v>0</v>
      </c>
      <c r="I1099" s="63">
        <f t="shared" si="206"/>
        <v>0</v>
      </c>
      <c r="J1099" s="490"/>
      <c r="K1099" s="510"/>
      <c r="L1099" s="512" t="str">
        <f>IF(AND('1B Tableau financier'!$K$2&lt;&gt;"Pôle",C1099&lt;&gt;""),1,"")</f>
        <v/>
      </c>
      <c r="M1099" s="517" t="str">
        <f t="shared" si="202"/>
        <v/>
      </c>
      <c r="N1099" s="518" t="str">
        <f t="shared" si="203"/>
        <v/>
      </c>
      <c r="O1099" s="517" t="str">
        <f t="shared" si="204"/>
        <v/>
      </c>
      <c r="P1099" s="63" t="str">
        <f t="shared" si="205"/>
        <v/>
      </c>
      <c r="Q1099" s="63"/>
      <c r="R1099" s="63"/>
      <c r="S1099" s="696"/>
    </row>
    <row r="1100" spans="1:19">
      <c r="A1100" s="481"/>
      <c r="B1100" s="482"/>
      <c r="C1100" s="483"/>
      <c r="D1100" s="483"/>
      <c r="E1100" s="484"/>
      <c r="F1100" s="483"/>
      <c r="G1100" s="689"/>
      <c r="H1100" s="390">
        <f t="shared" si="201"/>
        <v>0</v>
      </c>
      <c r="I1100" s="63">
        <f t="shared" si="206"/>
        <v>0</v>
      </c>
      <c r="J1100" s="490"/>
      <c r="K1100" s="510"/>
      <c r="L1100" s="512" t="str">
        <f>IF(AND('1B Tableau financier'!$K$2&lt;&gt;"Pôle",C1100&lt;&gt;""),1,"")</f>
        <v/>
      </c>
      <c r="M1100" s="517" t="str">
        <f t="shared" si="202"/>
        <v/>
      </c>
      <c r="N1100" s="518" t="str">
        <f t="shared" si="203"/>
        <v/>
      </c>
      <c r="O1100" s="517" t="str">
        <f t="shared" si="204"/>
        <v/>
      </c>
      <c r="P1100" s="63" t="str">
        <f t="shared" si="205"/>
        <v/>
      </c>
      <c r="Q1100" s="63"/>
      <c r="R1100" s="63"/>
      <c r="S1100" s="696"/>
    </row>
    <row r="1101" spans="1:19">
      <c r="A1101" s="481"/>
      <c r="B1101" s="482"/>
      <c r="C1101" s="483"/>
      <c r="D1101" s="483"/>
      <c r="E1101" s="484"/>
      <c r="F1101" s="483"/>
      <c r="G1101" s="689"/>
      <c r="H1101" s="390">
        <f t="shared" si="201"/>
        <v>0</v>
      </c>
      <c r="I1101" s="63">
        <f t="shared" si="206"/>
        <v>0</v>
      </c>
      <c r="J1101" s="490"/>
      <c r="K1101" s="510"/>
      <c r="L1101" s="512" t="str">
        <f>IF(AND('1B Tableau financier'!$K$2&lt;&gt;"Pôle",C1101&lt;&gt;""),1,"")</f>
        <v/>
      </c>
      <c r="M1101" s="517" t="str">
        <f t="shared" si="202"/>
        <v/>
      </c>
      <c r="N1101" s="518" t="str">
        <f t="shared" si="203"/>
        <v/>
      </c>
      <c r="O1101" s="517" t="str">
        <f t="shared" si="204"/>
        <v/>
      </c>
      <c r="P1101" s="63" t="str">
        <f t="shared" si="205"/>
        <v/>
      </c>
      <c r="Q1101" s="63"/>
      <c r="R1101" s="63"/>
      <c r="S1101" s="696"/>
    </row>
    <row r="1102" spans="1:19">
      <c r="A1102" s="481"/>
      <c r="B1102" s="482"/>
      <c r="C1102" s="483"/>
      <c r="D1102" s="483"/>
      <c r="E1102" s="484"/>
      <c r="F1102" s="483"/>
      <c r="G1102" s="689"/>
      <c r="H1102" s="390">
        <f t="shared" si="201"/>
        <v>0</v>
      </c>
      <c r="I1102" s="63">
        <f t="shared" si="206"/>
        <v>0</v>
      </c>
      <c r="J1102" s="490"/>
      <c r="K1102" s="510"/>
      <c r="L1102" s="512" t="str">
        <f>IF(AND('1B Tableau financier'!$K$2&lt;&gt;"Pôle",C1102&lt;&gt;""),1,"")</f>
        <v/>
      </c>
      <c r="M1102" s="517" t="str">
        <f t="shared" si="202"/>
        <v/>
      </c>
      <c r="N1102" s="518" t="str">
        <f t="shared" si="203"/>
        <v/>
      </c>
      <c r="O1102" s="517" t="str">
        <f t="shared" si="204"/>
        <v/>
      </c>
      <c r="P1102" s="63" t="str">
        <f t="shared" si="205"/>
        <v/>
      </c>
      <c r="Q1102" s="63"/>
      <c r="R1102" s="63"/>
      <c r="S1102" s="696"/>
    </row>
    <row r="1103" spans="1:19">
      <c r="A1103" s="481"/>
      <c r="B1103" s="482"/>
      <c r="C1103" s="483"/>
      <c r="D1103" s="483"/>
      <c r="E1103" s="484"/>
      <c r="F1103" s="483"/>
      <c r="G1103" s="689"/>
      <c r="H1103" s="390">
        <f t="shared" si="201"/>
        <v>0</v>
      </c>
      <c r="I1103" s="63">
        <f t="shared" si="206"/>
        <v>0</v>
      </c>
      <c r="J1103" s="490"/>
      <c r="K1103" s="510"/>
      <c r="L1103" s="512" t="str">
        <f>IF(AND('1B Tableau financier'!$K$2&lt;&gt;"Pôle",C1103&lt;&gt;""),1,"")</f>
        <v/>
      </c>
      <c r="M1103" s="517" t="str">
        <f t="shared" si="202"/>
        <v/>
      </c>
      <c r="N1103" s="518" t="str">
        <f t="shared" si="203"/>
        <v/>
      </c>
      <c r="O1103" s="517" t="str">
        <f t="shared" si="204"/>
        <v/>
      </c>
      <c r="P1103" s="63" t="str">
        <f t="shared" si="205"/>
        <v/>
      </c>
      <c r="Q1103" s="63"/>
      <c r="R1103" s="63"/>
      <c r="S1103" s="696"/>
    </row>
    <row r="1104" spans="1:19" hidden="1">
      <c r="A1104" s="481"/>
      <c r="B1104" s="482"/>
      <c r="C1104" s="483"/>
      <c r="D1104" s="483"/>
      <c r="E1104" s="484"/>
      <c r="F1104" s="483"/>
      <c r="G1104" s="689"/>
      <c r="H1104" s="390">
        <f t="shared" si="201"/>
        <v>0</v>
      </c>
      <c r="I1104" s="63">
        <f t="shared" si="206"/>
        <v>0</v>
      </c>
      <c r="J1104" s="490"/>
      <c r="K1104" s="510"/>
      <c r="L1104" s="512" t="str">
        <f>IF(AND('1B Tableau financier'!$K$2&lt;&gt;"Pôle",C1104&lt;&gt;""),1,"")</f>
        <v/>
      </c>
      <c r="M1104" s="517" t="str">
        <f t="shared" si="202"/>
        <v/>
      </c>
      <c r="N1104" s="518" t="str">
        <f t="shared" si="203"/>
        <v/>
      </c>
      <c r="O1104" s="517" t="str">
        <f t="shared" si="204"/>
        <v/>
      </c>
      <c r="P1104" s="63" t="str">
        <f t="shared" si="205"/>
        <v/>
      </c>
      <c r="Q1104" s="63"/>
      <c r="R1104" s="63"/>
      <c r="S1104" s="696"/>
    </row>
    <row r="1105" spans="1:19" hidden="1">
      <c r="A1105" s="481"/>
      <c r="B1105" s="482"/>
      <c r="C1105" s="483"/>
      <c r="D1105" s="483"/>
      <c r="E1105" s="484"/>
      <c r="F1105" s="483"/>
      <c r="G1105" s="689"/>
      <c r="H1105" s="390">
        <f t="shared" si="201"/>
        <v>0</v>
      </c>
      <c r="I1105" s="63">
        <f t="shared" si="206"/>
        <v>0</v>
      </c>
      <c r="J1105" s="490"/>
      <c r="K1105" s="510"/>
      <c r="L1105" s="512" t="str">
        <f>IF(AND('1B Tableau financier'!$K$2&lt;&gt;"Pôle",C1105&lt;&gt;""),1,"")</f>
        <v/>
      </c>
      <c r="M1105" s="517" t="str">
        <f t="shared" si="202"/>
        <v/>
      </c>
      <c r="N1105" s="518" t="str">
        <f t="shared" si="203"/>
        <v/>
      </c>
      <c r="O1105" s="517" t="str">
        <f t="shared" si="204"/>
        <v/>
      </c>
      <c r="P1105" s="63" t="str">
        <f t="shared" si="205"/>
        <v/>
      </c>
      <c r="Q1105" s="63"/>
      <c r="R1105" s="63"/>
      <c r="S1105" s="696"/>
    </row>
    <row r="1106" spans="1:19" hidden="1">
      <c r="A1106" s="481"/>
      <c r="B1106" s="482"/>
      <c r="C1106" s="483"/>
      <c r="D1106" s="483"/>
      <c r="E1106" s="484"/>
      <c r="F1106" s="483"/>
      <c r="G1106" s="689"/>
      <c r="H1106" s="390">
        <f t="shared" ref="H1106:H1164" si="207">IF(AND(B1106&gt;=$I$8,B1106&lt;=$J$8),$K$8,IF(AND(B1106&gt;=$I$9,B1106&lt;=$J$9),$K$9,IF(AND(B1106&gt;=$I$10,B1106&lt;=$J$10),$K$10,IF(AND(B1106&gt;=$I$11,B1106&lt;=$J$11),$K$11,0))))</f>
        <v>0</v>
      </c>
      <c r="I1106" s="63">
        <f t="shared" si="206"/>
        <v>0</v>
      </c>
      <c r="J1106" s="490"/>
      <c r="K1106" s="510"/>
      <c r="L1106" s="512" t="str">
        <f>IF(AND('1B Tableau financier'!$K$2&lt;&gt;"Pôle",C1106&lt;&gt;""),1,"")</f>
        <v/>
      </c>
      <c r="M1106" s="517" t="str">
        <f t="shared" si="202"/>
        <v/>
      </c>
      <c r="N1106" s="518" t="str">
        <f t="shared" si="203"/>
        <v/>
      </c>
      <c r="O1106" s="517" t="str">
        <f t="shared" si="204"/>
        <v/>
      </c>
      <c r="P1106" s="63" t="str">
        <f t="shared" si="205"/>
        <v/>
      </c>
      <c r="Q1106" s="63"/>
      <c r="R1106" s="63"/>
      <c r="S1106" s="696"/>
    </row>
    <row r="1107" spans="1:19" hidden="1">
      <c r="A1107" s="481"/>
      <c r="B1107" s="482"/>
      <c r="C1107" s="483"/>
      <c r="D1107" s="483"/>
      <c r="E1107" s="484"/>
      <c r="F1107" s="483"/>
      <c r="G1107" s="689"/>
      <c r="H1107" s="390">
        <f t="shared" si="207"/>
        <v>0</v>
      </c>
      <c r="I1107" s="63">
        <f t="shared" si="206"/>
        <v>0</v>
      </c>
      <c r="J1107" s="490"/>
      <c r="K1107" s="510"/>
      <c r="L1107" s="512" t="str">
        <f>IF(AND('1B Tableau financier'!$K$2&lt;&gt;"Pôle",C1107&lt;&gt;""),1,"")</f>
        <v/>
      </c>
      <c r="M1107" s="517" t="str">
        <f t="shared" si="202"/>
        <v/>
      </c>
      <c r="N1107" s="518" t="str">
        <f t="shared" si="203"/>
        <v/>
      </c>
      <c r="O1107" s="517" t="str">
        <f t="shared" si="204"/>
        <v/>
      </c>
      <c r="P1107" s="63" t="str">
        <f t="shared" si="205"/>
        <v/>
      </c>
      <c r="Q1107" s="63"/>
      <c r="R1107" s="63"/>
      <c r="S1107" s="696"/>
    </row>
    <row r="1108" spans="1:19" hidden="1">
      <c r="A1108" s="481"/>
      <c r="B1108" s="482"/>
      <c r="C1108" s="483"/>
      <c r="D1108" s="483"/>
      <c r="E1108" s="484"/>
      <c r="F1108" s="483"/>
      <c r="G1108" s="689"/>
      <c r="H1108" s="390">
        <f t="shared" si="207"/>
        <v>0</v>
      </c>
      <c r="I1108" s="63">
        <f t="shared" si="206"/>
        <v>0</v>
      </c>
      <c r="J1108" s="490"/>
      <c r="K1108" s="510"/>
      <c r="L1108" s="512" t="str">
        <f>IF(AND('1B Tableau financier'!$K$2&lt;&gt;"Pôle",C1108&lt;&gt;""),1,"")</f>
        <v/>
      </c>
      <c r="M1108" s="517" t="str">
        <f t="shared" si="202"/>
        <v/>
      </c>
      <c r="N1108" s="518" t="str">
        <f t="shared" si="203"/>
        <v/>
      </c>
      <c r="O1108" s="517" t="str">
        <f t="shared" si="204"/>
        <v/>
      </c>
      <c r="P1108" s="63" t="str">
        <f t="shared" si="205"/>
        <v/>
      </c>
      <c r="Q1108" s="63"/>
      <c r="R1108" s="63"/>
      <c r="S1108" s="696"/>
    </row>
    <row r="1109" spans="1:19" hidden="1">
      <c r="A1109" s="481"/>
      <c r="B1109" s="482"/>
      <c r="C1109" s="483"/>
      <c r="D1109" s="483"/>
      <c r="E1109" s="484"/>
      <c r="F1109" s="483"/>
      <c r="G1109" s="689"/>
      <c r="H1109" s="390">
        <f t="shared" si="207"/>
        <v>0</v>
      </c>
      <c r="I1109" s="63">
        <f t="shared" si="206"/>
        <v>0</v>
      </c>
      <c r="J1109" s="490"/>
      <c r="K1109" s="510"/>
      <c r="L1109" s="512" t="str">
        <f>IF(AND('1B Tableau financier'!$K$2&lt;&gt;"Pôle",C1109&lt;&gt;""),1,"")</f>
        <v/>
      </c>
      <c r="M1109" s="517" t="str">
        <f t="shared" si="202"/>
        <v/>
      </c>
      <c r="N1109" s="518" t="str">
        <f t="shared" si="203"/>
        <v/>
      </c>
      <c r="O1109" s="517" t="str">
        <f t="shared" si="204"/>
        <v/>
      </c>
      <c r="P1109" s="63" t="str">
        <f t="shared" si="205"/>
        <v/>
      </c>
      <c r="Q1109" s="63"/>
      <c r="R1109" s="63"/>
      <c r="S1109" s="696"/>
    </row>
    <row r="1110" spans="1:19" hidden="1">
      <c r="A1110" s="481"/>
      <c r="B1110" s="482"/>
      <c r="C1110" s="483"/>
      <c r="D1110" s="483"/>
      <c r="E1110" s="484"/>
      <c r="F1110" s="483"/>
      <c r="G1110" s="689"/>
      <c r="H1110" s="390">
        <f t="shared" si="207"/>
        <v>0</v>
      </c>
      <c r="I1110" s="63">
        <f t="shared" si="206"/>
        <v>0</v>
      </c>
      <c r="J1110" s="490"/>
      <c r="K1110" s="510"/>
      <c r="L1110" s="512" t="str">
        <f>IF(AND('1B Tableau financier'!$K$2&lt;&gt;"Pôle",C1110&lt;&gt;""),1,"")</f>
        <v/>
      </c>
      <c r="M1110" s="517" t="str">
        <f t="shared" si="202"/>
        <v/>
      </c>
      <c r="N1110" s="518" t="str">
        <f t="shared" si="203"/>
        <v/>
      </c>
      <c r="O1110" s="517" t="str">
        <f t="shared" si="204"/>
        <v/>
      </c>
      <c r="P1110" s="63" t="str">
        <f t="shared" si="205"/>
        <v/>
      </c>
      <c r="Q1110" s="63"/>
      <c r="R1110" s="63"/>
      <c r="S1110" s="696"/>
    </row>
    <row r="1111" spans="1:19" hidden="1">
      <c r="A1111" s="485"/>
      <c r="B1111" s="482"/>
      <c r="C1111" s="483"/>
      <c r="D1111" s="483"/>
      <c r="E1111" s="484"/>
      <c r="F1111" s="483"/>
      <c r="G1111" s="689"/>
      <c r="H1111" s="390">
        <f t="shared" si="207"/>
        <v>0</v>
      </c>
      <c r="I1111" s="63">
        <f t="shared" si="206"/>
        <v>0</v>
      </c>
      <c r="J1111" s="490"/>
      <c r="K1111" s="510"/>
      <c r="L1111" s="512" t="str">
        <f>IF(AND('1B Tableau financier'!$K$2&lt;&gt;"Pôle",C1111&lt;&gt;""),1,"")</f>
        <v/>
      </c>
      <c r="M1111" s="517" t="str">
        <f t="shared" si="202"/>
        <v/>
      </c>
      <c r="N1111" s="518" t="str">
        <f t="shared" si="203"/>
        <v/>
      </c>
      <c r="O1111" s="517" t="str">
        <f t="shared" si="204"/>
        <v/>
      </c>
      <c r="P1111" s="63" t="str">
        <f t="shared" si="205"/>
        <v/>
      </c>
      <c r="Q1111" s="63"/>
      <c r="R1111" s="63"/>
      <c r="S1111" s="696"/>
    </row>
    <row r="1112" spans="1:19" hidden="1">
      <c r="A1112" s="481"/>
      <c r="B1112" s="482"/>
      <c r="C1112" s="483"/>
      <c r="D1112" s="483"/>
      <c r="E1112" s="484"/>
      <c r="F1112" s="483"/>
      <c r="G1112" s="689"/>
      <c r="H1112" s="390">
        <f t="shared" si="207"/>
        <v>0</v>
      </c>
      <c r="I1112" s="63">
        <f t="shared" si="206"/>
        <v>0</v>
      </c>
      <c r="J1112" s="490"/>
      <c r="K1112" s="510"/>
      <c r="L1112" s="512" t="str">
        <f>IF(AND('1B Tableau financier'!$K$2&lt;&gt;"Pôle",C1112&lt;&gt;""),1,"")</f>
        <v/>
      </c>
      <c r="M1112" s="517" t="str">
        <f t="shared" si="202"/>
        <v/>
      </c>
      <c r="N1112" s="518" t="str">
        <f t="shared" si="203"/>
        <v/>
      </c>
      <c r="O1112" s="517" t="str">
        <f t="shared" si="204"/>
        <v/>
      </c>
      <c r="P1112" s="63" t="str">
        <f t="shared" si="205"/>
        <v/>
      </c>
      <c r="Q1112" s="63"/>
      <c r="R1112" s="63"/>
      <c r="S1112" s="696"/>
    </row>
    <row r="1113" spans="1:19" hidden="1">
      <c r="A1113" s="481"/>
      <c r="B1113" s="482"/>
      <c r="C1113" s="483"/>
      <c r="D1113" s="483"/>
      <c r="E1113" s="484"/>
      <c r="F1113" s="483"/>
      <c r="G1113" s="689"/>
      <c r="H1113" s="390">
        <f t="shared" si="207"/>
        <v>0</v>
      </c>
      <c r="I1113" s="63">
        <f t="shared" si="206"/>
        <v>0</v>
      </c>
      <c r="J1113" s="490"/>
      <c r="K1113" s="510"/>
      <c r="L1113" s="512" t="str">
        <f>IF(AND('1B Tableau financier'!$K$2&lt;&gt;"Pôle",C1113&lt;&gt;""),1,"")</f>
        <v/>
      </c>
      <c r="M1113" s="517" t="str">
        <f t="shared" si="202"/>
        <v/>
      </c>
      <c r="N1113" s="518" t="str">
        <f t="shared" si="203"/>
        <v/>
      </c>
      <c r="O1113" s="517" t="str">
        <f t="shared" si="204"/>
        <v/>
      </c>
      <c r="P1113" s="63" t="str">
        <f t="shared" si="205"/>
        <v/>
      </c>
      <c r="Q1113" s="63"/>
      <c r="R1113" s="63"/>
      <c r="S1113" s="696"/>
    </row>
    <row r="1114" spans="1:19" hidden="1">
      <c r="A1114" s="481"/>
      <c r="B1114" s="482"/>
      <c r="C1114" s="483"/>
      <c r="D1114" s="483"/>
      <c r="E1114" s="484"/>
      <c r="F1114" s="483"/>
      <c r="G1114" s="689"/>
      <c r="H1114" s="390">
        <f t="shared" si="207"/>
        <v>0</v>
      </c>
      <c r="I1114" s="63">
        <f t="shared" si="206"/>
        <v>0</v>
      </c>
      <c r="J1114" s="490"/>
      <c r="K1114" s="510"/>
      <c r="L1114" s="512" t="str">
        <f>IF(AND('1B Tableau financier'!$K$2&lt;&gt;"Pôle",C1114&lt;&gt;""),1,"")</f>
        <v/>
      </c>
      <c r="M1114" s="517" t="str">
        <f t="shared" si="202"/>
        <v/>
      </c>
      <c r="N1114" s="518" t="str">
        <f t="shared" si="203"/>
        <v/>
      </c>
      <c r="O1114" s="517" t="str">
        <f t="shared" si="204"/>
        <v/>
      </c>
      <c r="P1114" s="63" t="str">
        <f t="shared" si="205"/>
        <v/>
      </c>
      <c r="Q1114" s="63"/>
      <c r="R1114" s="63"/>
      <c r="S1114" s="696"/>
    </row>
    <row r="1115" spans="1:19" hidden="1">
      <c r="A1115" s="481"/>
      <c r="B1115" s="482"/>
      <c r="C1115" s="483"/>
      <c r="D1115" s="483"/>
      <c r="E1115" s="484"/>
      <c r="F1115" s="483"/>
      <c r="G1115" s="689"/>
      <c r="H1115" s="390">
        <f t="shared" si="207"/>
        <v>0</v>
      </c>
      <c r="I1115" s="63">
        <f t="shared" si="206"/>
        <v>0</v>
      </c>
      <c r="J1115" s="490"/>
      <c r="K1115" s="510"/>
      <c r="L1115" s="512" t="str">
        <f>IF(AND('1B Tableau financier'!$K$2&lt;&gt;"Pôle",C1115&lt;&gt;""),1,"")</f>
        <v/>
      </c>
      <c r="M1115" s="517" t="str">
        <f t="shared" si="202"/>
        <v/>
      </c>
      <c r="N1115" s="518" t="str">
        <f t="shared" si="203"/>
        <v/>
      </c>
      <c r="O1115" s="517" t="str">
        <f t="shared" si="204"/>
        <v/>
      </c>
      <c r="P1115" s="63" t="str">
        <f t="shared" si="205"/>
        <v/>
      </c>
      <c r="Q1115" s="63"/>
      <c r="R1115" s="63"/>
      <c r="S1115" s="696"/>
    </row>
    <row r="1116" spans="1:19" hidden="1">
      <c r="A1116" s="481"/>
      <c r="B1116" s="482"/>
      <c r="C1116" s="483"/>
      <c r="D1116" s="483"/>
      <c r="E1116" s="484"/>
      <c r="F1116" s="483"/>
      <c r="G1116" s="689"/>
      <c r="H1116" s="390">
        <f t="shared" si="207"/>
        <v>0</v>
      </c>
      <c r="I1116" s="63">
        <f t="shared" si="206"/>
        <v>0</v>
      </c>
      <c r="J1116" s="490"/>
      <c r="K1116" s="510"/>
      <c r="L1116" s="512" t="str">
        <f>IF(AND('1B Tableau financier'!$K$2&lt;&gt;"Pôle",C1116&lt;&gt;""),1,"")</f>
        <v/>
      </c>
      <c r="M1116" s="517" t="str">
        <f t="shared" si="202"/>
        <v/>
      </c>
      <c r="N1116" s="518" t="str">
        <f t="shared" si="203"/>
        <v/>
      </c>
      <c r="O1116" s="517" t="str">
        <f t="shared" si="204"/>
        <v/>
      </c>
      <c r="P1116" s="63" t="str">
        <f t="shared" si="205"/>
        <v/>
      </c>
      <c r="Q1116" s="63"/>
      <c r="R1116" s="63"/>
      <c r="S1116" s="696"/>
    </row>
    <row r="1117" spans="1:19" hidden="1">
      <c r="A1117" s="481"/>
      <c r="B1117" s="482"/>
      <c r="C1117" s="483"/>
      <c r="D1117" s="483"/>
      <c r="E1117" s="484"/>
      <c r="F1117" s="483"/>
      <c r="G1117" s="689"/>
      <c r="H1117" s="390">
        <f t="shared" si="207"/>
        <v>0</v>
      </c>
      <c r="I1117" s="63">
        <f t="shared" si="206"/>
        <v>0</v>
      </c>
      <c r="J1117" s="490"/>
      <c r="K1117" s="510"/>
      <c r="L1117" s="512" t="str">
        <f>IF(AND('1B Tableau financier'!$K$2&lt;&gt;"Pôle",C1117&lt;&gt;""),1,"")</f>
        <v/>
      </c>
      <c r="M1117" s="517" t="str">
        <f t="shared" si="202"/>
        <v/>
      </c>
      <c r="N1117" s="518" t="str">
        <f t="shared" si="203"/>
        <v/>
      </c>
      <c r="O1117" s="517" t="str">
        <f t="shared" si="204"/>
        <v/>
      </c>
      <c r="P1117" s="63" t="str">
        <f t="shared" si="205"/>
        <v/>
      </c>
      <c r="Q1117" s="63"/>
      <c r="R1117" s="63"/>
      <c r="S1117" s="696"/>
    </row>
    <row r="1118" spans="1:19" hidden="1">
      <c r="A1118" s="481"/>
      <c r="B1118" s="482"/>
      <c r="C1118" s="483"/>
      <c r="D1118" s="483"/>
      <c r="E1118" s="484"/>
      <c r="F1118" s="483"/>
      <c r="G1118" s="689"/>
      <c r="H1118" s="390">
        <f t="shared" si="207"/>
        <v>0</v>
      </c>
      <c r="I1118" s="63">
        <f t="shared" si="206"/>
        <v>0</v>
      </c>
      <c r="J1118" s="490"/>
      <c r="K1118" s="510"/>
      <c r="L1118" s="512" t="str">
        <f>IF(AND('1B Tableau financier'!$K$2&lt;&gt;"Pôle",C1118&lt;&gt;""),1,"")</f>
        <v/>
      </c>
      <c r="M1118" s="517" t="str">
        <f t="shared" si="202"/>
        <v/>
      </c>
      <c r="N1118" s="518" t="str">
        <f t="shared" si="203"/>
        <v/>
      </c>
      <c r="O1118" s="517" t="str">
        <f t="shared" si="204"/>
        <v/>
      </c>
      <c r="P1118" s="63" t="str">
        <f t="shared" si="205"/>
        <v/>
      </c>
      <c r="Q1118" s="63"/>
      <c r="R1118" s="63"/>
      <c r="S1118" s="696"/>
    </row>
    <row r="1119" spans="1:19" hidden="1">
      <c r="A1119" s="481"/>
      <c r="B1119" s="482"/>
      <c r="C1119" s="483"/>
      <c r="D1119" s="483"/>
      <c r="E1119" s="484"/>
      <c r="F1119" s="483"/>
      <c r="G1119" s="689"/>
      <c r="H1119" s="390">
        <f t="shared" si="207"/>
        <v>0</v>
      </c>
      <c r="I1119" s="63">
        <f t="shared" ref="I1119:I1149" si="208">G1119*H1119</f>
        <v>0</v>
      </c>
      <c r="J1119" s="490"/>
      <c r="K1119" s="510"/>
      <c r="L1119" s="512" t="str">
        <f>IF(AND('1B Tableau financier'!$K$2&lt;&gt;"Pôle",C1119&lt;&gt;""),1,"")</f>
        <v/>
      </c>
      <c r="M1119" s="517" t="str">
        <f t="shared" ref="M1119:M1149" si="209">IF(L1119=1,I1119+J1119+K1119,"")</f>
        <v/>
      </c>
      <c r="N1119" s="518" t="str">
        <f t="shared" ref="N1119:N1149" si="210">IF(L1119=2,(I1119+J1119+K1119)/2,"")</f>
        <v/>
      </c>
      <c r="O1119" s="517" t="str">
        <f t="shared" si="204"/>
        <v/>
      </c>
      <c r="P1119" s="63" t="str">
        <f t="shared" si="205"/>
        <v/>
      </c>
      <c r="Q1119" s="63"/>
      <c r="R1119" s="63"/>
      <c r="S1119" s="696"/>
    </row>
    <row r="1120" spans="1:19" hidden="1">
      <c r="A1120" s="481"/>
      <c r="B1120" s="482"/>
      <c r="C1120" s="483"/>
      <c r="D1120" s="483"/>
      <c r="E1120" s="484"/>
      <c r="F1120" s="483"/>
      <c r="G1120" s="689"/>
      <c r="H1120" s="390">
        <f t="shared" si="207"/>
        <v>0</v>
      </c>
      <c r="I1120" s="63">
        <f t="shared" si="208"/>
        <v>0</v>
      </c>
      <c r="J1120" s="490"/>
      <c r="K1120" s="510"/>
      <c r="L1120" s="512" t="str">
        <f>IF(AND('1B Tableau financier'!$K$2&lt;&gt;"Pôle",C1120&lt;&gt;""),1,"")</f>
        <v/>
      </c>
      <c r="M1120" s="517" t="str">
        <f t="shared" si="209"/>
        <v/>
      </c>
      <c r="N1120" s="518" t="str">
        <f t="shared" si="210"/>
        <v/>
      </c>
      <c r="O1120" s="517" t="str">
        <f t="shared" si="204"/>
        <v/>
      </c>
      <c r="P1120" s="63" t="str">
        <f t="shared" si="205"/>
        <v/>
      </c>
      <c r="Q1120" s="63"/>
      <c r="R1120" s="63"/>
      <c r="S1120" s="696"/>
    </row>
    <row r="1121" spans="1:19" hidden="1">
      <c r="A1121" s="481"/>
      <c r="B1121" s="482"/>
      <c r="C1121" s="483"/>
      <c r="D1121" s="483"/>
      <c r="E1121" s="484"/>
      <c r="F1121" s="483"/>
      <c r="G1121" s="689"/>
      <c r="H1121" s="390">
        <f t="shared" si="207"/>
        <v>0</v>
      </c>
      <c r="I1121" s="63">
        <f t="shared" si="208"/>
        <v>0</v>
      </c>
      <c r="J1121" s="490"/>
      <c r="K1121" s="510"/>
      <c r="L1121" s="512" t="str">
        <f>IF(AND('1B Tableau financier'!$K$2&lt;&gt;"Pôle",C1121&lt;&gt;""),1,"")</f>
        <v/>
      </c>
      <c r="M1121" s="517" t="str">
        <f t="shared" si="209"/>
        <v/>
      </c>
      <c r="N1121" s="518" t="str">
        <f t="shared" si="210"/>
        <v/>
      </c>
      <c r="O1121" s="517" t="str">
        <f t="shared" si="204"/>
        <v/>
      </c>
      <c r="P1121" s="63" t="str">
        <f t="shared" si="205"/>
        <v/>
      </c>
      <c r="Q1121" s="63"/>
      <c r="R1121" s="63"/>
      <c r="S1121" s="696"/>
    </row>
    <row r="1122" spans="1:19" hidden="1">
      <c r="A1122" s="481"/>
      <c r="B1122" s="482"/>
      <c r="C1122" s="483"/>
      <c r="D1122" s="483"/>
      <c r="E1122" s="484"/>
      <c r="F1122" s="483"/>
      <c r="G1122" s="689"/>
      <c r="H1122" s="390">
        <f t="shared" si="207"/>
        <v>0</v>
      </c>
      <c r="I1122" s="63">
        <f t="shared" si="208"/>
        <v>0</v>
      </c>
      <c r="J1122" s="490"/>
      <c r="K1122" s="510"/>
      <c r="L1122" s="512" t="str">
        <f>IF(AND('1B Tableau financier'!$K$2&lt;&gt;"Pôle",C1122&lt;&gt;""),1,"")</f>
        <v/>
      </c>
      <c r="M1122" s="517" t="str">
        <f t="shared" si="209"/>
        <v/>
      </c>
      <c r="N1122" s="518" t="str">
        <f t="shared" si="210"/>
        <v/>
      </c>
      <c r="O1122" s="517" t="str">
        <f t="shared" si="204"/>
        <v/>
      </c>
      <c r="P1122" s="63" t="str">
        <f t="shared" si="205"/>
        <v/>
      </c>
      <c r="Q1122" s="63"/>
      <c r="R1122" s="63"/>
      <c r="S1122" s="696"/>
    </row>
    <row r="1123" spans="1:19" hidden="1">
      <c r="A1123" s="481"/>
      <c r="B1123" s="482"/>
      <c r="C1123" s="483"/>
      <c r="D1123" s="483"/>
      <c r="E1123" s="484"/>
      <c r="F1123" s="483"/>
      <c r="G1123" s="689"/>
      <c r="H1123" s="390">
        <f t="shared" si="207"/>
        <v>0</v>
      </c>
      <c r="I1123" s="63">
        <f t="shared" si="208"/>
        <v>0</v>
      </c>
      <c r="J1123" s="490"/>
      <c r="K1123" s="510"/>
      <c r="L1123" s="512" t="str">
        <f>IF(AND('1B Tableau financier'!$K$2&lt;&gt;"Pôle",C1123&lt;&gt;""),1,"")</f>
        <v/>
      </c>
      <c r="M1123" s="517" t="str">
        <f t="shared" si="209"/>
        <v/>
      </c>
      <c r="N1123" s="518" t="str">
        <f t="shared" si="210"/>
        <v/>
      </c>
      <c r="O1123" s="517" t="str">
        <f t="shared" si="204"/>
        <v/>
      </c>
      <c r="P1123" s="63" t="str">
        <f t="shared" si="205"/>
        <v/>
      </c>
      <c r="Q1123" s="63"/>
      <c r="R1123" s="63"/>
      <c r="S1123" s="696"/>
    </row>
    <row r="1124" spans="1:19" hidden="1">
      <c r="A1124" s="481"/>
      <c r="B1124" s="482"/>
      <c r="C1124" s="483"/>
      <c r="D1124" s="483"/>
      <c r="E1124" s="484"/>
      <c r="F1124" s="483"/>
      <c r="G1124" s="689"/>
      <c r="H1124" s="390">
        <f t="shared" si="207"/>
        <v>0</v>
      </c>
      <c r="I1124" s="63">
        <f t="shared" si="208"/>
        <v>0</v>
      </c>
      <c r="J1124" s="490"/>
      <c r="K1124" s="510"/>
      <c r="L1124" s="512" t="str">
        <f>IF(AND('1B Tableau financier'!$K$2&lt;&gt;"Pôle",C1124&lt;&gt;""),1,"")</f>
        <v/>
      </c>
      <c r="M1124" s="517" t="str">
        <f t="shared" si="209"/>
        <v/>
      </c>
      <c r="N1124" s="518" t="str">
        <f t="shared" si="210"/>
        <v/>
      </c>
      <c r="O1124" s="517" t="str">
        <f t="shared" si="204"/>
        <v/>
      </c>
      <c r="P1124" s="63" t="str">
        <f t="shared" si="205"/>
        <v/>
      </c>
      <c r="Q1124" s="63"/>
      <c r="R1124" s="63"/>
      <c r="S1124" s="696"/>
    </row>
    <row r="1125" spans="1:19" hidden="1">
      <c r="A1125" s="481"/>
      <c r="B1125" s="482"/>
      <c r="C1125" s="483"/>
      <c r="D1125" s="483"/>
      <c r="E1125" s="484"/>
      <c r="F1125" s="483"/>
      <c r="G1125" s="689"/>
      <c r="H1125" s="390">
        <f t="shared" si="207"/>
        <v>0</v>
      </c>
      <c r="I1125" s="63">
        <f t="shared" si="208"/>
        <v>0</v>
      </c>
      <c r="J1125" s="490"/>
      <c r="K1125" s="510"/>
      <c r="L1125" s="512" t="str">
        <f>IF(AND('1B Tableau financier'!$K$2&lt;&gt;"Pôle",C1125&lt;&gt;""),1,"")</f>
        <v/>
      </c>
      <c r="M1125" s="517" t="str">
        <f t="shared" si="209"/>
        <v/>
      </c>
      <c r="N1125" s="518" t="str">
        <f t="shared" si="210"/>
        <v/>
      </c>
      <c r="O1125" s="517" t="str">
        <f t="shared" si="204"/>
        <v/>
      </c>
      <c r="P1125" s="63" t="str">
        <f t="shared" si="205"/>
        <v/>
      </c>
      <c r="Q1125" s="63"/>
      <c r="R1125" s="63"/>
      <c r="S1125" s="696"/>
    </row>
    <row r="1126" spans="1:19" hidden="1">
      <c r="A1126" s="481"/>
      <c r="B1126" s="482"/>
      <c r="C1126" s="483"/>
      <c r="D1126" s="483"/>
      <c r="E1126" s="484"/>
      <c r="F1126" s="483"/>
      <c r="G1126" s="689"/>
      <c r="H1126" s="390">
        <f t="shared" si="207"/>
        <v>0</v>
      </c>
      <c r="I1126" s="63">
        <f t="shared" si="208"/>
        <v>0</v>
      </c>
      <c r="J1126" s="490"/>
      <c r="K1126" s="510"/>
      <c r="L1126" s="512" t="str">
        <f>IF(AND('1B Tableau financier'!$K$2&lt;&gt;"Pôle",C1126&lt;&gt;""),1,"")</f>
        <v/>
      </c>
      <c r="M1126" s="517" t="str">
        <f t="shared" si="209"/>
        <v/>
      </c>
      <c r="N1126" s="518" t="str">
        <f t="shared" si="210"/>
        <v/>
      </c>
      <c r="O1126" s="517" t="str">
        <f t="shared" si="204"/>
        <v/>
      </c>
      <c r="P1126" s="63" t="str">
        <f t="shared" si="205"/>
        <v/>
      </c>
      <c r="Q1126" s="63"/>
      <c r="R1126" s="63"/>
      <c r="S1126" s="696"/>
    </row>
    <row r="1127" spans="1:19" hidden="1">
      <c r="A1127" s="481"/>
      <c r="B1127" s="482"/>
      <c r="C1127" s="483"/>
      <c r="D1127" s="483"/>
      <c r="E1127" s="484"/>
      <c r="F1127" s="483"/>
      <c r="G1127" s="689"/>
      <c r="H1127" s="390">
        <f t="shared" si="207"/>
        <v>0</v>
      </c>
      <c r="I1127" s="63">
        <f t="shared" si="208"/>
        <v>0</v>
      </c>
      <c r="J1127" s="490"/>
      <c r="K1127" s="510"/>
      <c r="L1127" s="512" t="str">
        <f>IF(AND('1B Tableau financier'!$K$2&lt;&gt;"Pôle",C1127&lt;&gt;""),1,"")</f>
        <v/>
      </c>
      <c r="M1127" s="517" t="str">
        <f t="shared" si="209"/>
        <v/>
      </c>
      <c r="N1127" s="518" t="str">
        <f t="shared" si="210"/>
        <v/>
      </c>
      <c r="O1127" s="517" t="str">
        <f t="shared" si="204"/>
        <v/>
      </c>
      <c r="P1127" s="63" t="str">
        <f t="shared" si="205"/>
        <v/>
      </c>
      <c r="Q1127" s="63"/>
      <c r="R1127" s="63"/>
      <c r="S1127" s="696"/>
    </row>
    <row r="1128" spans="1:19" hidden="1">
      <c r="A1128" s="481"/>
      <c r="B1128" s="482"/>
      <c r="C1128" s="483"/>
      <c r="D1128" s="483"/>
      <c r="E1128" s="484"/>
      <c r="F1128" s="483"/>
      <c r="G1128" s="689"/>
      <c r="H1128" s="390">
        <f t="shared" si="207"/>
        <v>0</v>
      </c>
      <c r="I1128" s="63">
        <f t="shared" si="208"/>
        <v>0</v>
      </c>
      <c r="J1128" s="490"/>
      <c r="K1128" s="510"/>
      <c r="L1128" s="512" t="str">
        <f>IF(AND('1B Tableau financier'!$K$2&lt;&gt;"Pôle",C1128&lt;&gt;""),1,"")</f>
        <v/>
      </c>
      <c r="M1128" s="517" t="str">
        <f t="shared" si="209"/>
        <v/>
      </c>
      <c r="N1128" s="518" t="str">
        <f t="shared" si="210"/>
        <v/>
      </c>
      <c r="O1128" s="517" t="str">
        <f t="shared" si="204"/>
        <v/>
      </c>
      <c r="P1128" s="63" t="str">
        <f t="shared" si="205"/>
        <v/>
      </c>
      <c r="Q1128" s="63"/>
      <c r="R1128" s="63"/>
      <c r="S1128" s="696"/>
    </row>
    <row r="1129" spans="1:19" hidden="1">
      <c r="A1129" s="481"/>
      <c r="B1129" s="482"/>
      <c r="C1129" s="483"/>
      <c r="D1129" s="483"/>
      <c r="E1129" s="484"/>
      <c r="F1129" s="483"/>
      <c r="G1129" s="689"/>
      <c r="H1129" s="390">
        <f t="shared" si="207"/>
        <v>0</v>
      </c>
      <c r="I1129" s="63">
        <f t="shared" si="208"/>
        <v>0</v>
      </c>
      <c r="J1129" s="490"/>
      <c r="K1129" s="510"/>
      <c r="L1129" s="512" t="str">
        <f>IF(AND('1B Tableau financier'!$K$2&lt;&gt;"Pôle",C1129&lt;&gt;""),1,"")</f>
        <v/>
      </c>
      <c r="M1129" s="517" t="str">
        <f t="shared" si="209"/>
        <v/>
      </c>
      <c r="N1129" s="518" t="str">
        <f t="shared" si="210"/>
        <v/>
      </c>
      <c r="O1129" s="517" t="str">
        <f t="shared" si="204"/>
        <v/>
      </c>
      <c r="P1129" s="63" t="str">
        <f t="shared" si="205"/>
        <v/>
      </c>
      <c r="Q1129" s="63"/>
      <c r="R1129" s="63"/>
      <c r="S1129" s="696"/>
    </row>
    <row r="1130" spans="1:19" hidden="1">
      <c r="A1130" s="481"/>
      <c r="B1130" s="482"/>
      <c r="C1130" s="483"/>
      <c r="D1130" s="483"/>
      <c r="E1130" s="484"/>
      <c r="F1130" s="483"/>
      <c r="G1130" s="689"/>
      <c r="H1130" s="390">
        <f t="shared" si="207"/>
        <v>0</v>
      </c>
      <c r="I1130" s="63">
        <f t="shared" si="208"/>
        <v>0</v>
      </c>
      <c r="J1130" s="490"/>
      <c r="K1130" s="510"/>
      <c r="L1130" s="512" t="str">
        <f>IF(AND('1B Tableau financier'!$K$2&lt;&gt;"Pôle",C1130&lt;&gt;""),1,"")</f>
        <v/>
      </c>
      <c r="M1130" s="517" t="str">
        <f t="shared" si="209"/>
        <v/>
      </c>
      <c r="N1130" s="518" t="str">
        <f t="shared" si="210"/>
        <v/>
      </c>
      <c r="O1130" s="517" t="str">
        <f t="shared" si="204"/>
        <v/>
      </c>
      <c r="P1130" s="63" t="str">
        <f t="shared" si="205"/>
        <v/>
      </c>
      <c r="Q1130" s="63"/>
      <c r="R1130" s="63"/>
      <c r="S1130" s="696"/>
    </row>
    <row r="1131" spans="1:19" hidden="1">
      <c r="A1131" s="481"/>
      <c r="B1131" s="482"/>
      <c r="C1131" s="483"/>
      <c r="D1131" s="483"/>
      <c r="E1131" s="484"/>
      <c r="F1131" s="483"/>
      <c r="G1131" s="689"/>
      <c r="H1131" s="390">
        <f t="shared" si="207"/>
        <v>0</v>
      </c>
      <c r="I1131" s="63">
        <f t="shared" si="208"/>
        <v>0</v>
      </c>
      <c r="J1131" s="490"/>
      <c r="K1131" s="510"/>
      <c r="L1131" s="512" t="str">
        <f>IF(AND('1B Tableau financier'!$K$2&lt;&gt;"Pôle",C1131&lt;&gt;""),1,"")</f>
        <v/>
      </c>
      <c r="M1131" s="517" t="str">
        <f t="shared" si="209"/>
        <v/>
      </c>
      <c r="N1131" s="518" t="str">
        <f t="shared" si="210"/>
        <v/>
      </c>
      <c r="O1131" s="517" t="str">
        <f t="shared" si="204"/>
        <v/>
      </c>
      <c r="P1131" s="63" t="str">
        <f t="shared" si="205"/>
        <v/>
      </c>
      <c r="Q1131" s="63"/>
      <c r="R1131" s="63"/>
      <c r="S1131" s="696"/>
    </row>
    <row r="1132" spans="1:19" hidden="1">
      <c r="A1132" s="481"/>
      <c r="B1132" s="482"/>
      <c r="C1132" s="483"/>
      <c r="D1132" s="483"/>
      <c r="E1132" s="484"/>
      <c r="F1132" s="483"/>
      <c r="G1132" s="689"/>
      <c r="H1132" s="390">
        <f t="shared" si="207"/>
        <v>0</v>
      </c>
      <c r="I1132" s="63">
        <f t="shared" si="208"/>
        <v>0</v>
      </c>
      <c r="J1132" s="490"/>
      <c r="K1132" s="510"/>
      <c r="L1132" s="512" t="str">
        <f>IF(AND('1B Tableau financier'!$K$2&lt;&gt;"Pôle",C1132&lt;&gt;""),1,"")</f>
        <v/>
      </c>
      <c r="M1132" s="517" t="str">
        <f t="shared" si="209"/>
        <v/>
      </c>
      <c r="N1132" s="518" t="str">
        <f t="shared" si="210"/>
        <v/>
      </c>
      <c r="O1132" s="517" t="str">
        <f t="shared" si="204"/>
        <v/>
      </c>
      <c r="P1132" s="63" t="str">
        <f t="shared" si="205"/>
        <v/>
      </c>
      <c r="Q1132" s="63"/>
      <c r="R1132" s="63"/>
      <c r="S1132" s="696"/>
    </row>
    <row r="1133" spans="1:19" hidden="1">
      <c r="A1133" s="481"/>
      <c r="B1133" s="482"/>
      <c r="C1133" s="483"/>
      <c r="D1133" s="483"/>
      <c r="E1133" s="484"/>
      <c r="F1133" s="483"/>
      <c r="G1133" s="689"/>
      <c r="H1133" s="390">
        <f t="shared" si="207"/>
        <v>0</v>
      </c>
      <c r="I1133" s="63">
        <f t="shared" si="208"/>
        <v>0</v>
      </c>
      <c r="J1133" s="490"/>
      <c r="K1133" s="510"/>
      <c r="L1133" s="512" t="str">
        <f>IF(AND('1B Tableau financier'!$K$2&lt;&gt;"Pôle",C1133&lt;&gt;""),1,"")</f>
        <v/>
      </c>
      <c r="M1133" s="517" t="str">
        <f t="shared" si="209"/>
        <v/>
      </c>
      <c r="N1133" s="518" t="str">
        <f t="shared" si="210"/>
        <v/>
      </c>
      <c r="O1133" s="517" t="str">
        <f t="shared" si="204"/>
        <v/>
      </c>
      <c r="P1133" s="63" t="str">
        <f t="shared" si="205"/>
        <v/>
      </c>
      <c r="Q1133" s="63"/>
      <c r="R1133" s="63"/>
      <c r="S1133" s="696"/>
    </row>
    <row r="1134" spans="1:19" hidden="1">
      <c r="A1134" s="481"/>
      <c r="B1134" s="482"/>
      <c r="C1134" s="483"/>
      <c r="D1134" s="483"/>
      <c r="E1134" s="484"/>
      <c r="F1134" s="483"/>
      <c r="G1134" s="689"/>
      <c r="H1134" s="390">
        <f t="shared" si="207"/>
        <v>0</v>
      </c>
      <c r="I1134" s="63">
        <f t="shared" si="208"/>
        <v>0</v>
      </c>
      <c r="J1134" s="490"/>
      <c r="K1134" s="510"/>
      <c r="L1134" s="512" t="str">
        <f>IF(AND('1B Tableau financier'!$K$2&lt;&gt;"Pôle",C1134&lt;&gt;""),1,"")</f>
        <v/>
      </c>
      <c r="M1134" s="517" t="str">
        <f t="shared" si="209"/>
        <v/>
      </c>
      <c r="N1134" s="518" t="str">
        <f t="shared" si="210"/>
        <v/>
      </c>
      <c r="O1134" s="517" t="str">
        <f t="shared" si="204"/>
        <v/>
      </c>
      <c r="P1134" s="63" t="str">
        <f t="shared" si="205"/>
        <v/>
      </c>
      <c r="Q1134" s="63"/>
      <c r="R1134" s="63"/>
      <c r="S1134" s="696"/>
    </row>
    <row r="1135" spans="1:19" hidden="1">
      <c r="A1135" s="481"/>
      <c r="B1135" s="482"/>
      <c r="C1135" s="483"/>
      <c r="D1135" s="483"/>
      <c r="E1135" s="484"/>
      <c r="F1135" s="483"/>
      <c r="G1135" s="689"/>
      <c r="H1135" s="390">
        <f t="shared" si="207"/>
        <v>0</v>
      </c>
      <c r="I1135" s="63">
        <f t="shared" si="208"/>
        <v>0</v>
      </c>
      <c r="J1135" s="490"/>
      <c r="K1135" s="510"/>
      <c r="L1135" s="512" t="str">
        <f>IF(AND('1B Tableau financier'!$K$2&lt;&gt;"Pôle",C1135&lt;&gt;""),1,"")</f>
        <v/>
      </c>
      <c r="M1135" s="517" t="str">
        <f t="shared" si="209"/>
        <v/>
      </c>
      <c r="N1135" s="518" t="str">
        <f t="shared" si="210"/>
        <v/>
      </c>
      <c r="O1135" s="517" t="str">
        <f t="shared" si="204"/>
        <v/>
      </c>
      <c r="P1135" s="63" t="str">
        <f t="shared" si="205"/>
        <v/>
      </c>
      <c r="Q1135" s="63"/>
      <c r="R1135" s="63"/>
      <c r="S1135" s="696"/>
    </row>
    <row r="1136" spans="1:19" hidden="1">
      <c r="A1136" s="481"/>
      <c r="B1136" s="482"/>
      <c r="C1136" s="483"/>
      <c r="D1136" s="483"/>
      <c r="E1136" s="484"/>
      <c r="F1136" s="483"/>
      <c r="G1136" s="689"/>
      <c r="H1136" s="390">
        <f t="shared" si="207"/>
        <v>0</v>
      </c>
      <c r="I1136" s="63">
        <f t="shared" si="208"/>
        <v>0</v>
      </c>
      <c r="J1136" s="490"/>
      <c r="K1136" s="510"/>
      <c r="L1136" s="512" t="str">
        <f>IF(AND('1B Tableau financier'!$K$2&lt;&gt;"Pôle",C1136&lt;&gt;""),1,"")</f>
        <v/>
      </c>
      <c r="M1136" s="517" t="str">
        <f t="shared" si="209"/>
        <v/>
      </c>
      <c r="N1136" s="518" t="str">
        <f t="shared" si="210"/>
        <v/>
      </c>
      <c r="O1136" s="517" t="str">
        <f t="shared" si="204"/>
        <v/>
      </c>
      <c r="P1136" s="63" t="str">
        <f t="shared" si="205"/>
        <v/>
      </c>
      <c r="Q1136" s="63"/>
      <c r="R1136" s="63"/>
      <c r="S1136" s="696"/>
    </row>
    <row r="1137" spans="1:19" hidden="1">
      <c r="A1137" s="481"/>
      <c r="B1137" s="482"/>
      <c r="C1137" s="483"/>
      <c r="D1137" s="483"/>
      <c r="E1137" s="484"/>
      <c r="F1137" s="483"/>
      <c r="G1137" s="689"/>
      <c r="H1137" s="390">
        <f t="shared" si="207"/>
        <v>0</v>
      </c>
      <c r="I1137" s="63">
        <f t="shared" si="208"/>
        <v>0</v>
      </c>
      <c r="J1137" s="490"/>
      <c r="K1137" s="510"/>
      <c r="L1137" s="512" t="str">
        <f>IF(AND('1B Tableau financier'!$K$2&lt;&gt;"Pôle",C1137&lt;&gt;""),1,"")</f>
        <v/>
      </c>
      <c r="M1137" s="517" t="str">
        <f t="shared" si="209"/>
        <v/>
      </c>
      <c r="N1137" s="518" t="str">
        <f t="shared" si="210"/>
        <v/>
      </c>
      <c r="O1137" s="517" t="str">
        <f t="shared" si="204"/>
        <v/>
      </c>
      <c r="P1137" s="63" t="str">
        <f t="shared" si="205"/>
        <v/>
      </c>
      <c r="Q1137" s="63"/>
      <c r="R1137" s="63"/>
      <c r="S1137" s="696"/>
    </row>
    <row r="1138" spans="1:19" hidden="1">
      <c r="A1138" s="481"/>
      <c r="B1138" s="482"/>
      <c r="C1138" s="483"/>
      <c r="D1138" s="483"/>
      <c r="E1138" s="484"/>
      <c r="F1138" s="483"/>
      <c r="G1138" s="689"/>
      <c r="H1138" s="390">
        <f t="shared" ref="H1138:H1149" si="211">IF(AND(B1138&gt;=$I$8,B1138&lt;=$J$8),$K$8,IF(AND(B1138&gt;=$I$9,B1138&lt;=$J$9),$K$9,IF(AND(B1138&gt;=$I$10,B1138&lt;=$J$10),$K$10,IF(AND(B1138&gt;=$I$11,B1138&lt;=$J$11),$K$11,0))))</f>
        <v>0</v>
      </c>
      <c r="I1138" s="63">
        <f t="shared" si="208"/>
        <v>0</v>
      </c>
      <c r="J1138" s="490"/>
      <c r="K1138" s="510"/>
      <c r="L1138" s="512" t="str">
        <f>IF(AND('1B Tableau financier'!$K$2&lt;&gt;"Pôle",C1138&lt;&gt;""),1,"")</f>
        <v/>
      </c>
      <c r="M1138" s="517" t="str">
        <f t="shared" si="209"/>
        <v/>
      </c>
      <c r="N1138" s="518" t="str">
        <f t="shared" si="210"/>
        <v/>
      </c>
      <c r="O1138" s="517" t="str">
        <f t="shared" si="204"/>
        <v/>
      </c>
      <c r="P1138" s="63" t="str">
        <f t="shared" si="205"/>
        <v/>
      </c>
      <c r="Q1138" s="63"/>
      <c r="R1138" s="63"/>
      <c r="S1138" s="696"/>
    </row>
    <row r="1139" spans="1:19" hidden="1">
      <c r="A1139" s="481"/>
      <c r="B1139" s="482"/>
      <c r="C1139" s="483"/>
      <c r="D1139" s="483"/>
      <c r="E1139" s="484"/>
      <c r="F1139" s="483"/>
      <c r="G1139" s="689"/>
      <c r="H1139" s="390">
        <f t="shared" si="211"/>
        <v>0</v>
      </c>
      <c r="I1139" s="63">
        <f t="shared" si="208"/>
        <v>0</v>
      </c>
      <c r="J1139" s="490"/>
      <c r="K1139" s="510"/>
      <c r="L1139" s="512" t="str">
        <f>IF(AND('1B Tableau financier'!$K$2&lt;&gt;"Pôle",C1139&lt;&gt;""),1,"")</f>
        <v/>
      </c>
      <c r="M1139" s="517" t="str">
        <f t="shared" si="209"/>
        <v/>
      </c>
      <c r="N1139" s="518" t="str">
        <f t="shared" si="210"/>
        <v/>
      </c>
      <c r="O1139" s="517" t="str">
        <f t="shared" ref="O1139:O1164" si="212">IF(M1139="","",M1139-Q1139)</f>
        <v/>
      </c>
      <c r="P1139" s="63" t="str">
        <f t="shared" ref="P1139:P1164" si="213">IF(N1139="","",N1139-R1139)</f>
        <v/>
      </c>
      <c r="Q1139" s="63"/>
      <c r="R1139" s="63"/>
      <c r="S1139" s="696"/>
    </row>
    <row r="1140" spans="1:19" hidden="1">
      <c r="A1140" s="481"/>
      <c r="B1140" s="482"/>
      <c r="C1140" s="483"/>
      <c r="D1140" s="483"/>
      <c r="E1140" s="484"/>
      <c r="F1140" s="483"/>
      <c r="G1140" s="689"/>
      <c r="H1140" s="390">
        <f t="shared" si="211"/>
        <v>0</v>
      </c>
      <c r="I1140" s="63">
        <f t="shared" si="208"/>
        <v>0</v>
      </c>
      <c r="J1140" s="490"/>
      <c r="K1140" s="510"/>
      <c r="L1140" s="512" t="str">
        <f>IF(AND('1B Tableau financier'!$K$2&lt;&gt;"Pôle",C1140&lt;&gt;""),1,"")</f>
        <v/>
      </c>
      <c r="M1140" s="517" t="str">
        <f t="shared" si="209"/>
        <v/>
      </c>
      <c r="N1140" s="518" t="str">
        <f t="shared" si="210"/>
        <v/>
      </c>
      <c r="O1140" s="517" t="str">
        <f t="shared" si="212"/>
        <v/>
      </c>
      <c r="P1140" s="63" t="str">
        <f t="shared" si="213"/>
        <v/>
      </c>
      <c r="Q1140" s="63"/>
      <c r="R1140" s="63"/>
      <c r="S1140" s="696"/>
    </row>
    <row r="1141" spans="1:19" hidden="1">
      <c r="A1141" s="481"/>
      <c r="B1141" s="482"/>
      <c r="C1141" s="483"/>
      <c r="D1141" s="483"/>
      <c r="E1141" s="484"/>
      <c r="F1141" s="483"/>
      <c r="G1141" s="689"/>
      <c r="H1141" s="390">
        <f t="shared" si="211"/>
        <v>0</v>
      </c>
      <c r="I1141" s="63">
        <f t="shared" si="208"/>
        <v>0</v>
      </c>
      <c r="J1141" s="490"/>
      <c r="K1141" s="510"/>
      <c r="L1141" s="512" t="str">
        <f>IF(AND('1B Tableau financier'!$K$2&lt;&gt;"Pôle",C1141&lt;&gt;""),1,"")</f>
        <v/>
      </c>
      <c r="M1141" s="517" t="str">
        <f t="shared" si="209"/>
        <v/>
      </c>
      <c r="N1141" s="518" t="str">
        <f t="shared" si="210"/>
        <v/>
      </c>
      <c r="O1141" s="517" t="str">
        <f t="shared" si="212"/>
        <v/>
      </c>
      <c r="P1141" s="63" t="str">
        <f t="shared" si="213"/>
        <v/>
      </c>
      <c r="Q1141" s="63"/>
      <c r="R1141" s="63"/>
      <c r="S1141" s="696"/>
    </row>
    <row r="1142" spans="1:19" hidden="1">
      <c r="A1142" s="481"/>
      <c r="B1142" s="482"/>
      <c r="C1142" s="483"/>
      <c r="D1142" s="483"/>
      <c r="E1142" s="484"/>
      <c r="F1142" s="483"/>
      <c r="G1142" s="689"/>
      <c r="H1142" s="390">
        <f t="shared" si="211"/>
        <v>0</v>
      </c>
      <c r="I1142" s="63">
        <f t="shared" si="208"/>
        <v>0</v>
      </c>
      <c r="J1142" s="490"/>
      <c r="K1142" s="510"/>
      <c r="L1142" s="512" t="str">
        <f>IF(AND('1B Tableau financier'!$K$2&lt;&gt;"Pôle",C1142&lt;&gt;""),1,"")</f>
        <v/>
      </c>
      <c r="M1142" s="517" t="str">
        <f t="shared" si="209"/>
        <v/>
      </c>
      <c r="N1142" s="518" t="str">
        <f t="shared" si="210"/>
        <v/>
      </c>
      <c r="O1142" s="517" t="str">
        <f t="shared" si="212"/>
        <v/>
      </c>
      <c r="P1142" s="63" t="str">
        <f t="shared" si="213"/>
        <v/>
      </c>
      <c r="Q1142" s="63"/>
      <c r="R1142" s="63"/>
      <c r="S1142" s="696"/>
    </row>
    <row r="1143" spans="1:19" hidden="1">
      <c r="A1143" s="485"/>
      <c r="B1143" s="482"/>
      <c r="C1143" s="483"/>
      <c r="D1143" s="483"/>
      <c r="E1143" s="484"/>
      <c r="F1143" s="483"/>
      <c r="G1143" s="689"/>
      <c r="H1143" s="390">
        <f t="shared" si="211"/>
        <v>0</v>
      </c>
      <c r="I1143" s="63">
        <f t="shared" si="208"/>
        <v>0</v>
      </c>
      <c r="J1143" s="490"/>
      <c r="K1143" s="510"/>
      <c r="L1143" s="512" t="str">
        <f>IF(AND('1B Tableau financier'!$K$2&lt;&gt;"Pôle",C1143&lt;&gt;""),1,"")</f>
        <v/>
      </c>
      <c r="M1143" s="517" t="str">
        <f t="shared" si="209"/>
        <v/>
      </c>
      <c r="N1143" s="518" t="str">
        <f t="shared" si="210"/>
        <v/>
      </c>
      <c r="O1143" s="517" t="str">
        <f t="shared" si="212"/>
        <v/>
      </c>
      <c r="P1143" s="63" t="str">
        <f t="shared" si="213"/>
        <v/>
      </c>
      <c r="Q1143" s="63"/>
      <c r="R1143" s="63"/>
      <c r="S1143" s="696"/>
    </row>
    <row r="1144" spans="1:19" hidden="1">
      <c r="A1144" s="481"/>
      <c r="B1144" s="482"/>
      <c r="C1144" s="483"/>
      <c r="D1144" s="483"/>
      <c r="E1144" s="484"/>
      <c r="F1144" s="483"/>
      <c r="G1144" s="689"/>
      <c r="H1144" s="390">
        <f t="shared" si="211"/>
        <v>0</v>
      </c>
      <c r="I1144" s="63">
        <f t="shared" si="208"/>
        <v>0</v>
      </c>
      <c r="J1144" s="490"/>
      <c r="K1144" s="510"/>
      <c r="L1144" s="512" t="str">
        <f>IF(AND('1B Tableau financier'!$K$2&lt;&gt;"Pôle",C1144&lt;&gt;""),1,"")</f>
        <v/>
      </c>
      <c r="M1144" s="517" t="str">
        <f t="shared" si="209"/>
        <v/>
      </c>
      <c r="N1144" s="518" t="str">
        <f t="shared" si="210"/>
        <v/>
      </c>
      <c r="O1144" s="517" t="str">
        <f t="shared" si="212"/>
        <v/>
      </c>
      <c r="P1144" s="63" t="str">
        <f t="shared" si="213"/>
        <v/>
      </c>
      <c r="Q1144" s="63"/>
      <c r="R1144" s="63"/>
      <c r="S1144" s="696"/>
    </row>
    <row r="1145" spans="1:19" hidden="1">
      <c r="A1145" s="481"/>
      <c r="B1145" s="482"/>
      <c r="C1145" s="483"/>
      <c r="D1145" s="483"/>
      <c r="E1145" s="484"/>
      <c r="F1145" s="483"/>
      <c r="G1145" s="689"/>
      <c r="H1145" s="390">
        <f t="shared" si="211"/>
        <v>0</v>
      </c>
      <c r="I1145" s="63">
        <f t="shared" si="208"/>
        <v>0</v>
      </c>
      <c r="J1145" s="490"/>
      <c r="K1145" s="510"/>
      <c r="L1145" s="512" t="str">
        <f>IF(AND('1B Tableau financier'!$K$2&lt;&gt;"Pôle",C1145&lt;&gt;""),1,"")</f>
        <v/>
      </c>
      <c r="M1145" s="517" t="str">
        <f t="shared" si="209"/>
        <v/>
      </c>
      <c r="N1145" s="518" t="str">
        <f t="shared" si="210"/>
        <v/>
      </c>
      <c r="O1145" s="517" t="str">
        <f t="shared" si="212"/>
        <v/>
      </c>
      <c r="P1145" s="63" t="str">
        <f t="shared" si="213"/>
        <v/>
      </c>
      <c r="Q1145" s="63"/>
      <c r="R1145" s="63"/>
      <c r="S1145" s="696"/>
    </row>
    <row r="1146" spans="1:19" hidden="1">
      <c r="A1146" s="481"/>
      <c r="B1146" s="482"/>
      <c r="C1146" s="483"/>
      <c r="D1146" s="483"/>
      <c r="E1146" s="484"/>
      <c r="F1146" s="483"/>
      <c r="G1146" s="689"/>
      <c r="H1146" s="390">
        <f t="shared" si="211"/>
        <v>0</v>
      </c>
      <c r="I1146" s="63">
        <f t="shared" si="208"/>
        <v>0</v>
      </c>
      <c r="J1146" s="490"/>
      <c r="K1146" s="510"/>
      <c r="L1146" s="512" t="str">
        <f>IF(AND('1B Tableau financier'!$K$2&lt;&gt;"Pôle",C1146&lt;&gt;""),1,"")</f>
        <v/>
      </c>
      <c r="M1146" s="517" t="str">
        <f t="shared" si="209"/>
        <v/>
      </c>
      <c r="N1146" s="518" t="str">
        <f t="shared" si="210"/>
        <v/>
      </c>
      <c r="O1146" s="517" t="str">
        <f t="shared" si="212"/>
        <v/>
      </c>
      <c r="P1146" s="63" t="str">
        <f t="shared" si="213"/>
        <v/>
      </c>
      <c r="Q1146" s="63"/>
      <c r="R1146" s="63"/>
      <c r="S1146" s="696"/>
    </row>
    <row r="1147" spans="1:19" hidden="1">
      <c r="A1147" s="481"/>
      <c r="B1147" s="482"/>
      <c r="C1147" s="483"/>
      <c r="D1147" s="483"/>
      <c r="E1147" s="484"/>
      <c r="F1147" s="483"/>
      <c r="G1147" s="689"/>
      <c r="H1147" s="390">
        <f t="shared" si="211"/>
        <v>0</v>
      </c>
      <c r="I1147" s="63">
        <f t="shared" si="208"/>
        <v>0</v>
      </c>
      <c r="J1147" s="490"/>
      <c r="K1147" s="510"/>
      <c r="L1147" s="512" t="str">
        <f>IF(AND('1B Tableau financier'!$K$2&lt;&gt;"Pôle",C1147&lt;&gt;""),1,"")</f>
        <v/>
      </c>
      <c r="M1147" s="517" t="str">
        <f t="shared" si="209"/>
        <v/>
      </c>
      <c r="N1147" s="518" t="str">
        <f t="shared" si="210"/>
        <v/>
      </c>
      <c r="O1147" s="517" t="str">
        <f t="shared" si="212"/>
        <v/>
      </c>
      <c r="P1147" s="63" t="str">
        <f t="shared" si="213"/>
        <v/>
      </c>
      <c r="Q1147" s="63"/>
      <c r="R1147" s="63"/>
      <c r="S1147" s="696"/>
    </row>
    <row r="1148" spans="1:19" hidden="1">
      <c r="A1148" s="481"/>
      <c r="B1148" s="482"/>
      <c r="C1148" s="483"/>
      <c r="D1148" s="483"/>
      <c r="E1148" s="484"/>
      <c r="F1148" s="483"/>
      <c r="G1148" s="689"/>
      <c r="H1148" s="390">
        <f t="shared" si="211"/>
        <v>0</v>
      </c>
      <c r="I1148" s="63">
        <f t="shared" si="208"/>
        <v>0</v>
      </c>
      <c r="J1148" s="490"/>
      <c r="K1148" s="510"/>
      <c r="L1148" s="512" t="str">
        <f>IF(AND('1B Tableau financier'!$K$2&lt;&gt;"Pôle",C1148&lt;&gt;""),1,"")</f>
        <v/>
      </c>
      <c r="M1148" s="517" t="str">
        <f t="shared" si="209"/>
        <v/>
      </c>
      <c r="N1148" s="518" t="str">
        <f t="shared" si="210"/>
        <v/>
      </c>
      <c r="O1148" s="517" t="str">
        <f t="shared" si="212"/>
        <v/>
      </c>
      <c r="P1148" s="63" t="str">
        <f t="shared" si="213"/>
        <v/>
      </c>
      <c r="Q1148" s="63"/>
      <c r="R1148" s="63"/>
      <c r="S1148" s="696"/>
    </row>
    <row r="1149" spans="1:19" hidden="1">
      <c r="A1149" s="481"/>
      <c r="B1149" s="482"/>
      <c r="C1149" s="483"/>
      <c r="D1149" s="483"/>
      <c r="E1149" s="484"/>
      <c r="F1149" s="483"/>
      <c r="G1149" s="689"/>
      <c r="H1149" s="390">
        <f t="shared" si="211"/>
        <v>0</v>
      </c>
      <c r="I1149" s="63">
        <f t="shared" si="208"/>
        <v>0</v>
      </c>
      <c r="J1149" s="490"/>
      <c r="K1149" s="510"/>
      <c r="L1149" s="512" t="str">
        <f>IF(AND('1B Tableau financier'!$K$2&lt;&gt;"Pôle",C1149&lt;&gt;""),1,"")</f>
        <v/>
      </c>
      <c r="M1149" s="517" t="str">
        <f t="shared" si="209"/>
        <v/>
      </c>
      <c r="N1149" s="518" t="str">
        <f t="shared" si="210"/>
        <v/>
      </c>
      <c r="O1149" s="517" t="str">
        <f t="shared" si="212"/>
        <v/>
      </c>
      <c r="P1149" s="63" t="str">
        <f t="shared" si="213"/>
        <v/>
      </c>
      <c r="Q1149" s="63"/>
      <c r="R1149" s="63"/>
      <c r="S1149" s="696"/>
    </row>
    <row r="1150" spans="1:19" hidden="1">
      <c r="A1150" s="481"/>
      <c r="B1150" s="482"/>
      <c r="C1150" s="483"/>
      <c r="D1150" s="483"/>
      <c r="E1150" s="484"/>
      <c r="F1150" s="483"/>
      <c r="G1150" s="689"/>
      <c r="H1150" s="390">
        <f t="shared" si="207"/>
        <v>0</v>
      </c>
      <c r="I1150" s="63">
        <f t="shared" si="206"/>
        <v>0</v>
      </c>
      <c r="J1150" s="490"/>
      <c r="K1150" s="510"/>
      <c r="L1150" s="512" t="str">
        <f>IF(AND('1B Tableau financier'!$K$2&lt;&gt;"Pôle",C1150&lt;&gt;""),1,"")</f>
        <v/>
      </c>
      <c r="M1150" s="517" t="str">
        <f t="shared" si="202"/>
        <v/>
      </c>
      <c r="N1150" s="518" t="str">
        <f t="shared" si="203"/>
        <v/>
      </c>
      <c r="O1150" s="517" t="str">
        <f t="shared" si="212"/>
        <v/>
      </c>
      <c r="P1150" s="63" t="str">
        <f t="shared" si="213"/>
        <v/>
      </c>
      <c r="Q1150" s="63"/>
      <c r="R1150" s="63"/>
      <c r="S1150" s="696"/>
    </row>
    <row r="1151" spans="1:19" hidden="1">
      <c r="A1151" s="481"/>
      <c r="B1151" s="482"/>
      <c r="C1151" s="483"/>
      <c r="D1151" s="483"/>
      <c r="E1151" s="484"/>
      <c r="F1151" s="483"/>
      <c r="G1151" s="689"/>
      <c r="H1151" s="390">
        <f t="shared" si="207"/>
        <v>0</v>
      </c>
      <c r="I1151" s="63">
        <f t="shared" si="206"/>
        <v>0</v>
      </c>
      <c r="J1151" s="490"/>
      <c r="K1151" s="510"/>
      <c r="L1151" s="512" t="str">
        <f>IF(AND('1B Tableau financier'!$K$2&lt;&gt;"Pôle",C1151&lt;&gt;""),1,"")</f>
        <v/>
      </c>
      <c r="M1151" s="517" t="str">
        <f t="shared" si="202"/>
        <v/>
      </c>
      <c r="N1151" s="518" t="str">
        <f t="shared" si="203"/>
        <v/>
      </c>
      <c r="O1151" s="517" t="str">
        <f t="shared" si="212"/>
        <v/>
      </c>
      <c r="P1151" s="63" t="str">
        <f t="shared" si="213"/>
        <v/>
      </c>
      <c r="Q1151" s="63"/>
      <c r="R1151" s="63"/>
      <c r="S1151" s="696"/>
    </row>
    <row r="1152" spans="1:19" hidden="1">
      <c r="A1152" s="481"/>
      <c r="B1152" s="482"/>
      <c r="C1152" s="483"/>
      <c r="D1152" s="483"/>
      <c r="E1152" s="484"/>
      <c r="F1152" s="483"/>
      <c r="G1152" s="689"/>
      <c r="H1152" s="390">
        <f t="shared" si="207"/>
        <v>0</v>
      </c>
      <c r="I1152" s="63">
        <f t="shared" si="206"/>
        <v>0</v>
      </c>
      <c r="J1152" s="490"/>
      <c r="K1152" s="510"/>
      <c r="L1152" s="512" t="str">
        <f>IF(AND('1B Tableau financier'!$K$2&lt;&gt;"Pôle",C1152&lt;&gt;""),1,"")</f>
        <v/>
      </c>
      <c r="M1152" s="517" t="str">
        <f t="shared" si="202"/>
        <v/>
      </c>
      <c r="N1152" s="518" t="str">
        <f t="shared" si="203"/>
        <v/>
      </c>
      <c r="O1152" s="517" t="str">
        <f t="shared" si="212"/>
        <v/>
      </c>
      <c r="P1152" s="63" t="str">
        <f t="shared" si="213"/>
        <v/>
      </c>
      <c r="Q1152" s="63"/>
      <c r="R1152" s="63"/>
      <c r="S1152" s="696"/>
    </row>
    <row r="1153" spans="1:19" hidden="1">
      <c r="A1153" s="481"/>
      <c r="B1153" s="482"/>
      <c r="C1153" s="483"/>
      <c r="D1153" s="483"/>
      <c r="E1153" s="484"/>
      <c r="F1153" s="483"/>
      <c r="G1153" s="689"/>
      <c r="H1153" s="390">
        <f t="shared" si="207"/>
        <v>0</v>
      </c>
      <c r="I1153" s="63">
        <f t="shared" si="206"/>
        <v>0</v>
      </c>
      <c r="J1153" s="490"/>
      <c r="K1153" s="510"/>
      <c r="L1153" s="512" t="str">
        <f>IF(AND('1B Tableau financier'!$K$2&lt;&gt;"Pôle",C1153&lt;&gt;""),1,"")</f>
        <v/>
      </c>
      <c r="M1153" s="517" t="str">
        <f t="shared" si="202"/>
        <v/>
      </c>
      <c r="N1153" s="518" t="str">
        <f t="shared" si="203"/>
        <v/>
      </c>
      <c r="O1153" s="517" t="str">
        <f t="shared" si="212"/>
        <v/>
      </c>
      <c r="P1153" s="63" t="str">
        <f t="shared" si="213"/>
        <v/>
      </c>
      <c r="Q1153" s="63"/>
      <c r="R1153" s="63"/>
      <c r="S1153" s="696"/>
    </row>
    <row r="1154" spans="1:19" hidden="1">
      <c r="A1154" s="481"/>
      <c r="B1154" s="482"/>
      <c r="C1154" s="483"/>
      <c r="D1154" s="483"/>
      <c r="E1154" s="484"/>
      <c r="F1154" s="483"/>
      <c r="G1154" s="689"/>
      <c r="H1154" s="390">
        <f t="shared" si="207"/>
        <v>0</v>
      </c>
      <c r="I1154" s="63">
        <f t="shared" si="206"/>
        <v>0</v>
      </c>
      <c r="J1154" s="490"/>
      <c r="K1154" s="510"/>
      <c r="L1154" s="512" t="str">
        <f>IF(AND('1B Tableau financier'!$K$2&lt;&gt;"Pôle",C1154&lt;&gt;""),1,"")</f>
        <v/>
      </c>
      <c r="M1154" s="517" t="str">
        <f t="shared" si="202"/>
        <v/>
      </c>
      <c r="N1154" s="518" t="str">
        <f t="shared" si="203"/>
        <v/>
      </c>
      <c r="O1154" s="517" t="str">
        <f t="shared" si="212"/>
        <v/>
      </c>
      <c r="P1154" s="63" t="str">
        <f t="shared" si="213"/>
        <v/>
      </c>
      <c r="Q1154" s="63"/>
      <c r="R1154" s="63"/>
      <c r="S1154" s="696"/>
    </row>
    <row r="1155" spans="1:19" hidden="1">
      <c r="A1155" s="481"/>
      <c r="B1155" s="482"/>
      <c r="C1155" s="483"/>
      <c r="D1155" s="483"/>
      <c r="E1155" s="484"/>
      <c r="F1155" s="483"/>
      <c r="G1155" s="689"/>
      <c r="H1155" s="390">
        <f t="shared" si="207"/>
        <v>0</v>
      </c>
      <c r="I1155" s="63">
        <f t="shared" si="206"/>
        <v>0</v>
      </c>
      <c r="J1155" s="490"/>
      <c r="K1155" s="510"/>
      <c r="L1155" s="512" t="str">
        <f>IF(AND('1B Tableau financier'!$K$2&lt;&gt;"Pôle",C1155&lt;&gt;""),1,"")</f>
        <v/>
      </c>
      <c r="M1155" s="517" t="str">
        <f t="shared" si="202"/>
        <v/>
      </c>
      <c r="N1155" s="518" t="str">
        <f t="shared" si="203"/>
        <v/>
      </c>
      <c r="O1155" s="517" t="str">
        <f t="shared" si="212"/>
        <v/>
      </c>
      <c r="P1155" s="63" t="str">
        <f t="shared" si="213"/>
        <v/>
      </c>
      <c r="Q1155" s="63"/>
      <c r="R1155" s="63"/>
      <c r="S1155" s="696"/>
    </row>
    <row r="1156" spans="1:19" hidden="1">
      <c r="A1156" s="481"/>
      <c r="B1156" s="482"/>
      <c r="C1156" s="483"/>
      <c r="D1156" s="483"/>
      <c r="E1156" s="484"/>
      <c r="F1156" s="483"/>
      <c r="G1156" s="689"/>
      <c r="H1156" s="390">
        <f t="shared" si="207"/>
        <v>0</v>
      </c>
      <c r="I1156" s="63">
        <f t="shared" si="206"/>
        <v>0</v>
      </c>
      <c r="J1156" s="490"/>
      <c r="K1156" s="510"/>
      <c r="L1156" s="512" t="str">
        <f>IF(AND('1B Tableau financier'!$K$2&lt;&gt;"Pôle",C1156&lt;&gt;""),1,"")</f>
        <v/>
      </c>
      <c r="M1156" s="517" t="str">
        <f t="shared" si="202"/>
        <v/>
      </c>
      <c r="N1156" s="518" t="str">
        <f t="shared" si="203"/>
        <v/>
      </c>
      <c r="O1156" s="517" t="str">
        <f t="shared" si="212"/>
        <v/>
      </c>
      <c r="P1156" s="63" t="str">
        <f t="shared" si="213"/>
        <v/>
      </c>
      <c r="Q1156" s="63"/>
      <c r="R1156" s="63"/>
      <c r="S1156" s="696"/>
    </row>
    <row r="1157" spans="1:19" hidden="1">
      <c r="A1157" s="481"/>
      <c r="B1157" s="482"/>
      <c r="C1157" s="483"/>
      <c r="D1157" s="483"/>
      <c r="E1157" s="484"/>
      <c r="F1157" s="483"/>
      <c r="G1157" s="689"/>
      <c r="H1157" s="390">
        <f t="shared" si="207"/>
        <v>0</v>
      </c>
      <c r="I1157" s="63">
        <f t="shared" si="206"/>
        <v>0</v>
      </c>
      <c r="J1157" s="490"/>
      <c r="K1157" s="510"/>
      <c r="L1157" s="512" t="str">
        <f>IF(AND('1B Tableau financier'!$K$2&lt;&gt;"Pôle",C1157&lt;&gt;""),1,"")</f>
        <v/>
      </c>
      <c r="M1157" s="517" t="str">
        <f t="shared" si="202"/>
        <v/>
      </c>
      <c r="N1157" s="518" t="str">
        <f t="shared" si="203"/>
        <v/>
      </c>
      <c r="O1157" s="517" t="str">
        <f t="shared" si="212"/>
        <v/>
      </c>
      <c r="P1157" s="63" t="str">
        <f t="shared" si="213"/>
        <v/>
      </c>
      <c r="Q1157" s="63"/>
      <c r="R1157" s="63"/>
      <c r="S1157" s="696"/>
    </row>
    <row r="1158" spans="1:19" hidden="1">
      <c r="A1158" s="481"/>
      <c r="B1158" s="482"/>
      <c r="C1158" s="483"/>
      <c r="D1158" s="483"/>
      <c r="E1158" s="484"/>
      <c r="F1158" s="483"/>
      <c r="G1158" s="689"/>
      <c r="H1158" s="390">
        <f t="shared" si="207"/>
        <v>0</v>
      </c>
      <c r="I1158" s="63">
        <f t="shared" si="206"/>
        <v>0</v>
      </c>
      <c r="J1158" s="490"/>
      <c r="K1158" s="510"/>
      <c r="L1158" s="512" t="str">
        <f>IF(AND('1B Tableau financier'!$K$2&lt;&gt;"Pôle",C1158&lt;&gt;""),1,"")</f>
        <v/>
      </c>
      <c r="M1158" s="517" t="str">
        <f t="shared" si="202"/>
        <v/>
      </c>
      <c r="N1158" s="518" t="str">
        <f t="shared" si="203"/>
        <v/>
      </c>
      <c r="O1158" s="517" t="str">
        <f t="shared" si="212"/>
        <v/>
      </c>
      <c r="P1158" s="63" t="str">
        <f t="shared" si="213"/>
        <v/>
      </c>
      <c r="Q1158" s="63"/>
      <c r="R1158" s="63"/>
      <c r="S1158" s="696"/>
    </row>
    <row r="1159" spans="1:19" hidden="1">
      <c r="A1159" s="481"/>
      <c r="B1159" s="482"/>
      <c r="C1159" s="483"/>
      <c r="D1159" s="483"/>
      <c r="E1159" s="484"/>
      <c r="F1159" s="483"/>
      <c r="G1159" s="689"/>
      <c r="H1159" s="390">
        <f t="shared" si="207"/>
        <v>0</v>
      </c>
      <c r="I1159" s="63">
        <f t="shared" si="206"/>
        <v>0</v>
      </c>
      <c r="J1159" s="490"/>
      <c r="K1159" s="510"/>
      <c r="L1159" s="512" t="str">
        <f>IF(AND('1B Tableau financier'!$K$2&lt;&gt;"Pôle",C1159&lt;&gt;""),1,"")</f>
        <v/>
      </c>
      <c r="M1159" s="517" t="str">
        <f t="shared" si="202"/>
        <v/>
      </c>
      <c r="N1159" s="518" t="str">
        <f t="shared" si="203"/>
        <v/>
      </c>
      <c r="O1159" s="517" t="str">
        <f t="shared" si="212"/>
        <v/>
      </c>
      <c r="P1159" s="63" t="str">
        <f t="shared" si="213"/>
        <v/>
      </c>
      <c r="Q1159" s="63"/>
      <c r="R1159" s="63"/>
      <c r="S1159" s="696"/>
    </row>
    <row r="1160" spans="1:19" hidden="1">
      <c r="A1160" s="481"/>
      <c r="B1160" s="482"/>
      <c r="C1160" s="483"/>
      <c r="D1160" s="483"/>
      <c r="E1160" s="484"/>
      <c r="F1160" s="483"/>
      <c r="G1160" s="689"/>
      <c r="H1160" s="390">
        <f t="shared" si="207"/>
        <v>0</v>
      </c>
      <c r="I1160" s="63">
        <f t="shared" si="206"/>
        <v>0</v>
      </c>
      <c r="J1160" s="490"/>
      <c r="K1160" s="510"/>
      <c r="L1160" s="512" t="str">
        <f>IF(AND('1B Tableau financier'!$K$2&lt;&gt;"Pôle",C1160&lt;&gt;""),1,"")</f>
        <v/>
      </c>
      <c r="M1160" s="517" t="str">
        <f t="shared" si="202"/>
        <v/>
      </c>
      <c r="N1160" s="518" t="str">
        <f t="shared" si="203"/>
        <v/>
      </c>
      <c r="O1160" s="517" t="str">
        <f t="shared" si="212"/>
        <v/>
      </c>
      <c r="P1160" s="63" t="str">
        <f t="shared" si="213"/>
        <v/>
      </c>
      <c r="Q1160" s="63"/>
      <c r="R1160" s="63"/>
      <c r="S1160" s="696"/>
    </row>
    <row r="1161" spans="1:19" hidden="1">
      <c r="A1161" s="481"/>
      <c r="B1161" s="482"/>
      <c r="C1161" s="483"/>
      <c r="D1161" s="483"/>
      <c r="E1161" s="484"/>
      <c r="F1161" s="483"/>
      <c r="G1161" s="689"/>
      <c r="H1161" s="390">
        <f t="shared" si="207"/>
        <v>0</v>
      </c>
      <c r="I1161" s="63">
        <f t="shared" si="206"/>
        <v>0</v>
      </c>
      <c r="J1161" s="490"/>
      <c r="K1161" s="510"/>
      <c r="L1161" s="512" t="str">
        <f>IF(AND('1B Tableau financier'!$K$2&lt;&gt;"Pôle",C1161&lt;&gt;""),1,"")</f>
        <v/>
      </c>
      <c r="M1161" s="517" t="str">
        <f t="shared" si="202"/>
        <v/>
      </c>
      <c r="N1161" s="518" t="str">
        <f t="shared" si="203"/>
        <v/>
      </c>
      <c r="O1161" s="517" t="str">
        <f t="shared" si="212"/>
        <v/>
      </c>
      <c r="P1161" s="63" t="str">
        <f t="shared" si="213"/>
        <v/>
      </c>
      <c r="Q1161" s="63"/>
      <c r="R1161" s="63"/>
      <c r="S1161" s="696"/>
    </row>
    <row r="1162" spans="1:19" hidden="1">
      <c r="A1162" s="481"/>
      <c r="B1162" s="482"/>
      <c r="C1162" s="483"/>
      <c r="D1162" s="483"/>
      <c r="E1162" s="484"/>
      <c r="F1162" s="483"/>
      <c r="G1162" s="689"/>
      <c r="H1162" s="390">
        <f t="shared" si="207"/>
        <v>0</v>
      </c>
      <c r="I1162" s="63">
        <f t="shared" si="206"/>
        <v>0</v>
      </c>
      <c r="J1162" s="490"/>
      <c r="K1162" s="510"/>
      <c r="L1162" s="512" t="str">
        <f>IF(AND('1B Tableau financier'!$K$2&lt;&gt;"Pôle",C1162&lt;&gt;""),1,"")</f>
        <v/>
      </c>
      <c r="M1162" s="517" t="str">
        <f t="shared" si="202"/>
        <v/>
      </c>
      <c r="N1162" s="518" t="str">
        <f t="shared" si="203"/>
        <v/>
      </c>
      <c r="O1162" s="517" t="str">
        <f t="shared" si="212"/>
        <v/>
      </c>
      <c r="P1162" s="63" t="str">
        <f t="shared" si="213"/>
        <v/>
      </c>
      <c r="Q1162" s="63"/>
      <c r="R1162" s="63"/>
      <c r="S1162" s="696"/>
    </row>
    <row r="1163" spans="1:19" hidden="1">
      <c r="A1163" s="485"/>
      <c r="B1163" s="482"/>
      <c r="C1163" s="483"/>
      <c r="D1163" s="483"/>
      <c r="E1163" s="484"/>
      <c r="F1163" s="483"/>
      <c r="G1163" s="689"/>
      <c r="H1163" s="390">
        <f t="shared" si="207"/>
        <v>0</v>
      </c>
      <c r="I1163" s="63">
        <f t="shared" si="206"/>
        <v>0</v>
      </c>
      <c r="J1163" s="490"/>
      <c r="K1163" s="510"/>
      <c r="L1163" s="512" t="str">
        <f>IF(AND('1B Tableau financier'!$K$2&lt;&gt;"Pôle",C1163&lt;&gt;""),1,"")</f>
        <v/>
      </c>
      <c r="M1163" s="517" t="str">
        <f t="shared" si="202"/>
        <v/>
      </c>
      <c r="N1163" s="518" t="str">
        <f t="shared" si="203"/>
        <v/>
      </c>
      <c r="O1163" s="517" t="str">
        <f t="shared" si="212"/>
        <v/>
      </c>
      <c r="P1163" s="63" t="str">
        <f t="shared" si="213"/>
        <v/>
      </c>
      <c r="Q1163" s="63"/>
      <c r="R1163" s="63"/>
      <c r="S1163" s="696"/>
    </row>
    <row r="1164" spans="1:19" ht="15.75" thickBot="1">
      <c r="A1164" s="486"/>
      <c r="B1164" s="487"/>
      <c r="C1164" s="488"/>
      <c r="D1164" s="488"/>
      <c r="E1164" s="489"/>
      <c r="F1164" s="488"/>
      <c r="G1164" s="690"/>
      <c r="H1164" s="391">
        <f t="shared" si="207"/>
        <v>0</v>
      </c>
      <c r="I1164" s="64">
        <f>G1164*H1164</f>
        <v>0</v>
      </c>
      <c r="J1164" s="491"/>
      <c r="K1164" s="511"/>
      <c r="L1164" s="513" t="str">
        <f>IF(AND('1B Tableau financier'!$K$2&lt;&gt;"Pôle",C1164&lt;&gt;""),1,"")</f>
        <v/>
      </c>
      <c r="M1164" s="519" t="str">
        <f t="shared" si="202"/>
        <v/>
      </c>
      <c r="N1164" s="520" t="str">
        <f t="shared" si="203"/>
        <v/>
      </c>
      <c r="O1164" s="517" t="str">
        <f t="shared" si="212"/>
        <v/>
      </c>
      <c r="P1164" s="63" t="str">
        <f t="shared" si="213"/>
        <v/>
      </c>
      <c r="Q1164" s="63"/>
      <c r="R1164" s="63"/>
      <c r="S1164" s="696"/>
    </row>
    <row r="1165" spans="1:19" ht="15.75" thickBot="1">
      <c r="F1165" s="474"/>
      <c r="G1165" s="709"/>
      <c r="H1165" s="709"/>
      <c r="I1165" s="709"/>
      <c r="J1165" s="710" t="str">
        <f>"Montant total des frais de déplacement pour "&amp;C1072</f>
        <v>Montant total des frais de déplacement pour 0</v>
      </c>
      <c r="K1165" s="710"/>
      <c r="L1165" s="710"/>
      <c r="M1165" s="688">
        <f t="shared" ref="M1165:R1165" si="214">SUM(M1074:M1164)</f>
        <v>0</v>
      </c>
      <c r="N1165" s="688">
        <f t="shared" si="214"/>
        <v>0</v>
      </c>
      <c r="O1165" s="688">
        <f t="shared" si="214"/>
        <v>0</v>
      </c>
      <c r="P1165" s="688">
        <f t="shared" si="214"/>
        <v>0</v>
      </c>
      <c r="Q1165" s="701">
        <f t="shared" si="214"/>
        <v>0</v>
      </c>
      <c r="R1165" s="701">
        <f t="shared" si="214"/>
        <v>0</v>
      </c>
      <c r="S1165" s="697"/>
    </row>
  </sheetData>
  <sheetProtection algorithmName="SHA-512" hashValue="c81ZjD7QwjJczGldlLXylD8m3hdD9HVhAYISzVP2BiYD7m13goM2GZG9qB+BTYpfVFfVzZvcQzlxv8nKQrrg7w==" saltValue="7PUeITbmszANp2X+BElSTw==" spinCount="100000" sheet="1" objects="1" scenarios="1" formatColumns="0" formatRows="0"/>
  <mergeCells count="90">
    <mergeCell ref="N1072:N1073"/>
    <mergeCell ref="A5:C5"/>
    <mergeCell ref="F1072:F1073"/>
    <mergeCell ref="G1072:J1072"/>
    <mergeCell ref="K1072:K1073"/>
    <mergeCell ref="L1072:L1073"/>
    <mergeCell ref="M1072:M1073"/>
    <mergeCell ref="F880:F881"/>
    <mergeCell ref="G880:J880"/>
    <mergeCell ref="N880:N881"/>
    <mergeCell ref="F976:F977"/>
    <mergeCell ref="G976:J976"/>
    <mergeCell ref="N976:N977"/>
    <mergeCell ref="M880:M881"/>
    <mergeCell ref="M976:M977"/>
    <mergeCell ref="L880:L881"/>
    <mergeCell ref="L976:L977"/>
    <mergeCell ref="K880:K881"/>
    <mergeCell ref="K976:K977"/>
    <mergeCell ref="F688:F689"/>
    <mergeCell ref="G688:J688"/>
    <mergeCell ref="N688:N689"/>
    <mergeCell ref="F784:F785"/>
    <mergeCell ref="G784:J784"/>
    <mergeCell ref="N784:N785"/>
    <mergeCell ref="M688:M689"/>
    <mergeCell ref="M784:M785"/>
    <mergeCell ref="L688:L689"/>
    <mergeCell ref="L784:L785"/>
    <mergeCell ref="K688:K689"/>
    <mergeCell ref="K784:K785"/>
    <mergeCell ref="F496:F497"/>
    <mergeCell ref="G496:J496"/>
    <mergeCell ref="N496:N497"/>
    <mergeCell ref="F592:F593"/>
    <mergeCell ref="G592:J592"/>
    <mergeCell ref="N592:N593"/>
    <mergeCell ref="M496:M497"/>
    <mergeCell ref="M592:M593"/>
    <mergeCell ref="L496:L497"/>
    <mergeCell ref="L592:L593"/>
    <mergeCell ref="K496:K497"/>
    <mergeCell ref="K592:K593"/>
    <mergeCell ref="F304:F305"/>
    <mergeCell ref="G304:J304"/>
    <mergeCell ref="N304:N305"/>
    <mergeCell ref="F400:F401"/>
    <mergeCell ref="G400:J400"/>
    <mergeCell ref="N400:N401"/>
    <mergeCell ref="M304:M305"/>
    <mergeCell ref="M400:M401"/>
    <mergeCell ref="L304:L305"/>
    <mergeCell ref="L400:L401"/>
    <mergeCell ref="K304:K305"/>
    <mergeCell ref="K400:K401"/>
    <mergeCell ref="F112:F113"/>
    <mergeCell ref="G112:J112"/>
    <mergeCell ref="N112:N113"/>
    <mergeCell ref="F208:F209"/>
    <mergeCell ref="G208:J208"/>
    <mergeCell ref="N208:N209"/>
    <mergeCell ref="M112:M113"/>
    <mergeCell ref="M208:M209"/>
    <mergeCell ref="L112:L113"/>
    <mergeCell ref="L208:L209"/>
    <mergeCell ref="K112:K113"/>
    <mergeCell ref="K208:K209"/>
    <mergeCell ref="O16:S16"/>
    <mergeCell ref="A4:C4"/>
    <mergeCell ref="F16:F17"/>
    <mergeCell ref="N16:N17"/>
    <mergeCell ref="G16:J16"/>
    <mergeCell ref="A12:A14"/>
    <mergeCell ref="A10:C10"/>
    <mergeCell ref="A7:D8"/>
    <mergeCell ref="A9:D9"/>
    <mergeCell ref="M16:M17"/>
    <mergeCell ref="L16:L17"/>
    <mergeCell ref="K16:K17"/>
    <mergeCell ref="O112:S112"/>
    <mergeCell ref="O208:S208"/>
    <mergeCell ref="O304:S304"/>
    <mergeCell ref="O400:S400"/>
    <mergeCell ref="O496:S496"/>
    <mergeCell ref="O1072:S1072"/>
    <mergeCell ref="O592:S592"/>
    <mergeCell ref="O688:S688"/>
    <mergeCell ref="O784:S784"/>
    <mergeCell ref="O880:S880"/>
    <mergeCell ref="O976:S976"/>
  </mergeCells>
  <hyperlinks>
    <hyperlink ref="A9" r:id="rId1" display="https://economie.wallonie.be - " xr:uid="{04A072C8-FDFA-4959-9EA6-331B6459C984}"/>
  </hyperlinks>
  <printOptions horizontalCentered="1" verticalCentered="1"/>
  <pageMargins left="0.31496062992125984" right="0.31496062992125984" top="0.15748031496062992" bottom="0.15748031496062992" header="0.19685039370078741" footer="0.19685039370078741"/>
  <pageSetup paperSize="9" scale="45" fitToHeight="5" orientation="landscape" r:id="rId2"/>
  <headerFooter>
    <oddFooter>&amp;LSPW EER/DCI/DRE/Reporting/version du 31-01-2024/Tableau 1D - Frais de déplacement&amp;RPage &amp;"-,Gras"&amp;P&amp;"-,Normal" sur &amp;"-,Gras"&amp;N</oddFooter>
  </headerFooter>
  <rowBreaks count="12" manualBreakCount="12">
    <brk id="15" max="19" man="1"/>
    <brk id="111" max="19" man="1"/>
    <brk id="207" max="19" man="1"/>
    <brk id="303" max="19" man="1"/>
    <brk id="399" max="19" man="1"/>
    <brk id="495" max="19" man="1"/>
    <brk id="591" max="19" man="1"/>
    <brk id="687" max="19" man="1"/>
    <brk id="783" max="19" man="1"/>
    <brk id="879" max="19" man="1"/>
    <brk id="975" max="19" man="1"/>
    <brk id="1071" max="19" man="1"/>
  </rowBreaks>
  <ignoredErrors>
    <ignoredError sqref="L99:L108 L21:L89 L90:L97 L119:L194 L212:L299 L210:L211 L306:L396 L402:L492 L498:L588 L594:L684 L690:L780 L786:L876 L882:L972 L978:L1068 L1074:L1164 L195:L204 L98 L300 L18:L20 L117 L118 L114:L116" unlockedFormula="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7E62A841A76340965170F8FA6D9A29" ma:contentTypeVersion="8" ma:contentTypeDescription="Crée un document." ma:contentTypeScope="" ma:versionID="76a5ffc2946a3a3718d118ce67f60b3a">
  <xsd:schema xmlns:xsd="http://www.w3.org/2001/XMLSchema" xmlns:xs="http://www.w3.org/2001/XMLSchema" xmlns:p="http://schemas.microsoft.com/office/2006/metadata/properties" xmlns:ns2="cb8d88a9-d477-45b1-b74b-09f53a06786b" xmlns:ns3="878c0719-9f9c-45d4-8d88-5a24932329bd" targetNamespace="http://schemas.microsoft.com/office/2006/metadata/properties" ma:root="true" ma:fieldsID="f7b509a0709dd091f643c1515a9dc054" ns2:_="" ns3:_="">
    <xsd:import namespace="cb8d88a9-d477-45b1-b74b-09f53a06786b"/>
    <xsd:import namespace="878c0719-9f9c-45d4-8d88-5a2493232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Commentair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8d88a9-d477-45b1-b74b-09f53a067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Commentaires" ma:index="14" nillable="true" ma:displayName="Commentaires" ma:format="Dropdown" ma:internalName="Commentair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8c0719-9f9c-45d4-8d88-5a24932329bd"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aires xmlns="cb8d88a9-d477-45b1-b74b-09f53a06786b" xsi:nil="true"/>
  </documentManagement>
</p:properties>
</file>

<file path=customXml/itemProps1.xml><?xml version="1.0" encoding="utf-8"?>
<ds:datastoreItem xmlns:ds="http://schemas.openxmlformats.org/officeDocument/2006/customXml" ds:itemID="{8E77680F-1F91-4866-8EE2-1E04DC954FBD}">
  <ds:schemaRefs>
    <ds:schemaRef ds:uri="http://schemas.microsoft.com/sharepoint/v3/contenttype/forms"/>
  </ds:schemaRefs>
</ds:datastoreItem>
</file>

<file path=customXml/itemProps2.xml><?xml version="1.0" encoding="utf-8"?>
<ds:datastoreItem xmlns:ds="http://schemas.openxmlformats.org/officeDocument/2006/customXml" ds:itemID="{9E6D28E5-7055-42B9-8ECB-27A7B990EA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8d88a9-d477-45b1-b74b-09f53a06786b"/>
    <ds:schemaRef ds:uri="878c0719-9f9c-45d4-8d88-5a2493232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753227-AC0C-4655-A987-9A18B8AE82AE}">
  <ds:schemaRefs>
    <ds:schemaRef ds:uri="http://schemas.microsoft.com/office/2006/documentManagement/types"/>
    <ds:schemaRef ds:uri="http://purl.org/dc/elements/1.1/"/>
    <ds:schemaRef ds:uri="http://purl.org/dc/dcmitype/"/>
    <ds:schemaRef ds:uri="cb8d88a9-d477-45b1-b74b-09f53a06786b"/>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878c0719-9f9c-45d4-8d88-5a24932329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40</vt:i4>
      </vt:variant>
      <vt:variant>
        <vt:lpstr>Plages nommées</vt:lpstr>
      </vt:variant>
      <vt:variant>
        <vt:i4>52</vt:i4>
      </vt:variant>
    </vt:vector>
  </HeadingPairs>
  <TitlesOfParts>
    <vt:vector size="92" baseType="lpstr">
      <vt:lpstr>FICHE</vt:lpstr>
      <vt:lpstr>Mode d'emploi</vt:lpstr>
      <vt:lpstr>1B Tableau financier</vt:lpstr>
      <vt:lpstr>1C TSsalarié1</vt:lpstr>
      <vt:lpstr>1C TSsalarié2</vt:lpstr>
      <vt:lpstr>1C TSsalarié3</vt:lpstr>
      <vt:lpstr>1C TSsalarié4</vt:lpstr>
      <vt:lpstr>1C TSsalarié5</vt:lpstr>
      <vt:lpstr>1C TSsalarié6</vt:lpstr>
      <vt:lpstr>1C TSsalarié7</vt:lpstr>
      <vt:lpstr>1C TSsalarié8</vt:lpstr>
      <vt:lpstr>1C TSsalarié9</vt:lpstr>
      <vt:lpstr>1C TSsalarié10</vt:lpstr>
      <vt:lpstr>1C TSsalarié11</vt:lpstr>
      <vt:lpstr>1C TSsalarié12</vt:lpstr>
      <vt:lpstr>1C TSrécur1</vt:lpstr>
      <vt:lpstr>1C TSrécur2</vt:lpstr>
      <vt:lpstr>1C TSrécur3</vt:lpstr>
      <vt:lpstr>1C TSrécur4</vt:lpstr>
      <vt:lpstr>1C TSrécur5</vt:lpstr>
      <vt:lpstr>1C TSrécur6</vt:lpstr>
      <vt:lpstr>1C TSrécur7</vt:lpstr>
      <vt:lpstr>1C TSrécur8</vt:lpstr>
      <vt:lpstr>1C TSrécur9</vt:lpstr>
      <vt:lpstr>1C TSrécur10</vt:lpstr>
      <vt:lpstr>1C TSrécur11</vt:lpstr>
      <vt:lpstr>1C TSrécur12</vt:lpstr>
      <vt:lpstr>1C TSspéc1</vt:lpstr>
      <vt:lpstr>1C TSspéc2</vt:lpstr>
      <vt:lpstr>1C TSspéc3</vt:lpstr>
      <vt:lpstr>1C TSspéc4</vt:lpstr>
      <vt:lpstr>1C TSspéc5</vt:lpstr>
      <vt:lpstr>1C TSspéc6</vt:lpstr>
      <vt:lpstr>1C TSspéc7</vt:lpstr>
      <vt:lpstr>1C TSspéc8</vt:lpstr>
      <vt:lpstr>1C TSspéc9</vt:lpstr>
      <vt:lpstr>1C TSspéc10</vt:lpstr>
      <vt:lpstr>1C TSspéc11</vt:lpstr>
      <vt:lpstr>1C TSspéc12</vt:lpstr>
      <vt:lpstr>1D Frais de déplacement</vt:lpstr>
      <vt:lpstr>'1B Tableau financier'!Impression_des_titres</vt:lpstr>
      <vt:lpstr>'1C TSrécur1'!Impression_des_titres</vt:lpstr>
      <vt:lpstr>'1C TSrécur10'!Impression_des_titres</vt:lpstr>
      <vt:lpstr>'1C TSrécur11'!Impression_des_titres</vt:lpstr>
      <vt:lpstr>'1C TSrécur12'!Impression_des_titres</vt:lpstr>
      <vt:lpstr>'1C TSrécur2'!Impression_des_titres</vt:lpstr>
      <vt:lpstr>'1C TSrécur3'!Impression_des_titres</vt:lpstr>
      <vt:lpstr>'1C TSrécur4'!Impression_des_titres</vt:lpstr>
      <vt:lpstr>'1C TSrécur5'!Impression_des_titres</vt:lpstr>
      <vt:lpstr>'1C TSrécur6'!Impression_des_titres</vt:lpstr>
      <vt:lpstr>'1C TSrécur7'!Impression_des_titres</vt:lpstr>
      <vt:lpstr>'1C TSrécur8'!Impression_des_titres</vt:lpstr>
      <vt:lpstr>'1C TSrécur9'!Impression_des_titres</vt:lpstr>
      <vt:lpstr>'1C TSsalarié1'!Impression_des_titres</vt:lpstr>
      <vt:lpstr>'1C TSsalarié10'!Impression_des_titres</vt:lpstr>
      <vt:lpstr>'1C TSsalarié11'!Impression_des_titres</vt:lpstr>
      <vt:lpstr>'1C TSsalarié12'!Impression_des_titres</vt:lpstr>
      <vt:lpstr>'1C TSsalarié2'!Impression_des_titres</vt:lpstr>
      <vt:lpstr>'1C TSsalarié3'!Impression_des_titres</vt:lpstr>
      <vt:lpstr>'1C TSsalarié4'!Impression_des_titres</vt:lpstr>
      <vt:lpstr>'1C TSsalarié5'!Impression_des_titres</vt:lpstr>
      <vt:lpstr>'1C TSsalarié6'!Impression_des_titres</vt:lpstr>
      <vt:lpstr>'1C TSsalarié7'!Impression_des_titres</vt:lpstr>
      <vt:lpstr>'1C TSsalarié8'!Impression_des_titres</vt:lpstr>
      <vt:lpstr>'1C TSsalarié9'!Impression_des_titres</vt:lpstr>
      <vt:lpstr>'1D Frais de déplacement'!Impression_des_titres</vt:lpstr>
      <vt:lpstr>'1B Tableau financier'!Zone_d_impression</vt:lpstr>
      <vt:lpstr>'1C TSrécur1'!Zone_d_impression</vt:lpstr>
      <vt:lpstr>'1C TSrécur10'!Zone_d_impression</vt:lpstr>
      <vt:lpstr>'1C TSrécur11'!Zone_d_impression</vt:lpstr>
      <vt:lpstr>'1C TSrécur12'!Zone_d_impression</vt:lpstr>
      <vt:lpstr>'1C TSrécur2'!Zone_d_impression</vt:lpstr>
      <vt:lpstr>'1C TSrécur3'!Zone_d_impression</vt:lpstr>
      <vt:lpstr>'1C TSrécur4'!Zone_d_impression</vt:lpstr>
      <vt:lpstr>'1C TSrécur5'!Zone_d_impression</vt:lpstr>
      <vt:lpstr>'1C TSrécur6'!Zone_d_impression</vt:lpstr>
      <vt:lpstr>'1C TSrécur7'!Zone_d_impression</vt:lpstr>
      <vt:lpstr>'1C TSrécur8'!Zone_d_impression</vt:lpstr>
      <vt:lpstr>'1C TSrécur9'!Zone_d_impression</vt:lpstr>
      <vt:lpstr>'1C TSsalarié1'!Zone_d_impression</vt:lpstr>
      <vt:lpstr>'1C TSsalarié10'!Zone_d_impression</vt:lpstr>
      <vt:lpstr>'1C TSsalarié11'!Zone_d_impression</vt:lpstr>
      <vt:lpstr>'1C TSsalarié12'!Zone_d_impression</vt:lpstr>
      <vt:lpstr>'1C TSsalarié2'!Zone_d_impression</vt:lpstr>
      <vt:lpstr>'1C TSsalarié3'!Zone_d_impression</vt:lpstr>
      <vt:lpstr>'1C TSsalarié4'!Zone_d_impression</vt:lpstr>
      <vt:lpstr>'1C TSsalarié5'!Zone_d_impression</vt:lpstr>
      <vt:lpstr>'1C TSsalarié6'!Zone_d_impression</vt:lpstr>
      <vt:lpstr>'1C TSsalarié7'!Zone_d_impression</vt:lpstr>
      <vt:lpstr>'1C TSsalarié8'!Zone_d_impression</vt:lpstr>
      <vt:lpstr>'1C TSsalarié9'!Zone_d_impression</vt:lpstr>
      <vt:lpstr>'1D Frais de déplacement'!Zone_d_impression</vt:lpstr>
    </vt:vector>
  </TitlesOfParts>
  <Manager/>
  <Company>SPW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LABAR Hugues</dc:creator>
  <cp:keywords/>
  <dc:description/>
  <cp:lastModifiedBy>PARENT Christine</cp:lastModifiedBy>
  <cp:revision/>
  <dcterms:created xsi:type="dcterms:W3CDTF">2019-08-07T06:48:03Z</dcterms:created>
  <dcterms:modified xsi:type="dcterms:W3CDTF">2024-11-27T12:55:03Z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2024-02-21T13:19:51Z</vt:lpwstr>
  </property>
  <property fmtid="{D5CDD505-2E9C-101B-9397-08002B2CF9AE}" pid="4" name="MSIP_Label_97a477d1-147d-4e34-b5e3-7b26d2f44870_Method">
    <vt:lpwstr>Privileged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267210aa-5806-4428-838d-c605e143c2db</vt:lpwstr>
  </property>
  <property fmtid="{D5CDD505-2E9C-101B-9397-08002B2CF9AE}" pid="8" name="MSIP_Label_97a477d1-147d-4e34-b5e3-7b26d2f44870_ContentBits">
    <vt:lpwstr>0</vt:lpwstr>
  </property>
  <property fmtid="{D5CDD505-2E9C-101B-9397-08002B2CF9AE}" pid="9" name="ContentTypeId">
    <vt:lpwstr>0x0101002D7E62A841A76340965170F8FA6D9A29</vt:lpwstr>
  </property>
</Properties>
</file>